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83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hull2017.sharepoint.com/Projects/PRSF New Music Biennial/A_Budget/"/>
    </mc:Choice>
  </mc:AlternateContent>
  <xr:revisionPtr revIDLastSave="1" documentId="0454A34DC5BE8C42D6F562E8CFC79D7013C4BFB2" xr6:coauthVersionLast="21" xr6:coauthVersionMax="21" xr10:uidLastSave="{12590700-14B0-4B74-847C-5186E392DD4E}"/>
  <bookViews>
    <workbookView xWindow="0" yWindow="0" windowWidth="20430" windowHeight="6900" tabRatio="822" xr2:uid="{00000000-000D-0000-FFFF-FFFF00000000}"/>
  </bookViews>
  <sheets>
    <sheet name="20170609" sheetId="14" r:id="rId1"/>
    <sheet name="General Costs" sheetId="13" r:id="rId2"/>
    <sheet name="Old Budget" sheetId="10" r:id="rId3"/>
    <sheet name="Marketing" sheetId="12" r:id="rId4"/>
    <sheet name="Questions" sheetId="11" r:id="rId5"/>
  </sheets>
  <calcPr calcId="171026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34" i="13" l="1"/>
  <c r="D21" i="14"/>
  <c r="D22" i="14"/>
  <c r="D35" i="14"/>
  <c r="D58" i="14"/>
  <c r="D59" i="14"/>
  <c r="D60" i="14"/>
  <c r="D61" i="14"/>
  <c r="D62" i="14"/>
  <c r="D63" i="14"/>
  <c r="D74" i="14"/>
  <c r="D15" i="14"/>
  <c r="D78" i="14"/>
  <c r="D50" i="12"/>
  <c r="D52" i="12"/>
  <c r="D59" i="12"/>
  <c r="D60" i="12"/>
  <c r="D62" i="12"/>
  <c r="D63" i="12"/>
  <c r="B33" i="12"/>
  <c r="B36" i="12"/>
  <c r="B37" i="12"/>
  <c r="D65" i="12"/>
  <c r="B24" i="14"/>
  <c r="B40" i="13"/>
  <c r="B11" i="13"/>
  <c r="B17" i="13"/>
  <c r="B16" i="13"/>
  <c r="B3" i="13"/>
  <c r="B8" i="13"/>
  <c r="B8" i="12"/>
  <c r="B13" i="12"/>
  <c r="B18" i="12"/>
  <c r="B24" i="12"/>
  <c r="B30" i="12"/>
  <c r="D56" i="10"/>
  <c r="D58" i="10"/>
  <c r="D31" i="10"/>
  <c r="D62" i="10"/>
  <c r="D32" i="10"/>
  <c r="D49" i="10"/>
  <c r="D79" i="10"/>
  <c r="D80" i="10"/>
  <c r="D81" i="10"/>
  <c r="D19" i="10"/>
  <c r="D12" i="10"/>
  <c r="D18" i="10"/>
  <c r="AA28" i="10"/>
  <c r="AA53" i="10"/>
  <c r="AA74" i="10"/>
  <c r="AA50" i="10"/>
  <c r="AA19" i="10"/>
  <c r="AA12" i="10"/>
  <c r="AA18" i="10"/>
  <c r="M89" i="10"/>
  <c r="B25" i="10"/>
  <c r="D25" i="10"/>
  <c r="AA26" i="10"/>
  <c r="B26" i="10"/>
  <c r="D26" i="10"/>
  <c r="D63" i="10"/>
  <c r="D50" i="10"/>
  <c r="D47" i="10"/>
  <c r="D34" i="10"/>
  <c r="D36" i="10"/>
  <c r="D40" i="10"/>
  <c r="D42" i="10"/>
  <c r="D43" i="10"/>
  <c r="D23" i="10"/>
  <c r="D28" i="10"/>
  <c r="AA8" i="10"/>
  <c r="C8" i="10"/>
  <c r="D8" i="10"/>
  <c r="D9" i="10"/>
  <c r="AA25" i="10"/>
  <c r="AA36" i="10"/>
  <c r="AA37" i="10"/>
  <c r="AA38" i="10"/>
  <c r="AA42" i="10"/>
  <c r="AA43" i="10"/>
  <c r="AA73" i="10"/>
  <c r="AA72" i="10"/>
  <c r="AA71" i="10"/>
  <c r="AA4" i="10"/>
  <c r="AA5" i="10"/>
  <c r="AA6" i="10"/>
  <c r="AA7" i="10"/>
  <c r="AA9" i="10"/>
  <c r="AA10" i="10"/>
  <c r="AA11" i="10"/>
  <c r="AA13" i="10"/>
  <c r="AA14" i="10"/>
  <c r="AA15" i="10"/>
  <c r="AA16" i="10"/>
  <c r="AA20" i="10"/>
  <c r="AA21" i="10"/>
  <c r="AA22" i="10"/>
  <c r="AA23" i="10"/>
  <c r="AA24" i="10"/>
  <c r="AA27" i="10"/>
  <c r="AA29" i="10"/>
  <c r="AA30" i="10"/>
  <c r="AA31" i="10"/>
  <c r="AA32" i="10"/>
  <c r="AA33" i="10"/>
  <c r="AA34" i="10"/>
  <c r="AA35" i="10"/>
  <c r="AA39" i="10"/>
  <c r="AA40" i="10"/>
  <c r="AA41" i="10"/>
  <c r="AA44" i="10"/>
  <c r="AA45" i="10"/>
  <c r="AA46" i="10"/>
  <c r="AA47" i="10"/>
  <c r="AA48" i="10"/>
  <c r="AA49" i="10"/>
  <c r="AA51" i="10"/>
  <c r="AA52" i="10"/>
  <c r="AA54" i="10"/>
  <c r="AA55" i="10"/>
  <c r="AA56" i="10"/>
  <c r="AA57" i="10"/>
  <c r="AA58" i="10"/>
  <c r="AA59" i="10"/>
  <c r="AA60" i="10"/>
  <c r="AA61" i="10"/>
  <c r="AA62" i="10"/>
  <c r="AA63" i="10"/>
  <c r="AA64" i="10"/>
  <c r="AA65" i="10"/>
  <c r="AA66" i="10"/>
  <c r="AA67" i="10"/>
  <c r="AA68" i="10"/>
  <c r="AA69" i="10"/>
  <c r="AA70" i="10"/>
  <c r="AA75" i="10"/>
  <c r="AA76" i="10"/>
  <c r="AA77" i="10"/>
  <c r="AA78" i="10"/>
  <c r="AA79" i="10"/>
  <c r="AA80" i="10"/>
  <c r="AA82" i="10"/>
  <c r="AA83" i="10"/>
  <c r="AA84" i="10"/>
  <c r="AA85" i="10"/>
  <c r="AA86" i="10"/>
  <c r="AA88" i="10"/>
  <c r="D59" i="10"/>
  <c r="D57" i="10"/>
  <c r="D7" i="10"/>
  <c r="D6" i="10"/>
  <c r="I89" i="10"/>
  <c r="H89" i="10"/>
  <c r="Z89" i="10"/>
  <c r="Y89" i="10"/>
  <c r="X89" i="10"/>
  <c r="W89" i="10"/>
  <c r="V89" i="10"/>
  <c r="U89" i="10"/>
  <c r="T89" i="10"/>
  <c r="S89" i="10"/>
  <c r="R89" i="10"/>
  <c r="Q89" i="10"/>
  <c r="P89" i="10"/>
  <c r="O89" i="10"/>
  <c r="N89" i="10"/>
  <c r="L89" i="10"/>
  <c r="K89" i="10"/>
  <c r="J89" i="10"/>
  <c r="G89" i="10"/>
  <c r="D71" i="10"/>
  <c r="D64" i="10"/>
  <c r="B35" i="10"/>
  <c r="D35" i="10"/>
  <c r="B39" i="10"/>
  <c r="D39" i="10"/>
  <c r="B33" i="10"/>
  <c r="D33" i="10"/>
  <c r="D27" i="10"/>
  <c r="D48" i="10"/>
  <c r="D51" i="10"/>
  <c r="D52" i="10"/>
  <c r="D77" i="10"/>
  <c r="D82" i="10"/>
  <c r="D85" i="10"/>
  <c r="D86" i="10"/>
  <c r="D69" i="10"/>
  <c r="D70" i="10"/>
  <c r="D72" i="10"/>
  <c r="D73" i="10"/>
  <c r="D88" i="10"/>
  <c r="D24" i="10"/>
  <c r="D78" i="10"/>
  <c r="D83" i="10"/>
  <c r="D84" i="10"/>
  <c r="D46" i="10"/>
  <c r="D38" i="10"/>
  <c r="D37" i="10"/>
  <c r="D41" i="10"/>
  <c r="D22" i="10"/>
  <c r="D16" i="10"/>
  <c r="D15" i="10"/>
  <c r="D14" i="10"/>
  <c r="D13" i="10"/>
  <c r="D5" i="10"/>
  <c r="D4" i="10"/>
  <c r="D92" i="10"/>
  <c r="B9" i="13"/>
  <c r="AA92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Atkinsonm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Atkinsonm:</t>
        </r>
        <r>
          <rPr>
            <sz val="9"/>
            <color indexed="81"/>
            <rFont val="Tahoma"/>
            <family val="2"/>
          </rPr>
          <t xml:space="preserve">
40 hours per person over the weekend. Get in, Production running, Get Out.</t>
        </r>
      </text>
    </comment>
    <comment ref="C5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Atkinsonm:</t>
        </r>
        <r>
          <rPr>
            <sz val="9"/>
            <color indexed="81"/>
            <rFont val="Tahoma"/>
            <family val="2"/>
          </rPr>
          <t xml:space="preserve">
40 hours per person over the weekend. Get in, Production running, Get Out.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Atkinsonm</author>
  </authors>
  <commentList>
    <comment ref="C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Atkinsonm:</t>
        </r>
        <r>
          <rPr>
            <sz val="9"/>
            <color indexed="81"/>
            <rFont val="Tahoma"/>
            <family val="2"/>
          </rPr>
          <t xml:space="preserve">
40 hours per person over the weekend. Get in, Production running, Get Out.</t>
        </r>
      </text>
    </comment>
    <comment ref="C2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Atkinsonm:</t>
        </r>
        <r>
          <rPr>
            <sz val="9"/>
            <color indexed="81"/>
            <rFont val="Tahoma"/>
            <family val="2"/>
          </rPr>
          <t xml:space="preserve">
40 hours per person over the weekend. Get in, Production running, Get Out.</t>
        </r>
      </text>
    </comment>
    <comment ref="C40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Atkinsonm:</t>
        </r>
        <r>
          <rPr>
            <sz val="9"/>
            <color indexed="81"/>
            <rFont val="Tahoma"/>
            <family val="2"/>
          </rPr>
          <t xml:space="preserve">
40 hours per person over the weekend. Get in, Production running, Get Out.</t>
        </r>
      </text>
    </comment>
    <comment ref="C5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Atkinsonm:</t>
        </r>
        <r>
          <rPr>
            <sz val="9"/>
            <color indexed="81"/>
            <rFont val="Tahoma"/>
            <family val="2"/>
          </rPr>
          <t xml:space="preserve">
40 hours per person over the weekend. Get in, Production running, Get Out.</t>
        </r>
      </text>
    </comment>
    <comment ref="C74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Atkinsonm:</t>
        </r>
        <r>
          <rPr>
            <sz val="9"/>
            <color indexed="81"/>
            <rFont val="Tahoma"/>
            <family val="2"/>
          </rPr>
          <t xml:space="preserve">
40 hours per person over the weekend. Get in, Production running, Get Out.</t>
        </r>
      </text>
    </comment>
  </commentList>
</comments>
</file>

<file path=xl/sharedStrings.xml><?xml version="1.0" encoding="utf-8"?>
<sst xmlns="http://schemas.openxmlformats.org/spreadsheetml/2006/main" count="317" uniqueCount="205">
  <si>
    <t>PRS New Music Biennial</t>
  </si>
  <si>
    <t>PO'd</t>
  </si>
  <si>
    <t>WORKING BUDGET - v.2</t>
    <phoneticPr fontId="5" type="noConversion"/>
  </si>
  <si>
    <t>Confirmed Cost</t>
  </si>
  <si>
    <t>City Hall Main Hall</t>
  </si>
  <si>
    <t>Cost</t>
  </si>
  <si>
    <t>Units</t>
  </si>
  <si>
    <t>Total Cost</t>
  </si>
  <si>
    <t>Anna Meredith Concerto for Beatboxer and Orchestra, Simon Holt &amp; BBC Philharmonic: Concerto for clarinet &amp; Orchestra, Mark Simpson</t>
  </si>
  <si>
    <t>Hire Fee (4 days)</t>
  </si>
  <si>
    <t>Last few costs coming in</t>
  </si>
  <si>
    <t>Technical Hires</t>
  </si>
  <si>
    <t>Piano Hire</t>
  </si>
  <si>
    <t>Production Team/DSM</t>
  </si>
  <si>
    <t>Fruit</t>
  </si>
  <si>
    <t>1 day in and out</t>
    <phoneticPr fontId="5" type="noConversion"/>
  </si>
  <si>
    <r>
      <t>Gogo Pen</t>
    </r>
    <r>
      <rPr>
        <b/>
        <sz val="11"/>
        <color indexed="8"/>
        <rFont val="Calibri"/>
        <family val="2"/>
      </rPr>
      <t>g</t>
    </r>
    <r>
      <rPr>
        <b/>
        <sz val="11"/>
        <color theme="1"/>
        <rFont val="Calibri"/>
        <family val="2"/>
        <scheme val="minor"/>
      </rPr>
      <t>uin</t>
    </r>
    <r>
      <rPr>
        <b/>
        <sz val="11"/>
        <color indexed="8"/>
        <rFont val="Calibri"/>
        <family val="2"/>
      </rPr>
      <t>, Parties</t>
    </r>
  </si>
  <si>
    <t>Venue Hire (2 day)</t>
  </si>
  <si>
    <t>Tech Hires</t>
  </si>
  <si>
    <t>Stage Manager</t>
  </si>
  <si>
    <t>Stage @Dock</t>
  </si>
  <si>
    <r>
      <t xml:space="preserve">Eliza Carthy, </t>
    </r>
    <r>
      <rPr>
        <b/>
        <sz val="11"/>
        <color indexed="8"/>
        <rFont val="Calibri"/>
        <family val="2"/>
      </rPr>
      <t>Residents (James Redwood)</t>
    </r>
    <phoneticPr fontId="5" type="noConversion"/>
  </si>
  <si>
    <t>Dry Hire Fee (2 days)</t>
  </si>
  <si>
    <t>TBC: Estimate</t>
  </si>
  <si>
    <t>Stage/Cover</t>
  </si>
  <si>
    <t>Dressing Room</t>
  </si>
  <si>
    <t>Zebedees Yard</t>
  </si>
  <si>
    <t>Ray Lee</t>
  </si>
  <si>
    <t>Venue Hire</t>
  </si>
  <si>
    <t>reduced rate of £2500 for 5 days hire</t>
  </si>
  <si>
    <t>Venue Hire - Greenroom</t>
    <phoneticPr fontId="5" type="noConversion"/>
  </si>
  <si>
    <t>Power</t>
  </si>
  <si>
    <t>4 x thurs - Saturday</t>
  </si>
  <si>
    <t>Local crew for get in and out</t>
    <phoneticPr fontId="5" type="noConversion"/>
  </si>
  <si>
    <t>OCM covering £1000 (3620 in total)</t>
  </si>
  <si>
    <t>Lighting</t>
  </si>
  <si>
    <t>Screens</t>
  </si>
  <si>
    <t>Accommodation</t>
  </si>
  <si>
    <t>Site Manager</t>
    <phoneticPr fontId="5" type="noConversion"/>
  </si>
  <si>
    <t>Toilets</t>
  </si>
  <si>
    <t>Hull Minster</t>
  </si>
  <si>
    <t> Daniel Elms, Sam Lee, Peter Edwards</t>
  </si>
  <si>
    <t>Chased Jane for final price.</t>
  </si>
  <si>
    <t>Performance License</t>
  </si>
  <si>
    <t>Albermale</t>
    <phoneticPr fontId="5" type="noConversion"/>
  </si>
  <si>
    <t>Venue hire</t>
    <phoneticPr fontId="5" type="noConversion"/>
  </si>
  <si>
    <t>Hannah Peel, Jocelyn Pook, Gavin Bryars, Laurence Crane</t>
  </si>
  <si>
    <t>Technical hire</t>
    <phoneticPr fontId="5" type="noConversion"/>
  </si>
  <si>
    <t>Confirmed</t>
  </si>
  <si>
    <t>Stage manager</t>
    <phoneticPr fontId="5" type="noConversion"/>
  </si>
  <si>
    <t>Stage Hands</t>
  </si>
  <si>
    <t>Guildhall</t>
  </si>
  <si>
    <t>Brian Irvine</t>
  </si>
  <si>
    <t>Check this</t>
  </si>
  <si>
    <t>Technical</t>
  </si>
  <si>
    <t>SM</t>
  </si>
  <si>
    <t>Funktion</t>
  </si>
  <si>
    <t>Philip Venables/David Hoyle </t>
  </si>
  <si>
    <t>Free Hire of the Space</t>
  </si>
  <si>
    <t>Chairs</t>
  </si>
  <si>
    <t>Paid in cash</t>
  </si>
  <si>
    <t>Stage manager</t>
  </si>
  <si>
    <t>3 people @ 40 hrs per person over the weekend.</t>
  </si>
  <si>
    <t>General Costs</t>
  </si>
  <si>
    <t>Riders</t>
  </si>
  <si>
    <t>20 x £150</t>
  </si>
  <si>
    <t>Marketing</t>
  </si>
  <si>
    <t>Filming / Photography</t>
  </si>
  <si>
    <t>Image/Identity Creation</t>
  </si>
  <si>
    <t>Site Dressing</t>
  </si>
  <si>
    <t>Print and Signage</t>
  </si>
  <si>
    <t>Access</t>
  </si>
  <si>
    <r>
      <t xml:space="preserve">Wheelchair Positions. </t>
    </r>
    <r>
      <rPr>
        <b/>
        <sz val="11"/>
        <color theme="1"/>
        <rFont val="Calibri"/>
        <family val="2"/>
        <scheme val="minor"/>
      </rPr>
      <t>Can be reduced.</t>
    </r>
  </si>
  <si>
    <t>PRS License</t>
  </si>
  <si>
    <t>Travel</t>
  </si>
  <si>
    <t>Some used for filming.</t>
  </si>
  <si>
    <t>Security: ALL</t>
  </si>
  <si>
    <t>Across all venues</t>
  </si>
  <si>
    <t>Backline</t>
  </si>
  <si>
    <t>Petty Cash/Consumables</t>
  </si>
  <si>
    <t>Man &amp; Van</t>
  </si>
  <si>
    <t>Whole weekend</t>
  </si>
  <si>
    <t>First Aid</t>
  </si>
  <si>
    <t>Across all sites.</t>
  </si>
  <si>
    <t>FOH/Vol Coordinator/</t>
  </si>
  <si>
    <t>Increased from initial for extra day briefing</t>
  </si>
  <si>
    <t>Installation EMs</t>
  </si>
  <si>
    <t>Added for Bryars and Singh</t>
  </si>
  <si>
    <t>Hospitality</t>
  </si>
  <si>
    <t>Aftershow Parties/Rooftop Drinks.</t>
  </si>
  <si>
    <t>Total</t>
  </si>
  <si>
    <t>People to assign venues to</t>
  </si>
  <si>
    <t>Daniel Elms, Mark Simpson (wanted Hull Truck), Sam Lee, James Redwood, Mass Minute of Listening</t>
  </si>
  <si>
    <t>Filming Composer Gathering Feb</t>
  </si>
  <si>
    <t>Travel to date</t>
  </si>
  <si>
    <t>Total Spent</t>
  </si>
  <si>
    <t>Remaining</t>
  </si>
  <si>
    <t>Hospitality/Aftershow Party</t>
  </si>
  <si>
    <t>Saturday</t>
  </si>
  <si>
    <t>Rooftop Bar</t>
  </si>
  <si>
    <t>Hire</t>
  </si>
  <si>
    <t>Drinks</t>
  </si>
  <si>
    <t>Darkstar</t>
  </si>
  <si>
    <t>Fee</t>
  </si>
  <si>
    <t>Sunday</t>
  </si>
  <si>
    <t>Fruit: Closing Party</t>
  </si>
  <si>
    <t>Hannah Peel</t>
  </si>
  <si>
    <t>Jason Singh</t>
  </si>
  <si>
    <t>Hotel for Jason</t>
  </si>
  <si>
    <t>Budget</t>
  </si>
  <si>
    <t>Hotels</t>
  </si>
  <si>
    <t>SUPPLIER BREAKDOWN</t>
  </si>
  <si>
    <t>QUOTED?</t>
  </si>
  <si>
    <t>Other</t>
    <phoneticPr fontId="5" type="noConversion"/>
  </si>
  <si>
    <t>Sowden and Sowden?</t>
    <phoneticPr fontId="5" type="noConversion"/>
  </si>
  <si>
    <t>Petty cash?</t>
    <phoneticPr fontId="5" type="noConversion"/>
  </si>
  <si>
    <t>HCAL</t>
  </si>
  <si>
    <t>HPSS</t>
  </si>
  <si>
    <t>FOH Supplier TBC</t>
  </si>
  <si>
    <t xml:space="preserve">Back Line </t>
  </si>
  <si>
    <t>Piano tuner</t>
  </si>
  <si>
    <t>Freedom Festival</t>
    <phoneticPr fontId="5" type="noConversion"/>
  </si>
  <si>
    <t>Stage Managers</t>
    <phoneticPr fontId="5" type="noConversion"/>
  </si>
  <si>
    <t>Trinity House</t>
    <phoneticPr fontId="5" type="noConversion"/>
  </si>
  <si>
    <t>Local crew provider</t>
    <phoneticPr fontId="5" type="noConversion"/>
  </si>
  <si>
    <t>Misc</t>
    <phoneticPr fontId="5" type="noConversion"/>
  </si>
  <si>
    <t xml:space="preserve">Security </t>
    <phoneticPr fontId="5" type="noConversion"/>
  </si>
  <si>
    <t>Holy Trinit Church</t>
    <phoneticPr fontId="5" type="noConversion"/>
  </si>
  <si>
    <t>Midas</t>
    <phoneticPr fontId="5" type="noConversion"/>
  </si>
  <si>
    <t>Hull City Council</t>
    <phoneticPr fontId="5" type="noConversion"/>
  </si>
  <si>
    <t>Jubilee Church</t>
    <phoneticPr fontId="5" type="noConversion"/>
  </si>
  <si>
    <t>Does this come with event manager, ushers, etc?</t>
  </si>
  <si>
    <t>N</t>
  </si>
  <si>
    <t>Grand piano</t>
    <phoneticPr fontId="5" type="noConversion"/>
  </si>
  <si>
    <t>Tuning</t>
    <phoneticPr fontId="5" type="noConversion"/>
  </si>
  <si>
    <t>Local crew</t>
    <phoneticPr fontId="5" type="noConversion"/>
  </si>
  <si>
    <t>Production Team</t>
  </si>
  <si>
    <t>2 people for 40 hours over the wekend at £20 per hour in addition to staff at the City Hall</t>
  </si>
  <si>
    <r>
      <t>Gogo Pen</t>
    </r>
    <r>
      <rPr>
        <b/>
        <sz val="11"/>
        <color indexed="8"/>
        <rFont val="Calibri"/>
        <family val="2"/>
      </rPr>
      <t>g</t>
    </r>
    <r>
      <rPr>
        <b/>
        <sz val="11"/>
        <color theme="1"/>
        <rFont val="Calibri"/>
        <family val="2"/>
        <scheme val="minor"/>
      </rPr>
      <t>uin</t>
    </r>
    <r>
      <rPr>
        <b/>
        <sz val="11"/>
        <color indexed="8"/>
        <rFont val="Calibri"/>
        <family val="2"/>
      </rPr>
      <t>, party</t>
    </r>
    <phoneticPr fontId="5" type="noConversion"/>
  </si>
  <si>
    <t>Y</t>
    <phoneticPr fontId="5" type="noConversion"/>
  </si>
  <si>
    <t>N</t>
    <phoneticPr fontId="5" type="noConversion"/>
  </si>
  <si>
    <t>Front of House Management</t>
  </si>
  <si>
    <t>Afterparty</t>
  </si>
  <si>
    <t>I think they can be knocked down on this.</t>
  </si>
  <si>
    <t>Grand Piano</t>
  </si>
  <si>
    <t xml:space="preserve"> stage manager</t>
    <phoneticPr fontId="5" type="noConversion"/>
  </si>
  <si>
    <t>Tuning</t>
  </si>
  <si>
    <t>Technical Staff</t>
  </si>
  <si>
    <t>2 days hire. Not including tech staff time, ushers or technical. 1 day fit up and 1 day performance.</t>
  </si>
  <si>
    <t>Over night security</t>
    <phoneticPr fontId="5" type="noConversion"/>
  </si>
  <si>
    <t>Stage Manager</t>
    <phoneticPr fontId="5" type="noConversion"/>
  </si>
  <si>
    <t>Tools for local crew</t>
    <phoneticPr fontId="5" type="noConversion"/>
  </si>
  <si>
    <t>Open to public - 10:00 - 20:00</t>
    <phoneticPr fontId="5" type="noConversion"/>
  </si>
  <si>
    <t xml:space="preserve">£10 per day. </t>
  </si>
  <si>
    <t>Installation</t>
  </si>
  <si>
    <t>???</t>
    <phoneticPr fontId="5" type="noConversion"/>
  </si>
  <si>
    <t>??</t>
    <phoneticPr fontId="5" type="noConversion"/>
  </si>
  <si>
    <t>Removal</t>
  </si>
  <si>
    <t>Holy Trinity</t>
  </si>
  <si>
    <t>Projection</t>
  </si>
  <si>
    <t>Dan Elms</t>
  </si>
  <si>
    <t>FOH management</t>
    <phoneticPr fontId="5" type="noConversion"/>
  </si>
  <si>
    <t>FOH Management</t>
  </si>
  <si>
    <t>Performance Licence</t>
  </si>
  <si>
    <t>?</t>
  </si>
  <si>
    <t xml:space="preserve">Grand piano </t>
  </si>
  <si>
    <t>Producer</t>
  </si>
  <si>
    <t>To produce all performances for the weekend.</t>
  </si>
  <si>
    <t>Volunteers</t>
  </si>
  <si>
    <t>Blend of our brand and PRS NMB should blend with the people involved.</t>
  </si>
  <si>
    <t>AV</t>
  </si>
  <si>
    <t>To be discussed. Could be hearing loops, etc.</t>
  </si>
  <si>
    <t>For Hull 2017 staff to and from composer gatherings and other events when people are previewing their work</t>
  </si>
  <si>
    <t>teas and coffees at venues - looking after artists</t>
    <phoneticPr fontId="5" type="noConversion"/>
  </si>
  <si>
    <t>Filming / Photography (30 - 2)</t>
  </si>
  <si>
    <t>Weekend activity</t>
  </si>
  <si>
    <t>Liam from PRSf will have things to put into this.</t>
  </si>
  <si>
    <t>Weekend Photography</t>
  </si>
  <si>
    <t>For composer gathering weekends.</t>
  </si>
  <si>
    <t>Marketing Total</t>
  </si>
  <si>
    <t>Feather Banners</t>
  </si>
  <si>
    <t>Correx Board</t>
  </si>
  <si>
    <t>Banners (Gauze)</t>
  </si>
  <si>
    <t>Bunting</t>
  </si>
  <si>
    <t>Posters</t>
  </si>
  <si>
    <t>Flyers (Afterparty)</t>
  </si>
  <si>
    <t xml:space="preserve">Pianist </t>
  </si>
  <si>
    <t>Map (biogs/A2/15000)</t>
  </si>
  <si>
    <t>Station Banner/Gauze</t>
  </si>
  <si>
    <t>A Frame</t>
  </si>
  <si>
    <t>Designer</t>
  </si>
  <si>
    <t>Distribution</t>
  </si>
  <si>
    <t>Commisioned Article</t>
  </si>
  <si>
    <t>Guardian Hotel Rooms</t>
  </si>
  <si>
    <t>Residency Films</t>
  </si>
  <si>
    <t>Additonal Design Time/Descriptions</t>
  </si>
  <si>
    <t>Total so far</t>
  </si>
  <si>
    <t>Total Marketing Budget</t>
  </si>
  <si>
    <t>Remaining Budget</t>
  </si>
  <si>
    <t>The composers are expeced to pay accommodation, travel and production of their own pieces.</t>
  </si>
  <si>
    <t>Contract with the commissioning body. Budgets have been submitted, revisit the budgets. All 20 budgets to be sent over.</t>
  </si>
  <si>
    <t>Marketing, image and copy need to developed by us.</t>
  </si>
  <si>
    <t>PR and Comms</t>
  </si>
  <si>
    <t>Local big broadcast aspect: BBC humberside, radio and TV. Documentary programmes potentially.</t>
  </si>
  <si>
    <t>Announce Paul Hamlyn Residencies, Minute of Listening on first week of September.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</si>
</sst>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_);[Red]\(&quot;£&quot;#,##0.00\)"/>
    <numFmt numFmtId="165" formatCode="_-&quot;£&quot;* #,##0_-;\-&quot;£&quot;* #,##0_-;_-&quot;£&quot;* &quot;-&quot;??_-;_-@_-"/>
    <numFmt numFmtId="166" formatCode="&quot;£&quot;#,##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1"/>
      <name val="Calibri"/>
      <family val="2"/>
      <scheme val="minor"/>
    </font>
    <font>
      <sz val="8"/>
      <name val="Verdana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9">
    <xf numFmtId="0" fontId="0" fillId="0" borderId="0" xfId="0"/>
    <xf numFmtId="0" fontId="1" fillId="0" borderId="0" xfId="0" applyFont="1"/>
    <xf numFmtId="165" fontId="0" fillId="0" borderId="0" xfId="0" applyNumberFormat="1"/>
    <xf numFmtId="165" fontId="1" fillId="0" borderId="0" xfId="0" applyNumberFormat="1" applyFont="1"/>
    <xf numFmtId="0" fontId="1" fillId="0" borderId="0" xfId="0" applyNumberFormat="1" applyFont="1"/>
    <xf numFmtId="0" fontId="0" fillId="0" borderId="0" xfId="0" applyNumberFormat="1"/>
    <xf numFmtId="165" fontId="0" fillId="0" borderId="1" xfId="0" applyNumberFormat="1" applyBorder="1"/>
    <xf numFmtId="0" fontId="0" fillId="0" borderId="1" xfId="0" applyNumberFormat="1" applyBorder="1"/>
    <xf numFmtId="0" fontId="1" fillId="0" borderId="7" xfId="0" applyFont="1" applyBorder="1"/>
    <xf numFmtId="165" fontId="1" fillId="0" borderId="8" xfId="0" applyNumberFormat="1" applyFont="1" applyBorder="1"/>
    <xf numFmtId="0" fontId="1" fillId="0" borderId="8" xfId="0" applyNumberFormat="1" applyFont="1" applyBorder="1"/>
    <xf numFmtId="165" fontId="1" fillId="0" borderId="9" xfId="0" applyNumberFormat="1" applyFont="1" applyBorder="1"/>
    <xf numFmtId="0" fontId="0" fillId="0" borderId="10" xfId="0" applyBorder="1"/>
    <xf numFmtId="165" fontId="0" fillId="0" borderId="11" xfId="0" applyNumberFormat="1" applyBorder="1"/>
    <xf numFmtId="0" fontId="0" fillId="0" borderId="12" xfId="0" applyBorder="1"/>
    <xf numFmtId="165" fontId="0" fillId="0" borderId="13" xfId="0" applyNumberFormat="1" applyBorder="1"/>
    <xf numFmtId="0" fontId="0" fillId="0" borderId="13" xfId="0" applyNumberFormat="1" applyBorder="1"/>
    <xf numFmtId="165" fontId="0" fillId="0" borderId="14" xfId="0" applyNumberFormat="1" applyBorder="1"/>
    <xf numFmtId="165" fontId="0" fillId="0" borderId="8" xfId="0" applyNumberFormat="1" applyBorder="1"/>
    <xf numFmtId="0" fontId="0" fillId="0" borderId="8" xfId="0" applyNumberFormat="1" applyBorder="1"/>
    <xf numFmtId="165" fontId="0" fillId="0" borderId="9" xfId="0" applyNumberFormat="1" applyBorder="1"/>
    <xf numFmtId="0" fontId="1" fillId="0" borderId="9" xfId="0" applyFont="1" applyBorder="1"/>
    <xf numFmtId="0" fontId="0" fillId="0" borderId="0" xfId="0" applyBorder="1"/>
    <xf numFmtId="0" fontId="1" fillId="0" borderId="15" xfId="0" applyFont="1" applyBorder="1"/>
    <xf numFmtId="165" fontId="1" fillId="0" borderId="16" xfId="0" applyNumberFormat="1" applyFont="1" applyBorder="1"/>
    <xf numFmtId="0" fontId="1" fillId="0" borderId="17" xfId="0" applyNumberFormat="1" applyFont="1" applyBorder="1"/>
    <xf numFmtId="165" fontId="1" fillId="0" borderId="2" xfId="0" applyNumberFormat="1" applyFont="1" applyBorder="1"/>
    <xf numFmtId="0" fontId="0" fillId="0" borderId="18" xfId="0" applyBorder="1"/>
    <xf numFmtId="165" fontId="0" fillId="0" borderId="19" xfId="0" applyNumberFormat="1" applyBorder="1"/>
    <xf numFmtId="0" fontId="0" fillId="0" borderId="19" xfId="0" applyNumberFormat="1" applyBorder="1"/>
    <xf numFmtId="165" fontId="0" fillId="0" borderId="20" xfId="0" applyNumberFormat="1" applyBorder="1"/>
    <xf numFmtId="165" fontId="0" fillId="0" borderId="0" xfId="0" applyNumberFormat="1" applyBorder="1"/>
    <xf numFmtId="0" fontId="0" fillId="0" borderId="0" xfId="0" applyNumberFormat="1" applyBorder="1"/>
    <xf numFmtId="165" fontId="0" fillId="0" borderId="22" xfId="0" applyNumberFormat="1" applyBorder="1"/>
    <xf numFmtId="0" fontId="0" fillId="0" borderId="22" xfId="0" applyNumberFormat="1" applyBorder="1"/>
    <xf numFmtId="0" fontId="0" fillId="0" borderId="21" xfId="0" applyFont="1" applyBorder="1"/>
    <xf numFmtId="0" fontId="0" fillId="0" borderId="0" xfId="0" applyAlignment="1">
      <alignment wrapText="1"/>
    </xf>
    <xf numFmtId="165" fontId="1" fillId="0" borderId="4" xfId="0" applyNumberFormat="1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1" fillId="0" borderId="3" xfId="0" applyFont="1" applyBorder="1" applyAlignment="1">
      <alignment wrapText="1"/>
    </xf>
    <xf numFmtId="165" fontId="1" fillId="0" borderId="3" xfId="0" applyNumberFormat="1" applyFont="1" applyBorder="1" applyAlignment="1">
      <alignment wrapText="1"/>
    </xf>
    <xf numFmtId="165" fontId="0" fillId="0" borderId="5" xfId="0" applyNumberForma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0" xfId="0" applyFill="1" applyBorder="1"/>
    <xf numFmtId="0" fontId="0" fillId="0" borderId="21" xfId="0" applyFill="1" applyBorder="1"/>
    <xf numFmtId="0" fontId="1" fillId="0" borderId="7" xfId="0" applyFont="1" applyFill="1" applyBorder="1"/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6" fillId="0" borderId="0" xfId="0" applyFont="1" applyFill="1" applyBorder="1"/>
    <xf numFmtId="0" fontId="0" fillId="0" borderId="1" xfId="0" applyNumberFormat="1" applyFill="1" applyBorder="1"/>
    <xf numFmtId="0" fontId="0" fillId="0" borderId="7" xfId="0" applyFill="1" applyBorder="1"/>
    <xf numFmtId="0" fontId="0" fillId="0" borderId="8" xfId="0" applyNumberFormat="1" applyFill="1" applyBorder="1"/>
    <xf numFmtId="0" fontId="0" fillId="0" borderId="12" xfId="0" applyFill="1" applyBorder="1"/>
    <xf numFmtId="0" fontId="0" fillId="0" borderId="13" xfId="0" applyNumberFormat="1" applyFill="1" applyBorder="1"/>
    <xf numFmtId="0" fontId="0" fillId="0" borderId="28" xfId="0" applyBorder="1" applyAlignment="1">
      <alignment wrapText="1"/>
    </xf>
    <xf numFmtId="0" fontId="0" fillId="0" borderId="27" xfId="0" applyBorder="1" applyAlignment="1">
      <alignment wrapText="1"/>
    </xf>
    <xf numFmtId="0" fontId="0" fillId="0" borderId="29" xfId="0" applyBorder="1" applyAlignment="1">
      <alignment wrapText="1"/>
    </xf>
    <xf numFmtId="0" fontId="0" fillId="0" borderId="30" xfId="0" applyBorder="1" applyAlignment="1">
      <alignment wrapText="1"/>
    </xf>
    <xf numFmtId="164" fontId="0" fillId="0" borderId="0" xfId="0" applyNumberFormat="1"/>
    <xf numFmtId="165" fontId="6" fillId="0" borderId="3" xfId="0" applyNumberFormat="1" applyFont="1" applyBorder="1" applyAlignment="1">
      <alignment wrapText="1"/>
    </xf>
    <xf numFmtId="165" fontId="0" fillId="2" borderId="11" xfId="0" applyNumberFormat="1" applyFill="1" applyBorder="1"/>
    <xf numFmtId="165" fontId="0" fillId="2" borderId="1" xfId="0" applyNumberFormat="1" applyFill="1" applyBorder="1"/>
    <xf numFmtId="0" fontId="0" fillId="2" borderId="1" xfId="0" applyNumberFormat="1" applyFill="1" applyBorder="1"/>
    <xf numFmtId="0" fontId="1" fillId="0" borderId="10" xfId="0" applyFont="1" applyBorder="1"/>
    <xf numFmtId="165" fontId="1" fillId="0" borderId="1" xfId="0" applyNumberFormat="1" applyFont="1" applyBorder="1"/>
    <xf numFmtId="0" fontId="1" fillId="0" borderId="18" xfId="0" applyFont="1" applyBorder="1"/>
    <xf numFmtId="165" fontId="1" fillId="0" borderId="19" xfId="0" applyNumberFormat="1" applyFont="1" applyBorder="1"/>
    <xf numFmtId="0" fontId="1" fillId="0" borderId="1" xfId="0" applyFont="1" applyBorder="1"/>
    <xf numFmtId="0" fontId="0" fillId="0" borderId="18" xfId="0" applyFont="1" applyBorder="1"/>
    <xf numFmtId="165" fontId="0" fillId="0" borderId="19" xfId="0" applyNumberFormat="1" applyFont="1" applyBorder="1"/>
    <xf numFmtId="0" fontId="0" fillId="0" borderId="31" xfId="0" applyBorder="1"/>
    <xf numFmtId="0" fontId="1" fillId="0" borderId="5" xfId="0" applyFont="1" applyBorder="1"/>
    <xf numFmtId="0" fontId="0" fillId="0" borderId="32" xfId="0" applyBorder="1"/>
    <xf numFmtId="0" fontId="0" fillId="0" borderId="5" xfId="0" applyBorder="1"/>
    <xf numFmtId="0" fontId="1" fillId="0" borderId="17" xfId="0" applyFont="1" applyBorder="1"/>
    <xf numFmtId="0" fontId="0" fillId="0" borderId="3" xfId="0" applyBorder="1"/>
    <xf numFmtId="0" fontId="0" fillId="0" borderId="6" xfId="0" applyBorder="1"/>
    <xf numFmtId="0" fontId="0" fillId="0" borderId="33" xfId="0" applyBorder="1"/>
    <xf numFmtId="0" fontId="0" fillId="0" borderId="17" xfId="0" applyBorder="1"/>
    <xf numFmtId="0" fontId="1" fillId="0" borderId="34" xfId="0" applyFont="1" applyBorder="1"/>
    <xf numFmtId="165" fontId="1" fillId="0" borderId="35" xfId="0" applyNumberFormat="1" applyFont="1" applyBorder="1"/>
    <xf numFmtId="165" fontId="0" fillId="0" borderId="20" xfId="0" applyNumberFormat="1" applyFont="1" applyBorder="1"/>
    <xf numFmtId="165" fontId="1" fillId="0" borderId="20" xfId="0" applyNumberFormat="1" applyFont="1" applyBorder="1"/>
    <xf numFmtId="0" fontId="1" fillId="0" borderId="12" xfId="0" applyFont="1" applyBorder="1"/>
    <xf numFmtId="165" fontId="1" fillId="0" borderId="14" xfId="0" applyNumberFormat="1" applyFont="1" applyBorder="1"/>
    <xf numFmtId="0" fontId="0" fillId="0" borderId="5" xfId="0" applyFont="1" applyBorder="1"/>
    <xf numFmtId="165" fontId="0" fillId="3" borderId="11" xfId="0" applyNumberFormat="1" applyFill="1" applyBorder="1"/>
    <xf numFmtId="0" fontId="0" fillId="4" borderId="27" xfId="0" applyFill="1" applyBorder="1" applyAlignment="1">
      <alignment wrapText="1"/>
    </xf>
    <xf numFmtId="0" fontId="0" fillId="4" borderId="10" xfId="0" applyFill="1" applyBorder="1"/>
    <xf numFmtId="165" fontId="0" fillId="4" borderId="1" xfId="0" applyNumberFormat="1" applyFill="1" applyBorder="1"/>
    <xf numFmtId="0" fontId="0" fillId="4" borderId="1" xfId="0" applyNumberFormat="1" applyFill="1" applyBorder="1"/>
    <xf numFmtId="165" fontId="0" fillId="4" borderId="11" xfId="0" applyNumberFormat="1" applyFill="1" applyBorder="1"/>
    <xf numFmtId="0" fontId="0" fillId="4" borderId="5" xfId="0" applyFill="1" applyBorder="1" applyAlignment="1">
      <alignment wrapText="1"/>
    </xf>
    <xf numFmtId="0" fontId="0" fillId="4" borderId="7" xfId="0" applyFill="1" applyBorder="1"/>
    <xf numFmtId="0" fontId="0" fillId="0" borderId="5" xfId="0" applyFill="1" applyBorder="1" applyAlignment="1">
      <alignment wrapText="1"/>
    </xf>
    <xf numFmtId="0" fontId="0" fillId="4" borderId="29" xfId="0" applyFill="1" applyBorder="1" applyAlignment="1">
      <alignment wrapText="1"/>
    </xf>
    <xf numFmtId="165" fontId="0" fillId="4" borderId="14" xfId="0" applyNumberFormat="1" applyFill="1" applyBorder="1"/>
    <xf numFmtId="0" fontId="0" fillId="4" borderId="25" xfId="0" applyFill="1" applyBorder="1" applyAlignment="1">
      <alignment wrapText="1"/>
    </xf>
    <xf numFmtId="166" fontId="0" fillId="0" borderId="0" xfId="0" applyNumberFormat="1"/>
    <xf numFmtId="166" fontId="0" fillId="0" borderId="1" xfId="0" applyNumberFormat="1" applyBorder="1"/>
    <xf numFmtId="0" fontId="0" fillId="0" borderId="19" xfId="0" applyBorder="1"/>
    <xf numFmtId="166" fontId="0" fillId="0" borderId="19" xfId="0" applyNumberFormat="1" applyBorder="1"/>
    <xf numFmtId="0" fontId="1" fillId="0" borderId="36" xfId="0" applyFont="1" applyBorder="1"/>
    <xf numFmtId="0" fontId="1" fillId="0" borderId="37" xfId="0" applyFont="1" applyBorder="1"/>
    <xf numFmtId="166" fontId="1" fillId="0" borderId="38" xfId="0" applyNumberFormat="1" applyFont="1" applyBorder="1"/>
    <xf numFmtId="0" fontId="0" fillId="0" borderId="39" xfId="0" applyBorder="1"/>
    <xf numFmtId="0" fontId="0" fillId="0" borderId="40" xfId="0" applyBorder="1"/>
    <xf numFmtId="0" fontId="1" fillId="0" borderId="16" xfId="0" applyFont="1" applyBorder="1"/>
    <xf numFmtId="165" fontId="1" fillId="0" borderId="38" xfId="0" applyNumberFormat="1" applyFont="1" applyBorder="1"/>
    <xf numFmtId="166" fontId="0" fillId="0" borderId="22" xfId="0" applyNumberFormat="1" applyBorder="1"/>
    <xf numFmtId="166" fontId="1" fillId="0" borderId="17" xfId="0" applyNumberFormat="1" applyFont="1" applyBorder="1"/>
    <xf numFmtId="0" fontId="0" fillId="0" borderId="3" xfId="0" applyFill="1" applyBorder="1"/>
    <xf numFmtId="0" fontId="0" fillId="0" borderId="0" xfId="0" applyFill="1" applyBorder="1"/>
    <xf numFmtId="0" fontId="1" fillId="0" borderId="0" xfId="0" applyFont="1" applyFill="1" applyBorder="1"/>
    <xf numFmtId="0" fontId="1" fillId="0" borderId="0" xfId="0" applyFont="1" applyBorder="1"/>
    <xf numFmtId="0" fontId="0" fillId="3" borderId="24" xfId="0" applyFill="1" applyBorder="1" applyAlignment="1">
      <alignment wrapText="1"/>
    </xf>
    <xf numFmtId="165" fontId="0" fillId="3" borderId="20" xfId="0" applyNumberFormat="1" applyFill="1" applyBorder="1"/>
    <xf numFmtId="165" fontId="0" fillId="5" borderId="1" xfId="0" applyNumberFormat="1" applyFill="1" applyBorder="1"/>
    <xf numFmtId="0" fontId="0" fillId="5" borderId="1" xfId="0" applyNumberFormat="1" applyFill="1" applyBorder="1"/>
    <xf numFmtId="165" fontId="0" fillId="5" borderId="11" xfId="0" applyNumberFormat="1" applyFill="1" applyBorder="1"/>
    <xf numFmtId="0" fontId="0" fillId="4" borderId="41" xfId="0" applyFill="1" applyBorder="1"/>
    <xf numFmtId="165" fontId="0" fillId="4" borderId="0" xfId="0" applyNumberFormat="1" applyFill="1" applyBorder="1"/>
    <xf numFmtId="0" fontId="0" fillId="4" borderId="0" xfId="0" applyNumberFormat="1" applyFill="1" applyBorder="1"/>
    <xf numFmtId="165" fontId="0" fillId="4" borderId="19" xfId="0" applyNumberFormat="1" applyFill="1" applyBorder="1"/>
    <xf numFmtId="0" fontId="0" fillId="4" borderId="19" xfId="0" applyNumberFormat="1" applyFill="1" applyBorder="1"/>
    <xf numFmtId="165" fontId="0" fillId="4" borderId="13" xfId="0" applyNumberFormat="1" applyFill="1" applyBorder="1"/>
    <xf numFmtId="0" fontId="0" fillId="4" borderId="13" xfId="0" applyNumberFormat="1" applyFill="1" applyBorder="1"/>
    <xf numFmtId="0" fontId="0" fillId="4" borderId="18" xfId="0" applyFill="1" applyBorder="1"/>
    <xf numFmtId="165" fontId="0" fillId="4" borderId="20" xfId="0" applyNumberFormat="1" applyFill="1" applyBorder="1"/>
    <xf numFmtId="0" fontId="0" fillId="4" borderId="0" xfId="0" applyFill="1" applyBorder="1"/>
    <xf numFmtId="165" fontId="0" fillId="4" borderId="5" xfId="0" applyNumberFormat="1" applyFill="1" applyBorder="1" applyAlignment="1">
      <alignment wrapText="1"/>
    </xf>
    <xf numFmtId="0" fontId="0" fillId="4" borderId="6" xfId="0" applyFill="1" applyBorder="1" applyAlignment="1">
      <alignment wrapText="1"/>
    </xf>
    <xf numFmtId="0" fontId="0" fillId="5" borderId="10" xfId="0" applyFill="1" applyBorder="1"/>
    <xf numFmtId="0" fontId="0" fillId="5" borderId="0" xfId="0" applyFill="1" applyAlignment="1">
      <alignment wrapText="1"/>
    </xf>
    <xf numFmtId="0" fontId="0" fillId="4" borderId="0" xfId="0" applyFill="1" applyAlignment="1">
      <alignment wrapText="1"/>
    </xf>
    <xf numFmtId="165" fontId="0" fillId="5" borderId="19" xfId="0" applyNumberFormat="1" applyFill="1" applyBorder="1"/>
    <xf numFmtId="0" fontId="0" fillId="5" borderId="19" xfId="0" applyNumberFormat="1" applyFill="1" applyBorder="1"/>
    <xf numFmtId="165" fontId="0" fillId="5" borderId="8" xfId="0" applyNumberFormat="1" applyFill="1" applyBorder="1"/>
    <xf numFmtId="0" fontId="0" fillId="5" borderId="8" xfId="0" applyNumberFormat="1" applyFill="1" applyBorder="1"/>
    <xf numFmtId="165" fontId="0" fillId="5" borderId="9" xfId="0" applyNumberFormat="1" applyFill="1" applyBorder="1"/>
    <xf numFmtId="165" fontId="0" fillId="5" borderId="22" xfId="0" applyNumberFormat="1" applyFill="1" applyBorder="1"/>
    <xf numFmtId="0" fontId="0" fillId="5" borderId="22" xfId="0" applyNumberFormat="1" applyFill="1" applyBorder="1"/>
    <xf numFmtId="165" fontId="0" fillId="5" borderId="14" xfId="0" applyNumberFormat="1" applyFill="1" applyBorder="1"/>
  </cellXfs>
  <cellStyles count="2">
    <cellStyle name="Followed Hyperlink" xfId="1" builtinId="9" hidden="1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7"/>
  <sheetViews>
    <sheetView tabSelected="1" zoomScale="80" zoomScaleNormal="80" workbookViewId="0" xr3:uid="{AEA406A1-0E4B-5B11-9CD5-51D6E497D94C}">
      <pane xSplit="5" ySplit="2" topLeftCell="F5" activePane="bottomRight" state="frozen"/>
      <selection pane="bottomRight" activeCell="D41" sqref="D41"/>
      <selection pane="bottomLeft" activeCell="A3" sqref="A3"/>
      <selection pane="topRight" activeCell="F1" sqref="F1"/>
    </sheetView>
  </sheetViews>
  <sheetFormatPr defaultColWidth="8.85546875" defaultRowHeight="15"/>
  <cols>
    <col min="1" max="1" width="35.42578125" customWidth="1"/>
    <col min="2" max="2" width="15" style="2" customWidth="1"/>
    <col min="3" max="3" width="10.28515625" style="5" customWidth="1"/>
    <col min="4" max="4" width="12.7109375" style="2" customWidth="1"/>
    <col min="5" max="5" width="44.85546875" style="36" customWidth="1"/>
  </cols>
  <sheetData>
    <row r="1" spans="1:5">
      <c r="A1" s="1" t="s">
        <v>0</v>
      </c>
      <c r="E1" s="139" t="s">
        <v>1</v>
      </c>
    </row>
    <row r="2" spans="1:5" ht="15.75" thickBot="1">
      <c r="A2" t="s">
        <v>2</v>
      </c>
      <c r="E2" s="140" t="s">
        <v>3</v>
      </c>
    </row>
    <row r="3" spans="1:5" ht="45">
      <c r="A3" s="8" t="s">
        <v>4</v>
      </c>
      <c r="B3" s="9" t="s">
        <v>5</v>
      </c>
      <c r="C3" s="10" t="s">
        <v>6</v>
      </c>
      <c r="D3" s="11" t="s">
        <v>7</v>
      </c>
      <c r="E3" s="37" t="s">
        <v>8</v>
      </c>
    </row>
    <row r="4" spans="1:5">
      <c r="A4" s="12" t="s">
        <v>9</v>
      </c>
      <c r="B4" s="123">
        <v>2500</v>
      </c>
      <c r="C4" s="124">
        <v>4</v>
      </c>
      <c r="D4" s="125">
        <v>9061</v>
      </c>
      <c r="E4" s="100" t="s">
        <v>10</v>
      </c>
    </row>
    <row r="5" spans="1:5">
      <c r="A5" s="12" t="s">
        <v>11</v>
      </c>
      <c r="B5" s="95">
        <v>5000</v>
      </c>
      <c r="C5" s="96">
        <v>1</v>
      </c>
      <c r="D5" s="97">
        <v>8616</v>
      </c>
      <c r="E5" s="38"/>
    </row>
    <row r="6" spans="1:5">
      <c r="A6" s="27" t="s">
        <v>12</v>
      </c>
      <c r="B6" s="141"/>
      <c r="C6" s="142"/>
      <c r="D6" s="125">
        <v>1250</v>
      </c>
      <c r="E6" s="38"/>
    </row>
    <row r="7" spans="1:5" ht="15.75" thickBot="1">
      <c r="A7" s="14" t="s">
        <v>13</v>
      </c>
      <c r="B7" s="131">
        <v>20</v>
      </c>
      <c r="C7" s="132">
        <v>80</v>
      </c>
      <c r="D7" s="97">
        <v>1650</v>
      </c>
      <c r="E7" s="39"/>
    </row>
    <row r="8" spans="1:5" ht="15.75" thickBot="1"/>
    <row r="9" spans="1:5">
      <c r="A9" s="8" t="s">
        <v>14</v>
      </c>
      <c r="B9" s="18" t="s">
        <v>15</v>
      </c>
      <c r="C9" s="19"/>
      <c r="D9" s="20"/>
      <c r="E9" s="40" t="s">
        <v>16</v>
      </c>
    </row>
    <row r="10" spans="1:5">
      <c r="A10" s="12" t="s">
        <v>17</v>
      </c>
      <c r="B10" s="123">
        <v>1000</v>
      </c>
      <c r="C10" s="124">
        <v>2</v>
      </c>
      <c r="D10" s="125">
        <v>1650</v>
      </c>
      <c r="E10" s="38"/>
    </row>
    <row r="11" spans="1:5">
      <c r="A11" s="94" t="s">
        <v>18</v>
      </c>
      <c r="B11" s="95">
        <v>2500</v>
      </c>
      <c r="C11" s="96">
        <v>1</v>
      </c>
      <c r="D11" s="97">
        <v>2576.67</v>
      </c>
      <c r="E11" s="100"/>
    </row>
    <row r="12" spans="1:5">
      <c r="A12" s="12" t="s">
        <v>19</v>
      </c>
      <c r="B12" s="6"/>
      <c r="C12" s="7"/>
      <c r="D12" s="13">
        <v>100</v>
      </c>
      <c r="E12" s="38"/>
    </row>
    <row r="13" spans="1:5" ht="15.75" thickBot="1"/>
    <row r="14" spans="1:5">
      <c r="A14" s="8" t="s">
        <v>20</v>
      </c>
      <c r="B14" s="18"/>
      <c r="C14" s="19"/>
      <c r="D14" s="11"/>
      <c r="E14" s="40" t="s">
        <v>21</v>
      </c>
    </row>
    <row r="15" spans="1:5">
      <c r="A15" s="12" t="s">
        <v>22</v>
      </c>
      <c r="B15" s="123">
        <v>340</v>
      </c>
      <c r="C15" s="124">
        <v>1</v>
      </c>
      <c r="D15" s="125">
        <f>SUM(B15*C15)</f>
        <v>340</v>
      </c>
      <c r="E15" s="38"/>
    </row>
    <row r="16" spans="1:5">
      <c r="A16" s="12" t="s">
        <v>11</v>
      </c>
      <c r="B16" s="95"/>
      <c r="C16" s="96">
        <v>1</v>
      </c>
      <c r="D16" s="97">
        <v>1669</v>
      </c>
      <c r="E16" s="98" t="s">
        <v>23</v>
      </c>
    </row>
    <row r="17" spans="1:5">
      <c r="A17" s="12" t="s">
        <v>24</v>
      </c>
      <c r="B17" s="95"/>
      <c r="C17" s="96"/>
      <c r="D17" s="97">
        <v>2500</v>
      </c>
      <c r="E17" s="98"/>
    </row>
    <row r="18" spans="1:5">
      <c r="A18" s="12" t="s">
        <v>25</v>
      </c>
      <c r="B18" s="123"/>
      <c r="C18" s="124"/>
      <c r="D18" s="125">
        <v>300</v>
      </c>
      <c r="E18" s="98"/>
    </row>
    <row r="19" spans="1:5" ht="15.75" thickBot="1"/>
    <row r="20" spans="1:5">
      <c r="A20" s="8" t="s">
        <v>26</v>
      </c>
      <c r="B20" s="18"/>
      <c r="C20" s="19"/>
      <c r="D20" s="21"/>
      <c r="E20" s="40" t="s">
        <v>27</v>
      </c>
    </row>
    <row r="21" spans="1:5">
      <c r="A21" s="138" t="s">
        <v>28</v>
      </c>
      <c r="B21" s="123">
        <v>2500</v>
      </c>
      <c r="C21" s="124">
        <v>1</v>
      </c>
      <c r="D21" s="125">
        <f t="shared" ref="D21:D22" si="0">SUM(B21*C21)</f>
        <v>2500</v>
      </c>
      <c r="E21" s="98" t="s">
        <v>29</v>
      </c>
    </row>
    <row r="22" spans="1:5">
      <c r="A22" s="138" t="s">
        <v>30</v>
      </c>
      <c r="B22" s="123">
        <v>100</v>
      </c>
      <c r="C22" s="124">
        <v>5</v>
      </c>
      <c r="D22" s="125">
        <f t="shared" si="0"/>
        <v>500</v>
      </c>
      <c r="E22" s="98"/>
    </row>
    <row r="23" spans="1:5">
      <c r="A23" s="94" t="s">
        <v>31</v>
      </c>
      <c r="B23" s="95"/>
      <c r="C23" s="96"/>
      <c r="D23" s="97">
        <v>120</v>
      </c>
      <c r="E23" s="98" t="s">
        <v>32</v>
      </c>
    </row>
    <row r="24" spans="1:5">
      <c r="A24" s="94" t="s">
        <v>33</v>
      </c>
      <c r="B24" s="95">
        <f>SUM(6*12*15)</f>
        <v>1080</v>
      </c>
      <c r="C24" s="96">
        <v>1</v>
      </c>
      <c r="D24" s="97">
        <v>2620</v>
      </c>
      <c r="E24" s="38" t="s">
        <v>34</v>
      </c>
    </row>
    <row r="25" spans="1:5">
      <c r="A25" s="94" t="s">
        <v>11</v>
      </c>
      <c r="B25" s="95">
        <v>0</v>
      </c>
      <c r="C25" s="96">
        <v>1</v>
      </c>
      <c r="D25" s="97">
        <v>845</v>
      </c>
      <c r="E25" s="100" t="s">
        <v>35</v>
      </c>
    </row>
    <row r="26" spans="1:5">
      <c r="A26" s="94" t="s">
        <v>36</v>
      </c>
      <c r="B26" s="95"/>
      <c r="C26" s="96"/>
      <c r="D26" s="97">
        <v>645</v>
      </c>
      <c r="E26" s="100"/>
    </row>
    <row r="27" spans="1:5">
      <c r="A27" s="94" t="s">
        <v>37</v>
      </c>
      <c r="B27" s="95"/>
      <c r="C27" s="96"/>
      <c r="D27" s="97">
        <v>375</v>
      </c>
      <c r="E27" s="100"/>
    </row>
    <row r="28" spans="1:5">
      <c r="A28" s="94" t="s">
        <v>38</v>
      </c>
      <c r="B28" s="95"/>
      <c r="C28" s="96">
        <v>1</v>
      </c>
      <c r="D28" s="97">
        <v>1264</v>
      </c>
      <c r="E28" s="38"/>
    </row>
    <row r="29" spans="1:5">
      <c r="A29" s="126" t="s">
        <v>39</v>
      </c>
      <c r="B29" s="127"/>
      <c r="C29" s="128"/>
      <c r="D29" s="127">
        <v>440</v>
      </c>
      <c r="E29" s="44"/>
    </row>
    <row r="30" spans="1:5" ht="15.75" thickBot="1"/>
    <row r="31" spans="1:5">
      <c r="A31" s="8" t="s">
        <v>40</v>
      </c>
      <c r="B31" s="18"/>
      <c r="C31" s="19"/>
      <c r="D31" s="20"/>
      <c r="E31" s="41" t="s">
        <v>41</v>
      </c>
    </row>
    <row r="32" spans="1:5">
      <c r="A32" s="12" t="s">
        <v>28</v>
      </c>
      <c r="B32" s="123">
        <v>550</v>
      </c>
      <c r="C32" s="124">
        <v>3</v>
      </c>
      <c r="D32" s="125">
        <v>1500</v>
      </c>
      <c r="E32" s="38" t="s">
        <v>42</v>
      </c>
    </row>
    <row r="33" spans="1:5">
      <c r="A33" s="94" t="s">
        <v>11</v>
      </c>
      <c r="B33" s="95">
        <v>8000</v>
      </c>
      <c r="C33" s="96">
        <v>1</v>
      </c>
      <c r="D33" s="134">
        <v>1190</v>
      </c>
      <c r="E33" s="100"/>
    </row>
    <row r="34" spans="1:5">
      <c r="A34" s="94" t="s">
        <v>31</v>
      </c>
      <c r="B34" s="95">
        <v>1000</v>
      </c>
      <c r="C34" s="96">
        <v>1</v>
      </c>
      <c r="D34" s="134">
        <v>535</v>
      </c>
      <c r="E34" s="38"/>
    </row>
    <row r="35" spans="1:5">
      <c r="A35" s="94" t="s">
        <v>43</v>
      </c>
      <c r="B35" s="95">
        <v>23</v>
      </c>
      <c r="C35" s="96">
        <v>1</v>
      </c>
      <c r="D35" s="97">
        <f t="shared" ref="D32:D74" si="1">SUM(B35*C35)</f>
        <v>23</v>
      </c>
      <c r="E35" s="38"/>
    </row>
    <row r="36" spans="1:5">
      <c r="A36" s="133" t="s">
        <v>19</v>
      </c>
      <c r="B36" s="129">
        <v>200</v>
      </c>
      <c r="C36" s="130">
        <v>4</v>
      </c>
      <c r="D36" s="134">
        <v>750</v>
      </c>
      <c r="E36" s="38"/>
    </row>
    <row r="37" spans="1:5">
      <c r="A37" s="126" t="s">
        <v>37</v>
      </c>
      <c r="B37" s="127"/>
      <c r="C37" s="128"/>
      <c r="D37" s="127">
        <v>336</v>
      </c>
      <c r="E37" s="44"/>
    </row>
    <row r="38" spans="1:5">
      <c r="A38" s="22"/>
      <c r="B38" s="31"/>
      <c r="C38" s="32"/>
      <c r="D38" s="31"/>
      <c r="E38" s="44"/>
    </row>
    <row r="39" spans="1:5" ht="15.75" thickBot="1">
      <c r="A39" s="54" t="s">
        <v>44</v>
      </c>
      <c r="B39" s="31"/>
      <c r="C39" s="32"/>
      <c r="D39" s="31"/>
      <c r="E39" s="44"/>
    </row>
    <row r="40" spans="1:5" ht="30">
      <c r="A40" s="99" t="s">
        <v>45</v>
      </c>
      <c r="B40" s="143">
        <v>750</v>
      </c>
      <c r="C40" s="144">
        <v>3</v>
      </c>
      <c r="D40" s="145">
        <v>3000</v>
      </c>
      <c r="E40" s="93" t="s">
        <v>46</v>
      </c>
    </row>
    <row r="41" spans="1:5">
      <c r="A41" s="94" t="s">
        <v>47</v>
      </c>
      <c r="B41" s="95"/>
      <c r="C41" s="96">
        <v>1</v>
      </c>
      <c r="D41" s="97">
        <v>5689</v>
      </c>
      <c r="E41" s="101" t="s">
        <v>48</v>
      </c>
    </row>
    <row r="42" spans="1:5">
      <c r="A42" s="94" t="s">
        <v>49</v>
      </c>
      <c r="B42" s="95">
        <v>200</v>
      </c>
      <c r="C42" s="96">
        <v>2</v>
      </c>
      <c r="D42" s="97">
        <v>200</v>
      </c>
      <c r="E42" s="62"/>
    </row>
    <row r="43" spans="1:5">
      <c r="A43" s="135" t="s">
        <v>50</v>
      </c>
      <c r="B43" s="127"/>
      <c r="C43" s="128"/>
      <c r="D43" s="127">
        <v>600</v>
      </c>
      <c r="E43" s="44"/>
    </row>
    <row r="44" spans="1:5" ht="15.75" thickBot="1">
      <c r="A44" s="22"/>
      <c r="B44" s="31"/>
      <c r="C44" s="32"/>
      <c r="D44" s="31"/>
      <c r="E44" s="44"/>
    </row>
    <row r="45" spans="1:5">
      <c r="A45" s="47" t="s">
        <v>51</v>
      </c>
      <c r="B45" s="18"/>
      <c r="C45" s="19"/>
      <c r="D45" s="18"/>
      <c r="E45" s="48" t="s">
        <v>52</v>
      </c>
    </row>
    <row r="46" spans="1:5" ht="15.75" thickBot="1">
      <c r="A46" s="46" t="s">
        <v>28</v>
      </c>
      <c r="B46" s="146">
        <v>500</v>
      </c>
      <c r="C46" s="147">
        <v>2</v>
      </c>
      <c r="D46" s="148">
        <v>552</v>
      </c>
      <c r="E46" s="121" t="s">
        <v>53</v>
      </c>
    </row>
    <row r="47" spans="1:5" ht="15.75" thickBot="1">
      <c r="A47" s="45" t="s">
        <v>54</v>
      </c>
      <c r="B47" s="95">
        <v>4000</v>
      </c>
      <c r="C47" s="96">
        <v>1</v>
      </c>
      <c r="D47" s="102">
        <v>2142</v>
      </c>
      <c r="E47" s="103"/>
    </row>
    <row r="48" spans="1:5">
      <c r="A48" s="45" t="s">
        <v>55</v>
      </c>
      <c r="B48" s="95"/>
      <c r="C48" s="96"/>
      <c r="D48" s="95">
        <v>200</v>
      </c>
      <c r="E48" s="103"/>
    </row>
    <row r="49" spans="1:5" ht="15.75" thickBot="1">
      <c r="A49" s="14"/>
      <c r="B49" s="15"/>
      <c r="C49" s="16"/>
      <c r="D49" s="15"/>
      <c r="E49" s="51"/>
    </row>
    <row r="50" spans="1:5" ht="15.75" thickBot="1"/>
    <row r="51" spans="1:5">
      <c r="A51" s="8" t="s">
        <v>56</v>
      </c>
      <c r="B51" s="18"/>
      <c r="C51" s="19"/>
      <c r="D51" s="20"/>
      <c r="E51" s="65" t="s">
        <v>57</v>
      </c>
    </row>
    <row r="52" spans="1:5">
      <c r="A52" s="12" t="s">
        <v>28</v>
      </c>
      <c r="B52" s="95">
        <v>0</v>
      </c>
      <c r="C52" s="96">
        <v>0</v>
      </c>
      <c r="D52" s="97">
        <v>125</v>
      </c>
      <c r="E52" s="136" t="s">
        <v>58</v>
      </c>
    </row>
    <row r="53" spans="1:5">
      <c r="A53" s="12" t="s">
        <v>59</v>
      </c>
      <c r="B53" s="95"/>
      <c r="C53" s="96"/>
      <c r="D53" s="97">
        <v>80</v>
      </c>
      <c r="E53" s="136" t="s">
        <v>60</v>
      </c>
    </row>
    <row r="54" spans="1:5">
      <c r="A54" s="12" t="s">
        <v>11</v>
      </c>
      <c r="B54" s="95"/>
      <c r="C54" s="96">
        <v>1</v>
      </c>
      <c r="D54" s="97">
        <v>1977</v>
      </c>
      <c r="E54" s="98"/>
    </row>
    <row r="55" spans="1:5" ht="15.75" thickBot="1">
      <c r="A55" s="14" t="s">
        <v>61</v>
      </c>
      <c r="B55" s="131">
        <v>20</v>
      </c>
      <c r="C55" s="132"/>
      <c r="D55" s="102">
        <v>100</v>
      </c>
      <c r="E55" s="137" t="s">
        <v>62</v>
      </c>
    </row>
    <row r="56" spans="1:5" ht="15.75" thickBot="1"/>
    <row r="57" spans="1:5">
      <c r="A57" s="8" t="s">
        <v>63</v>
      </c>
      <c r="B57" s="18"/>
      <c r="C57" s="19"/>
      <c r="D57" s="20"/>
      <c r="E57" s="43"/>
    </row>
    <row r="58" spans="1:5">
      <c r="A58" s="12" t="s">
        <v>64</v>
      </c>
      <c r="B58" s="6">
        <v>2000</v>
      </c>
      <c r="C58" s="7">
        <v>1</v>
      </c>
      <c r="D58" s="92">
        <f t="shared" si="1"/>
        <v>2000</v>
      </c>
      <c r="E58" s="38" t="s">
        <v>65</v>
      </c>
    </row>
    <row r="59" spans="1:5">
      <c r="A59" s="12" t="s">
        <v>66</v>
      </c>
      <c r="B59" s="6">
        <v>7000</v>
      </c>
      <c r="C59" s="7">
        <v>1</v>
      </c>
      <c r="D59" s="13">
        <f t="shared" si="1"/>
        <v>7000</v>
      </c>
      <c r="E59" s="38"/>
    </row>
    <row r="60" spans="1:5">
      <c r="A60" s="12" t="s">
        <v>67</v>
      </c>
      <c r="B60" s="6">
        <v>2000</v>
      </c>
      <c r="C60" s="7">
        <v>1</v>
      </c>
      <c r="D60" s="13">
        <f t="shared" si="1"/>
        <v>2000</v>
      </c>
      <c r="E60" s="38"/>
    </row>
    <row r="61" spans="1:5">
      <c r="A61" s="12" t="s">
        <v>68</v>
      </c>
      <c r="B61" s="6">
        <v>2000</v>
      </c>
      <c r="C61" s="7">
        <v>1</v>
      </c>
      <c r="D61" s="13">
        <f t="shared" si="1"/>
        <v>2000</v>
      </c>
      <c r="E61" s="38"/>
    </row>
    <row r="62" spans="1:5">
      <c r="A62" s="12" t="s">
        <v>69</v>
      </c>
      <c r="B62" s="6">
        <v>2500</v>
      </c>
      <c r="C62" s="7">
        <v>1</v>
      </c>
      <c r="D62" s="13">
        <f t="shared" si="1"/>
        <v>2500</v>
      </c>
      <c r="E62" s="38"/>
    </row>
    <row r="63" spans="1:5">
      <c r="A63" s="12" t="s">
        <v>70</v>
      </c>
      <c r="B63" s="6">
        <v>3300</v>
      </c>
      <c r="C63" s="7">
        <v>1</v>
      </c>
      <c r="D63" s="13">
        <f t="shared" si="1"/>
        <v>3300</v>
      </c>
      <c r="E63" s="38"/>
    </row>
    <row r="64" spans="1:5">
      <c r="A64" s="27" t="s">
        <v>71</v>
      </c>
      <c r="B64" s="28">
        <v>3000</v>
      </c>
      <c r="C64" s="29">
        <v>1</v>
      </c>
      <c r="D64" s="30">
        <v>500</v>
      </c>
      <c r="E64" s="38" t="s">
        <v>72</v>
      </c>
    </row>
    <row r="65" spans="1:5">
      <c r="A65" s="27" t="s">
        <v>73</v>
      </c>
      <c r="B65" s="28"/>
      <c r="C65" s="29"/>
      <c r="D65" s="30">
        <v>979.12</v>
      </c>
      <c r="E65" s="38"/>
    </row>
    <row r="66" spans="1:5">
      <c r="A66" s="27" t="s">
        <v>74</v>
      </c>
      <c r="B66" s="28">
        <v>5000</v>
      </c>
      <c r="C66" s="29"/>
      <c r="D66" s="30">
        <v>5000</v>
      </c>
      <c r="E66" s="38" t="s">
        <v>75</v>
      </c>
    </row>
    <row r="67" spans="1:5">
      <c r="A67" s="133" t="s">
        <v>76</v>
      </c>
      <c r="B67" s="129">
        <v>4625</v>
      </c>
      <c r="C67" s="130">
        <v>1</v>
      </c>
      <c r="D67" s="134">
        <v>4625</v>
      </c>
      <c r="E67" s="38" t="s">
        <v>77</v>
      </c>
    </row>
    <row r="68" spans="1:5">
      <c r="A68" s="133" t="s">
        <v>78</v>
      </c>
      <c r="B68" s="129"/>
      <c r="C68" s="130"/>
      <c r="D68" s="134">
        <v>7176</v>
      </c>
      <c r="E68" s="38" t="s">
        <v>77</v>
      </c>
    </row>
    <row r="69" spans="1:5">
      <c r="A69" s="133" t="s">
        <v>79</v>
      </c>
      <c r="B69" s="129"/>
      <c r="C69" s="130"/>
      <c r="D69" s="134">
        <v>1000</v>
      </c>
      <c r="E69" s="38"/>
    </row>
    <row r="70" spans="1:5">
      <c r="A70" s="27" t="s">
        <v>80</v>
      </c>
      <c r="B70" s="28"/>
      <c r="C70" s="29"/>
      <c r="D70" s="30">
        <v>825</v>
      </c>
      <c r="E70" s="38" t="s">
        <v>81</v>
      </c>
    </row>
    <row r="71" spans="1:5">
      <c r="A71" s="27" t="s">
        <v>82</v>
      </c>
      <c r="B71" s="28"/>
      <c r="C71" s="29"/>
      <c r="D71" s="30">
        <v>2137.5</v>
      </c>
      <c r="E71" s="38" t="s">
        <v>83</v>
      </c>
    </row>
    <row r="72" spans="1:5">
      <c r="A72" s="27" t="s">
        <v>84</v>
      </c>
      <c r="B72" s="28"/>
      <c r="C72" s="29"/>
      <c r="D72" s="30">
        <v>1500</v>
      </c>
      <c r="E72" s="38" t="s">
        <v>85</v>
      </c>
    </row>
    <row r="73" spans="1:5">
      <c r="A73" s="27" t="s">
        <v>86</v>
      </c>
      <c r="B73" s="28"/>
      <c r="C73" s="29"/>
      <c r="D73" s="122">
        <v>500</v>
      </c>
      <c r="E73" s="38" t="s">
        <v>87</v>
      </c>
    </row>
    <row r="74" spans="1:5" ht="15.75" thickBot="1">
      <c r="A74" s="14" t="s">
        <v>88</v>
      </c>
      <c r="B74" s="15">
        <v>5000</v>
      </c>
      <c r="C74" s="16">
        <v>1</v>
      </c>
      <c r="D74" s="17">
        <f t="shared" si="1"/>
        <v>5000</v>
      </c>
      <c r="E74" s="39" t="s">
        <v>89</v>
      </c>
    </row>
    <row r="75" spans="1:5">
      <c r="A75" s="22"/>
      <c r="B75" s="31"/>
      <c r="C75" s="32"/>
      <c r="D75" s="31"/>
      <c r="E75" s="44"/>
    </row>
    <row r="76" spans="1:5">
      <c r="A76" s="22"/>
      <c r="B76" s="31"/>
      <c r="C76" s="32"/>
      <c r="D76" s="31"/>
      <c r="E76" s="44"/>
    </row>
    <row r="77" spans="1:5" ht="15.75" thickBot="1"/>
    <row r="78" spans="1:5" ht="15.75" thickBot="1">
      <c r="A78" s="23" t="s">
        <v>90</v>
      </c>
      <c r="B78" s="24"/>
      <c r="C78" s="25"/>
      <c r="D78" s="26">
        <f>SUM(D4:D74)</f>
        <v>106063.29</v>
      </c>
    </row>
    <row r="80" spans="1:5">
      <c r="A80" s="1" t="s">
        <v>91</v>
      </c>
      <c r="B80" s="3" t="s">
        <v>92</v>
      </c>
      <c r="C80" s="4"/>
    </row>
    <row r="87" spans="4:4">
      <c r="D87" s="64"/>
    </row>
  </sheetData>
  <pageMargins left="0.7" right="0.7" top="0.75" bottom="0.75" header="0.3" footer="0.3"/>
  <pageSetup paperSize="9" scale="5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0"/>
  <sheetViews>
    <sheetView topLeftCell="A19" workbookViewId="0" xr3:uid="{958C4451-9541-5A59-BF78-D2F731DF1C81}">
      <selection activeCell="B35" sqref="B35"/>
    </sheetView>
  </sheetViews>
  <sheetFormatPr defaultRowHeight="15"/>
  <cols>
    <col min="1" max="1" width="27.140625" customWidth="1"/>
  </cols>
  <sheetData>
    <row r="1" spans="1:2">
      <c r="A1" t="s">
        <v>63</v>
      </c>
    </row>
    <row r="2" spans="1:2" ht="15.75" thickBot="1"/>
    <row r="3" spans="1:2">
      <c r="A3" s="85" t="s">
        <v>74</v>
      </c>
      <c r="B3" s="86">
        <f>'Old Budget'!B87</f>
        <v>5000</v>
      </c>
    </row>
    <row r="4" spans="1:2">
      <c r="A4" s="74" t="s">
        <v>93</v>
      </c>
      <c r="B4" s="87">
        <v>1700</v>
      </c>
    </row>
    <row r="5" spans="1:2">
      <c r="A5" s="74" t="s">
        <v>94</v>
      </c>
      <c r="B5" s="87"/>
    </row>
    <row r="6" spans="1:2">
      <c r="A6" s="71"/>
      <c r="B6" s="88"/>
    </row>
    <row r="7" spans="1:2">
      <c r="A7" s="27"/>
      <c r="B7" s="30"/>
    </row>
    <row r="8" spans="1:2">
      <c r="A8" s="12" t="s">
        <v>95</v>
      </c>
      <c r="B8" s="13">
        <f>SUM(B4:B7)</f>
        <v>1700</v>
      </c>
    </row>
    <row r="9" spans="1:2" ht="15.75" thickBot="1">
      <c r="A9" s="89" t="s">
        <v>96</v>
      </c>
      <c r="B9" s="90">
        <f>SUM(B3-B8)</f>
        <v>3300</v>
      </c>
    </row>
    <row r="10" spans="1:2" ht="15.75" thickBot="1"/>
    <row r="11" spans="1:2">
      <c r="A11" s="85" t="s">
        <v>64</v>
      </c>
      <c r="B11" s="86">
        <f>'Old Budget'!B78</f>
        <v>2000</v>
      </c>
    </row>
    <row r="12" spans="1:2">
      <c r="A12" s="74"/>
      <c r="B12" s="87"/>
    </row>
    <row r="13" spans="1:2">
      <c r="A13" s="74"/>
      <c r="B13" s="87"/>
    </row>
    <row r="14" spans="1:2">
      <c r="A14" s="71"/>
      <c r="B14" s="88"/>
    </row>
    <row r="15" spans="1:2">
      <c r="A15" s="27"/>
      <c r="B15" s="30"/>
    </row>
    <row r="16" spans="1:2">
      <c r="A16" s="12" t="s">
        <v>95</v>
      </c>
      <c r="B16" s="13">
        <f>SUM(B12:B15)</f>
        <v>0</v>
      </c>
    </row>
    <row r="17" spans="1:2" ht="15.75" thickBot="1">
      <c r="A17" s="89" t="s">
        <v>96</v>
      </c>
      <c r="B17" s="90">
        <f>SUM(B11-B16)</f>
        <v>2000</v>
      </c>
    </row>
    <row r="19" spans="1:2" ht="15.75" thickBot="1"/>
    <row r="20" spans="1:2" ht="15.75" thickBot="1">
      <c r="A20" s="23" t="s">
        <v>97</v>
      </c>
      <c r="B20" s="84"/>
    </row>
    <row r="21" spans="1:2">
      <c r="A21" s="77" t="s">
        <v>98</v>
      </c>
      <c r="B21" s="78"/>
    </row>
    <row r="22" spans="1:2">
      <c r="A22" s="77" t="s">
        <v>99</v>
      </c>
      <c r="B22" s="78">
        <v>200</v>
      </c>
    </row>
    <row r="23" spans="1:2">
      <c r="A23" s="91" t="s">
        <v>100</v>
      </c>
      <c r="B23" s="78"/>
    </row>
    <row r="24" spans="1:2">
      <c r="A24" s="91" t="s">
        <v>101</v>
      </c>
      <c r="B24" s="78">
        <v>700</v>
      </c>
    </row>
    <row r="25" spans="1:2">
      <c r="A25" s="77" t="s">
        <v>14</v>
      </c>
      <c r="B25" s="78"/>
    </row>
    <row r="26" spans="1:2">
      <c r="A26" s="79" t="s">
        <v>102</v>
      </c>
      <c r="B26" s="78"/>
    </row>
    <row r="27" spans="1:2">
      <c r="A27" s="79" t="s">
        <v>103</v>
      </c>
      <c r="B27" s="78">
        <v>1000</v>
      </c>
    </row>
    <row r="28" spans="1:2">
      <c r="A28" s="79"/>
      <c r="B28" s="78"/>
    </row>
    <row r="29" spans="1:2">
      <c r="A29" s="77" t="s">
        <v>104</v>
      </c>
      <c r="B29" s="78"/>
    </row>
    <row r="30" spans="1:2" ht="15.75" thickBot="1">
      <c r="A30" s="91" t="s">
        <v>105</v>
      </c>
      <c r="B30" s="78"/>
    </row>
    <row r="31" spans="1:2">
      <c r="A31" s="81" t="s">
        <v>106</v>
      </c>
      <c r="B31" s="76">
        <v>350</v>
      </c>
    </row>
    <row r="32" spans="1:2" ht="15.75" thickBot="1">
      <c r="A32" s="82" t="s">
        <v>107</v>
      </c>
      <c r="B32" s="83">
        <v>750</v>
      </c>
    </row>
    <row r="33" spans="1:3" ht="15.75" thickBot="1">
      <c r="A33" s="79" t="s">
        <v>108</v>
      </c>
      <c r="B33" s="78">
        <v>84</v>
      </c>
    </row>
    <row r="34" spans="1:3" ht="15.75" thickBot="1">
      <c r="A34" s="23" t="s">
        <v>90</v>
      </c>
      <c r="B34" s="80">
        <f>SUM(B22:B33)</f>
        <v>3084</v>
      </c>
    </row>
    <row r="35" spans="1:3">
      <c r="A35" s="117" t="s">
        <v>109</v>
      </c>
      <c r="B35" s="76">
        <v>5000</v>
      </c>
    </row>
    <row r="36" spans="1:3">
      <c r="A36" s="118"/>
      <c r="B36" s="22"/>
    </row>
    <row r="37" spans="1:3">
      <c r="A37" s="119" t="s">
        <v>110</v>
      </c>
      <c r="B37" s="22"/>
      <c r="C37" s="22"/>
    </row>
    <row r="38" spans="1:3">
      <c r="A38" s="118"/>
      <c r="B38" s="22"/>
      <c r="C38" s="22"/>
    </row>
    <row r="39" spans="1:3">
      <c r="A39" s="118"/>
      <c r="B39" s="22"/>
      <c r="C39" s="22"/>
    </row>
    <row r="40" spans="1:3">
      <c r="A40" s="119" t="s">
        <v>96</v>
      </c>
      <c r="B40" s="120">
        <f>SUM(B35-B34)</f>
        <v>1916</v>
      </c>
      <c r="C40" s="2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01"/>
  <sheetViews>
    <sheetView zoomScale="80" zoomScaleNormal="80" workbookViewId="0" xr3:uid="{842E5F09-E766-5B8D-85AF-A39847EA96FD}">
      <pane xSplit="5" ySplit="2" topLeftCell="F87" activePane="bottomRight" state="frozen"/>
      <selection pane="bottomRight" activeCell="E48" sqref="E48"/>
      <selection pane="bottomLeft" activeCell="A3" sqref="A3"/>
      <selection pane="topRight" activeCell="F1" sqref="F1"/>
    </sheetView>
  </sheetViews>
  <sheetFormatPr defaultColWidth="8.85546875" defaultRowHeight="15"/>
  <cols>
    <col min="1" max="1" width="35.42578125" customWidth="1"/>
    <col min="2" max="2" width="15" style="2" customWidth="1"/>
    <col min="3" max="3" width="10.28515625" style="5" customWidth="1"/>
    <col min="4" max="4" width="12.7109375" style="2" customWidth="1"/>
    <col min="5" max="5" width="44.85546875" style="36" customWidth="1"/>
    <col min="6" max="17" width="8.85546875" style="36"/>
  </cols>
  <sheetData>
    <row r="1" spans="1:27" ht="60">
      <c r="A1" s="1" t="s">
        <v>0</v>
      </c>
      <c r="J1" s="36" t="s">
        <v>111</v>
      </c>
    </row>
    <row r="2" spans="1:27" ht="60.75" thickBot="1">
      <c r="A2" t="s">
        <v>2</v>
      </c>
      <c r="F2" s="36" t="s">
        <v>112</v>
      </c>
      <c r="G2" s="36" t="s">
        <v>113</v>
      </c>
      <c r="H2" s="36" t="s">
        <v>114</v>
      </c>
      <c r="I2" s="36" t="s">
        <v>115</v>
      </c>
      <c r="J2" s="36" t="s">
        <v>116</v>
      </c>
      <c r="K2" s="36" t="s">
        <v>117</v>
      </c>
      <c r="L2" s="36" t="s">
        <v>14</v>
      </c>
      <c r="M2" s="36" t="s">
        <v>44</v>
      </c>
      <c r="N2" s="36" t="s">
        <v>118</v>
      </c>
      <c r="O2" s="36" t="s">
        <v>119</v>
      </c>
      <c r="P2" s="36" t="s">
        <v>120</v>
      </c>
      <c r="Q2" s="36" t="s">
        <v>121</v>
      </c>
      <c r="R2" s="36" t="s">
        <v>122</v>
      </c>
      <c r="S2" s="36" t="s">
        <v>123</v>
      </c>
      <c r="T2" s="36" t="s">
        <v>124</v>
      </c>
      <c r="U2" s="36" t="s">
        <v>125</v>
      </c>
      <c r="V2" s="36" t="s">
        <v>126</v>
      </c>
      <c r="W2" s="36" t="s">
        <v>127</v>
      </c>
      <c r="X2" s="36" t="s">
        <v>128</v>
      </c>
      <c r="Y2" s="36" t="s">
        <v>129</v>
      </c>
      <c r="Z2" s="36" t="s">
        <v>130</v>
      </c>
    </row>
    <row r="3" spans="1:27" ht="45">
      <c r="A3" s="8" t="s">
        <v>4</v>
      </c>
      <c r="B3" s="9" t="s">
        <v>5</v>
      </c>
      <c r="C3" s="10" t="s">
        <v>6</v>
      </c>
      <c r="D3" s="11" t="s">
        <v>7</v>
      </c>
      <c r="E3" s="37" t="s">
        <v>8</v>
      </c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3"/>
      <c r="S3" s="53"/>
      <c r="T3" s="53"/>
      <c r="U3" s="53"/>
      <c r="V3" s="53"/>
      <c r="W3" s="53"/>
      <c r="X3" s="53"/>
      <c r="Y3" s="53"/>
      <c r="Z3" s="53"/>
    </row>
    <row r="4" spans="1:27" ht="30">
      <c r="A4" s="12" t="s">
        <v>9</v>
      </c>
      <c r="B4" s="67">
        <v>2500</v>
      </c>
      <c r="C4" s="68">
        <v>4</v>
      </c>
      <c r="D4" s="66">
        <f>SUM(B4*C4)</f>
        <v>10000</v>
      </c>
      <c r="E4" s="38" t="s">
        <v>131</v>
      </c>
      <c r="F4" s="52" t="s">
        <v>132</v>
      </c>
      <c r="G4" s="52"/>
      <c r="H4" s="52"/>
      <c r="I4" s="52"/>
      <c r="J4" s="52">
        <v>10000</v>
      </c>
      <c r="K4" s="52"/>
      <c r="L4" s="52"/>
      <c r="M4" s="52"/>
      <c r="N4" s="52"/>
      <c r="O4" s="52"/>
      <c r="P4" s="52"/>
      <c r="Q4" s="52"/>
      <c r="R4" s="53"/>
      <c r="S4" s="53"/>
      <c r="T4" s="53"/>
      <c r="U4" s="53"/>
      <c r="V4" s="53"/>
      <c r="W4" s="53"/>
      <c r="X4" s="53"/>
      <c r="Y4" s="53"/>
      <c r="Z4" s="53"/>
      <c r="AA4">
        <f>SUM(F4:Z4)</f>
        <v>10000</v>
      </c>
    </row>
    <row r="5" spans="1:27">
      <c r="A5" s="12" t="s">
        <v>11</v>
      </c>
      <c r="B5" s="6">
        <v>5000</v>
      </c>
      <c r="C5" s="7">
        <v>1</v>
      </c>
      <c r="D5" s="13">
        <f t="shared" ref="D5:D9" si="0">SUM(B5*C5)</f>
        <v>5000</v>
      </c>
      <c r="E5" s="38"/>
      <c r="F5" s="52"/>
      <c r="G5" s="52"/>
      <c r="H5" s="52"/>
      <c r="I5" s="52"/>
      <c r="J5" s="52"/>
      <c r="K5" s="52">
        <v>5000</v>
      </c>
      <c r="L5" s="52"/>
      <c r="M5" s="52"/>
      <c r="N5" s="52"/>
      <c r="O5" s="52"/>
      <c r="P5" s="52"/>
      <c r="Q5" s="52"/>
      <c r="R5" s="53"/>
      <c r="S5" s="53"/>
      <c r="T5" s="53"/>
      <c r="U5" s="53"/>
      <c r="V5" s="53"/>
      <c r="W5" s="53"/>
      <c r="X5" s="53"/>
      <c r="Y5" s="53"/>
      <c r="Z5" s="53"/>
      <c r="AA5">
        <f t="shared" ref="AA5:AA72" si="1">SUM(F5:Z5)</f>
        <v>5000</v>
      </c>
    </row>
    <row r="6" spans="1:27">
      <c r="A6" s="27" t="s">
        <v>133</v>
      </c>
      <c r="B6" s="28">
        <v>2500</v>
      </c>
      <c r="C6" s="29">
        <v>1</v>
      </c>
      <c r="D6" s="13">
        <f t="shared" si="0"/>
        <v>2500</v>
      </c>
      <c r="E6" s="38"/>
      <c r="F6" s="52"/>
      <c r="G6" s="52"/>
      <c r="H6" s="52"/>
      <c r="I6" s="52"/>
      <c r="J6" s="52"/>
      <c r="K6" s="52"/>
      <c r="L6" s="52"/>
      <c r="M6" s="52"/>
      <c r="N6" s="52"/>
      <c r="O6" s="52">
        <v>2500</v>
      </c>
      <c r="P6" s="52"/>
      <c r="Q6" s="52"/>
      <c r="R6" s="53"/>
      <c r="S6" s="53"/>
      <c r="T6" s="53"/>
      <c r="U6" s="53"/>
      <c r="V6" s="53"/>
      <c r="W6" s="53"/>
      <c r="X6" s="53"/>
      <c r="Y6" s="53"/>
      <c r="Z6" s="53"/>
      <c r="AA6">
        <f t="shared" si="1"/>
        <v>2500</v>
      </c>
    </row>
    <row r="7" spans="1:27">
      <c r="A7" s="27" t="s">
        <v>134</v>
      </c>
      <c r="B7" s="28">
        <v>100</v>
      </c>
      <c r="C7" s="29">
        <v>2</v>
      </c>
      <c r="D7" s="13">
        <f t="shared" si="0"/>
        <v>200</v>
      </c>
      <c r="E7" s="38"/>
      <c r="F7" s="52"/>
      <c r="G7" s="52"/>
      <c r="H7" s="52"/>
      <c r="I7" s="52"/>
      <c r="J7" s="52"/>
      <c r="K7" s="52"/>
      <c r="L7" s="52"/>
      <c r="M7" s="52"/>
      <c r="N7" s="52"/>
      <c r="O7" s="52"/>
      <c r="P7" s="52">
        <v>200</v>
      </c>
      <c r="Q7" s="52"/>
      <c r="R7" s="53"/>
      <c r="S7" s="53"/>
      <c r="T7" s="53"/>
      <c r="U7" s="53"/>
      <c r="V7" s="53"/>
      <c r="W7" s="53"/>
      <c r="X7" s="53"/>
      <c r="Y7" s="53"/>
      <c r="Z7" s="53"/>
      <c r="AA7">
        <f t="shared" si="1"/>
        <v>200</v>
      </c>
    </row>
    <row r="8" spans="1:27">
      <c r="A8" s="27" t="s">
        <v>135</v>
      </c>
      <c r="B8" s="28">
        <v>10</v>
      </c>
      <c r="C8" s="29">
        <f>SUM(6*8*2)</f>
        <v>96</v>
      </c>
      <c r="D8" s="13">
        <f t="shared" si="0"/>
        <v>960</v>
      </c>
      <c r="E8" s="38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3"/>
      <c r="S8" s="53"/>
      <c r="T8" s="53">
        <v>960</v>
      </c>
      <c r="U8" s="53"/>
      <c r="V8" s="53"/>
      <c r="W8" s="53"/>
      <c r="X8" s="53"/>
      <c r="Y8" s="53"/>
      <c r="Z8" s="53"/>
      <c r="AA8">
        <f t="shared" si="1"/>
        <v>960</v>
      </c>
    </row>
    <row r="9" spans="1:27" ht="30.75" thickBot="1">
      <c r="A9" s="14" t="s">
        <v>136</v>
      </c>
      <c r="B9" s="15">
        <v>20</v>
      </c>
      <c r="C9" s="16">
        <v>80</v>
      </c>
      <c r="D9" s="13">
        <f t="shared" si="0"/>
        <v>1600</v>
      </c>
      <c r="E9" s="39" t="s">
        <v>137</v>
      </c>
      <c r="F9" s="52"/>
      <c r="G9" s="52"/>
      <c r="H9" s="52"/>
      <c r="I9" s="52"/>
      <c r="J9" s="52"/>
      <c r="K9" s="52">
        <v>1600</v>
      </c>
      <c r="L9" s="52"/>
      <c r="M9" s="52"/>
      <c r="N9" s="52"/>
      <c r="O9" s="52"/>
      <c r="P9" s="52"/>
      <c r="Q9" s="52"/>
      <c r="R9" s="53"/>
      <c r="S9" s="53"/>
      <c r="T9" s="53"/>
      <c r="U9" s="53"/>
      <c r="V9" s="53"/>
      <c r="W9" s="53"/>
      <c r="X9" s="53"/>
      <c r="Y9" s="53"/>
      <c r="Z9" s="53"/>
      <c r="AA9">
        <f t="shared" si="1"/>
        <v>1600</v>
      </c>
    </row>
    <row r="10" spans="1:27" ht="15.75" thickBot="1"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3"/>
      <c r="S10" s="53"/>
      <c r="T10" s="53"/>
      <c r="U10" s="53"/>
      <c r="V10" s="53"/>
      <c r="W10" s="53"/>
      <c r="X10" s="53"/>
      <c r="Y10" s="53"/>
      <c r="Z10" s="53"/>
      <c r="AA10">
        <f t="shared" si="1"/>
        <v>0</v>
      </c>
    </row>
    <row r="11" spans="1:27">
      <c r="A11" s="8" t="s">
        <v>14</v>
      </c>
      <c r="B11" s="18" t="s">
        <v>15</v>
      </c>
      <c r="C11" s="19"/>
      <c r="D11" s="20"/>
      <c r="E11" s="40" t="s">
        <v>138</v>
      </c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3"/>
      <c r="S11" s="53"/>
      <c r="T11" s="53"/>
      <c r="U11" s="53"/>
      <c r="V11" s="53"/>
      <c r="W11" s="53"/>
      <c r="X11" s="53"/>
      <c r="Y11" s="53"/>
      <c r="Z11" s="53"/>
      <c r="AA11">
        <f t="shared" si="1"/>
        <v>0</v>
      </c>
    </row>
    <row r="12" spans="1:27">
      <c r="A12" s="12" t="s">
        <v>17</v>
      </c>
      <c r="B12" s="6">
        <v>1000</v>
      </c>
      <c r="C12" s="7">
        <v>2</v>
      </c>
      <c r="D12" s="13">
        <f>SUM(B12*C12)</f>
        <v>2000</v>
      </c>
      <c r="E12" s="38"/>
      <c r="F12" s="52" t="s">
        <v>139</v>
      </c>
      <c r="G12" s="52"/>
      <c r="H12" s="52"/>
      <c r="I12" s="52"/>
      <c r="J12" s="52"/>
      <c r="K12" s="52"/>
      <c r="L12" s="52">
        <v>1000</v>
      </c>
      <c r="M12" s="52"/>
      <c r="N12" s="52"/>
      <c r="O12" s="52"/>
      <c r="P12" s="52"/>
      <c r="Q12" s="52"/>
      <c r="R12" s="53"/>
      <c r="S12" s="53"/>
      <c r="T12" s="53"/>
      <c r="U12" s="53"/>
      <c r="V12" s="53"/>
      <c r="W12" s="53"/>
      <c r="X12" s="53"/>
      <c r="Y12" s="53"/>
      <c r="Z12" s="53"/>
      <c r="AA12">
        <f t="shared" si="1"/>
        <v>1000</v>
      </c>
    </row>
    <row r="13" spans="1:27">
      <c r="A13" s="12" t="s">
        <v>18</v>
      </c>
      <c r="B13" s="6">
        <v>2500</v>
      </c>
      <c r="C13" s="7">
        <v>1</v>
      </c>
      <c r="D13" s="13">
        <f t="shared" ref="D13:D18" si="2">SUM(B13*C13)</f>
        <v>2500</v>
      </c>
      <c r="E13" s="38"/>
      <c r="F13" s="52" t="s">
        <v>140</v>
      </c>
      <c r="G13" s="52"/>
      <c r="H13" s="52"/>
      <c r="I13" s="52"/>
      <c r="J13" s="52"/>
      <c r="K13" s="52">
        <v>2500</v>
      </c>
      <c r="L13" s="52"/>
      <c r="M13" s="52"/>
      <c r="N13" s="52"/>
      <c r="O13" s="52"/>
      <c r="P13" s="52"/>
      <c r="Q13" s="52"/>
      <c r="R13" s="53"/>
      <c r="S13" s="53"/>
      <c r="T13" s="53"/>
      <c r="U13" s="53"/>
      <c r="V13" s="53"/>
      <c r="W13" s="53"/>
      <c r="X13" s="53"/>
      <c r="Y13" s="53"/>
      <c r="Z13" s="53"/>
      <c r="AA13">
        <f t="shared" si="1"/>
        <v>2500</v>
      </c>
    </row>
    <row r="14" spans="1:27">
      <c r="A14" s="12" t="s">
        <v>141</v>
      </c>
      <c r="B14" s="6">
        <v>750</v>
      </c>
      <c r="C14" s="7">
        <v>1</v>
      </c>
      <c r="D14" s="13">
        <f t="shared" si="2"/>
        <v>750</v>
      </c>
      <c r="E14" s="38"/>
      <c r="F14" s="52"/>
      <c r="G14" s="52"/>
      <c r="H14" s="52"/>
      <c r="I14" s="52"/>
      <c r="J14" s="52"/>
      <c r="K14" s="52"/>
      <c r="L14" s="52"/>
      <c r="M14" s="52"/>
      <c r="N14" s="52">
        <v>750</v>
      </c>
      <c r="O14" s="52"/>
      <c r="P14" s="52"/>
      <c r="Q14" s="52"/>
      <c r="R14" s="53"/>
      <c r="S14" s="53"/>
      <c r="T14" s="53"/>
      <c r="U14" s="53"/>
      <c r="V14" s="53"/>
      <c r="W14" s="53"/>
      <c r="X14" s="53"/>
      <c r="Y14" s="53"/>
      <c r="Z14" s="53"/>
      <c r="AA14">
        <f t="shared" si="1"/>
        <v>750</v>
      </c>
    </row>
    <row r="15" spans="1:27">
      <c r="A15" s="12" t="s">
        <v>142</v>
      </c>
      <c r="B15" s="6">
        <v>400</v>
      </c>
      <c r="C15" s="7">
        <v>1</v>
      </c>
      <c r="D15" s="13">
        <f t="shared" si="2"/>
        <v>400</v>
      </c>
      <c r="E15" s="38" t="s">
        <v>143</v>
      </c>
      <c r="F15" s="52"/>
      <c r="G15" s="52"/>
      <c r="H15" s="52"/>
      <c r="I15" s="52"/>
      <c r="J15" s="52"/>
      <c r="K15" s="52"/>
      <c r="L15" s="52">
        <v>400</v>
      </c>
      <c r="M15" s="52"/>
      <c r="N15" s="52"/>
      <c r="O15" s="52"/>
      <c r="P15" s="52"/>
      <c r="Q15" s="52"/>
      <c r="R15" s="53"/>
      <c r="S15" s="53"/>
      <c r="T15" s="53"/>
      <c r="U15" s="53"/>
      <c r="V15" s="53"/>
      <c r="W15" s="53"/>
      <c r="X15" s="53"/>
      <c r="Y15" s="53"/>
      <c r="Z15" s="53"/>
      <c r="AA15">
        <f t="shared" si="1"/>
        <v>400</v>
      </c>
    </row>
    <row r="16" spans="1:27">
      <c r="A16" s="12" t="s">
        <v>144</v>
      </c>
      <c r="B16" s="6">
        <v>2500</v>
      </c>
      <c r="C16" s="7">
        <v>1</v>
      </c>
      <c r="D16" s="13">
        <f t="shared" si="2"/>
        <v>2500</v>
      </c>
      <c r="E16" s="38"/>
      <c r="F16" s="52"/>
      <c r="G16" s="52"/>
      <c r="H16" s="52"/>
      <c r="I16" s="52"/>
      <c r="J16" s="52"/>
      <c r="K16" s="52"/>
      <c r="L16" s="52"/>
      <c r="M16" s="52"/>
      <c r="N16" s="52"/>
      <c r="O16" s="52">
        <v>2500</v>
      </c>
      <c r="P16" s="52"/>
      <c r="Q16" s="52"/>
      <c r="R16" s="53"/>
      <c r="S16" s="53"/>
      <c r="T16" s="53"/>
      <c r="U16" s="53"/>
      <c r="V16" s="53"/>
      <c r="W16" s="53"/>
      <c r="X16" s="53"/>
      <c r="Y16" s="53"/>
      <c r="Z16" s="53"/>
      <c r="AA16">
        <f t="shared" si="1"/>
        <v>2500</v>
      </c>
    </row>
    <row r="17" spans="1:27">
      <c r="A17" s="12" t="s">
        <v>145</v>
      </c>
      <c r="B17" s="6"/>
      <c r="C17" s="7"/>
      <c r="D17" s="13"/>
      <c r="E17" s="38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3"/>
      <c r="S17" s="53"/>
      <c r="T17" s="53"/>
      <c r="U17" s="53"/>
      <c r="V17" s="53"/>
      <c r="W17" s="53"/>
      <c r="X17" s="53"/>
      <c r="Y17" s="53"/>
      <c r="Z17" s="53"/>
    </row>
    <row r="18" spans="1:27">
      <c r="A18" s="12" t="s">
        <v>146</v>
      </c>
      <c r="B18" s="6">
        <v>100</v>
      </c>
      <c r="C18" s="7">
        <v>2</v>
      </c>
      <c r="D18" s="13">
        <f t="shared" si="2"/>
        <v>200</v>
      </c>
      <c r="E18" s="38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>
        <v>200</v>
      </c>
      <c r="Q18" s="52"/>
      <c r="R18" s="53"/>
      <c r="S18" s="53"/>
      <c r="T18" s="53"/>
      <c r="U18" s="53"/>
      <c r="V18" s="53"/>
      <c r="W18" s="53"/>
      <c r="X18" s="53"/>
      <c r="Y18" s="53"/>
      <c r="Z18" s="53"/>
      <c r="AA18">
        <f t="shared" si="1"/>
        <v>200</v>
      </c>
    </row>
    <row r="19" spans="1:27" ht="15.75" thickBot="1">
      <c r="A19" s="14" t="s">
        <v>147</v>
      </c>
      <c r="B19" s="15">
        <v>20</v>
      </c>
      <c r="C19" s="16">
        <v>40</v>
      </c>
      <c r="D19" s="17">
        <f>SUM(B19*C19)</f>
        <v>800</v>
      </c>
      <c r="E19" s="39"/>
      <c r="F19" s="52"/>
      <c r="G19" s="52"/>
      <c r="H19" s="52"/>
      <c r="I19" s="52"/>
      <c r="J19" s="52"/>
      <c r="K19" s="52">
        <v>800</v>
      </c>
      <c r="L19" s="52"/>
      <c r="M19" s="52"/>
      <c r="N19" s="52"/>
      <c r="O19" s="52"/>
      <c r="P19" s="52"/>
      <c r="Q19" s="52"/>
      <c r="R19" s="53"/>
      <c r="S19" s="53"/>
      <c r="T19" s="53"/>
      <c r="U19" s="53"/>
      <c r="V19" s="53"/>
      <c r="W19" s="53"/>
      <c r="X19" s="53"/>
      <c r="Y19" s="53"/>
      <c r="Z19" s="53"/>
      <c r="AA19">
        <f t="shared" si="1"/>
        <v>800</v>
      </c>
    </row>
    <row r="20" spans="1:27" ht="15.75" thickBot="1"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3"/>
      <c r="S20" s="53"/>
      <c r="T20" s="53"/>
      <c r="U20" s="53"/>
      <c r="V20" s="53"/>
      <c r="W20" s="53"/>
      <c r="X20" s="53"/>
      <c r="Y20" s="53"/>
      <c r="Z20" s="53"/>
      <c r="AA20">
        <f t="shared" si="1"/>
        <v>0</v>
      </c>
    </row>
    <row r="21" spans="1:27">
      <c r="A21" s="8" t="s">
        <v>20</v>
      </c>
      <c r="B21" s="18"/>
      <c r="C21" s="19"/>
      <c r="D21" s="11"/>
      <c r="E21" s="40" t="s">
        <v>21</v>
      </c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3"/>
      <c r="S21" s="53"/>
      <c r="T21" s="53"/>
      <c r="U21" s="53"/>
      <c r="V21" s="53"/>
      <c r="W21" s="53"/>
      <c r="X21" s="53"/>
      <c r="Y21" s="53"/>
      <c r="Z21" s="53"/>
      <c r="AA21">
        <f t="shared" si="1"/>
        <v>0</v>
      </c>
    </row>
    <row r="22" spans="1:27" ht="30">
      <c r="A22" s="12" t="s">
        <v>22</v>
      </c>
      <c r="B22" s="6">
        <v>350</v>
      </c>
      <c r="C22" s="7">
        <v>2</v>
      </c>
      <c r="D22" s="13">
        <f>SUM(B22*C22)</f>
        <v>700</v>
      </c>
      <c r="E22" s="38" t="s">
        <v>148</v>
      </c>
      <c r="F22" s="52" t="s">
        <v>139</v>
      </c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>
        <v>700</v>
      </c>
      <c r="R22" s="53"/>
      <c r="S22" s="53"/>
      <c r="T22" s="53"/>
      <c r="U22" s="53"/>
      <c r="V22" s="53"/>
      <c r="W22" s="53"/>
      <c r="X22" s="53"/>
      <c r="Y22" s="53"/>
      <c r="Z22" s="53"/>
      <c r="AA22">
        <f t="shared" si="1"/>
        <v>700</v>
      </c>
    </row>
    <row r="23" spans="1:27">
      <c r="A23" s="12" t="s">
        <v>11</v>
      </c>
      <c r="B23" s="6">
        <v>4000</v>
      </c>
      <c r="C23" s="7">
        <v>1</v>
      </c>
      <c r="D23" s="13">
        <f>SUM(B23*C23)</f>
        <v>4000</v>
      </c>
      <c r="E23" s="38"/>
      <c r="F23" s="52" t="s">
        <v>140</v>
      </c>
      <c r="G23" s="52"/>
      <c r="H23" s="52"/>
      <c r="I23" s="52"/>
      <c r="J23" s="52"/>
      <c r="K23" s="52">
        <v>4000</v>
      </c>
      <c r="L23" s="52"/>
      <c r="M23" s="52"/>
      <c r="N23" s="52"/>
      <c r="O23" s="52"/>
      <c r="P23" s="52"/>
      <c r="Q23" s="52"/>
      <c r="R23" s="53"/>
      <c r="S23" s="53"/>
      <c r="T23" s="53"/>
      <c r="U23" s="53"/>
      <c r="V23" s="53"/>
      <c r="W23" s="53"/>
      <c r="X23" s="53"/>
      <c r="Y23" s="53"/>
      <c r="Z23" s="53"/>
      <c r="AA23">
        <f t="shared" si="1"/>
        <v>4000</v>
      </c>
    </row>
    <row r="24" spans="1:27">
      <c r="A24" s="12" t="s">
        <v>43</v>
      </c>
      <c r="B24" s="6">
        <v>100</v>
      </c>
      <c r="C24" s="7">
        <v>1</v>
      </c>
      <c r="D24" s="13">
        <f>SUM(B24*C24)</f>
        <v>100</v>
      </c>
      <c r="E24" s="38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3"/>
      <c r="S24" s="53"/>
      <c r="T24" s="53"/>
      <c r="U24" s="53"/>
      <c r="V24" s="53"/>
      <c r="W24" s="53"/>
      <c r="X24" s="53"/>
      <c r="Y24" s="53">
        <v>100</v>
      </c>
      <c r="Z24" s="53"/>
      <c r="AA24">
        <f t="shared" si="1"/>
        <v>100</v>
      </c>
    </row>
    <row r="25" spans="1:27">
      <c r="A25" s="12" t="s">
        <v>141</v>
      </c>
      <c r="B25" s="6">
        <f>SUM(3*4*2*14)</f>
        <v>336</v>
      </c>
      <c r="C25" s="7">
        <v>1</v>
      </c>
      <c r="D25" s="13">
        <f t="shared" ref="D25:D88" si="3">SUM(B25*C25)</f>
        <v>336</v>
      </c>
      <c r="E25" s="38"/>
      <c r="F25" s="52"/>
      <c r="G25" s="52"/>
      <c r="H25" s="52"/>
      <c r="I25" s="52"/>
      <c r="J25" s="52"/>
      <c r="K25" s="52"/>
      <c r="L25" s="52"/>
      <c r="M25" s="52"/>
      <c r="N25" s="52">
        <v>336</v>
      </c>
      <c r="O25" s="52"/>
      <c r="P25" s="52"/>
      <c r="Q25" s="52"/>
      <c r="R25" s="53"/>
      <c r="S25" s="53"/>
      <c r="T25" s="53"/>
      <c r="U25" s="53"/>
      <c r="V25" s="53"/>
      <c r="W25" s="53"/>
      <c r="X25" s="53"/>
      <c r="Y25" s="53"/>
      <c r="Z25" s="53"/>
      <c r="AA25">
        <f t="shared" si="1"/>
        <v>336</v>
      </c>
    </row>
    <row r="26" spans="1:27">
      <c r="A26" s="27" t="s">
        <v>149</v>
      </c>
      <c r="B26" s="28">
        <f>SUM(2*14*36)</f>
        <v>1008</v>
      </c>
      <c r="C26" s="29">
        <v>1</v>
      </c>
      <c r="D26" s="13">
        <f t="shared" si="3"/>
        <v>1008</v>
      </c>
      <c r="E26" s="38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3"/>
      <c r="S26" s="53"/>
      <c r="T26" s="53"/>
      <c r="U26" s="53"/>
      <c r="V26" s="53">
        <v>1008</v>
      </c>
      <c r="W26" s="53"/>
      <c r="X26" s="53"/>
      <c r="Y26" s="53"/>
      <c r="Z26" s="53"/>
      <c r="AA26">
        <f t="shared" si="1"/>
        <v>1008</v>
      </c>
    </row>
    <row r="27" spans="1:27">
      <c r="A27" s="27" t="s">
        <v>150</v>
      </c>
      <c r="B27" s="28">
        <v>200</v>
      </c>
      <c r="C27" s="29">
        <v>4</v>
      </c>
      <c r="D27" s="30">
        <f t="shared" si="3"/>
        <v>800</v>
      </c>
      <c r="E27" s="38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3">
        <v>800</v>
      </c>
      <c r="S27" s="53"/>
      <c r="T27" s="53"/>
      <c r="U27" s="53"/>
      <c r="V27" s="53"/>
      <c r="W27" s="53"/>
      <c r="X27" s="53"/>
      <c r="Y27" s="53"/>
      <c r="Z27" s="53"/>
      <c r="AA27">
        <f t="shared" si="1"/>
        <v>800</v>
      </c>
    </row>
    <row r="28" spans="1:27" ht="15.75" thickBot="1">
      <c r="A28" s="14" t="s">
        <v>147</v>
      </c>
      <c r="B28" s="15">
        <v>0</v>
      </c>
      <c r="C28" s="16">
        <v>120</v>
      </c>
      <c r="D28" s="17">
        <f t="shared" si="3"/>
        <v>0</v>
      </c>
      <c r="E28" s="39" t="s">
        <v>62</v>
      </c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3"/>
      <c r="S28" s="53"/>
      <c r="T28" s="53"/>
      <c r="U28" s="53"/>
      <c r="V28" s="53"/>
      <c r="W28" s="53"/>
      <c r="X28" s="53"/>
      <c r="Y28" s="53"/>
      <c r="Z28" s="53"/>
      <c r="AA28">
        <f t="shared" si="1"/>
        <v>0</v>
      </c>
    </row>
    <row r="29" spans="1:27" ht="15.75" thickBot="1"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3"/>
      <c r="S29" s="53"/>
      <c r="T29" s="53"/>
      <c r="U29" s="53"/>
      <c r="V29" s="53"/>
      <c r="W29" s="53"/>
      <c r="X29" s="53"/>
      <c r="Y29" s="53"/>
      <c r="Z29" s="53"/>
      <c r="AA29">
        <f t="shared" si="1"/>
        <v>0</v>
      </c>
    </row>
    <row r="30" spans="1:27">
      <c r="A30" s="8" t="s">
        <v>26</v>
      </c>
      <c r="B30" s="18"/>
      <c r="C30" s="19"/>
      <c r="D30" s="21"/>
      <c r="E30" s="40" t="s">
        <v>27</v>
      </c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3"/>
      <c r="S30" s="53"/>
      <c r="T30" s="53"/>
      <c r="U30" s="53"/>
      <c r="V30" s="53"/>
      <c r="W30" s="53"/>
      <c r="X30" s="53"/>
      <c r="Y30" s="53"/>
      <c r="Z30" s="53"/>
      <c r="AA30">
        <f t="shared" si="1"/>
        <v>0</v>
      </c>
    </row>
    <row r="31" spans="1:27">
      <c r="A31" s="12" t="s">
        <v>28</v>
      </c>
      <c r="B31" s="6">
        <v>2500</v>
      </c>
      <c r="C31" s="7">
        <v>1</v>
      </c>
      <c r="D31" s="13">
        <f t="shared" ref="D31:D39" si="4">SUM(B31*C31)</f>
        <v>2500</v>
      </c>
      <c r="E31" s="38" t="s">
        <v>29</v>
      </c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3"/>
      <c r="S31" s="53">
        <v>3750</v>
      </c>
      <c r="T31" s="53"/>
      <c r="U31" s="53"/>
      <c r="V31" s="53"/>
      <c r="W31" s="53"/>
      <c r="X31" s="53"/>
      <c r="Y31" s="53"/>
      <c r="Z31" s="53"/>
      <c r="AA31">
        <f t="shared" si="1"/>
        <v>3750</v>
      </c>
    </row>
    <row r="32" spans="1:27">
      <c r="A32" s="12" t="s">
        <v>30</v>
      </c>
      <c r="B32" s="6">
        <v>100</v>
      </c>
      <c r="C32" s="7">
        <v>5</v>
      </c>
      <c r="D32" s="13">
        <f t="shared" si="4"/>
        <v>500</v>
      </c>
      <c r="E32" s="38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3"/>
      <c r="S32" s="53">
        <v>1250</v>
      </c>
      <c r="T32" s="53"/>
      <c r="U32" s="53"/>
      <c r="V32" s="53"/>
      <c r="W32" s="53"/>
      <c r="X32" s="53"/>
      <c r="Y32" s="53"/>
      <c r="Z32" s="53"/>
      <c r="AA32">
        <f t="shared" si="1"/>
        <v>1250</v>
      </c>
    </row>
    <row r="33" spans="1:27">
      <c r="A33" s="12" t="s">
        <v>33</v>
      </c>
      <c r="B33" s="6">
        <f>SUM(6*12*15)</f>
        <v>1080</v>
      </c>
      <c r="C33" s="7">
        <v>1</v>
      </c>
      <c r="D33" s="13">
        <f t="shared" si="4"/>
        <v>1080</v>
      </c>
      <c r="E33" s="38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3"/>
      <c r="S33" s="53"/>
      <c r="T33" s="53">
        <v>1080</v>
      </c>
      <c r="U33" s="53"/>
      <c r="V33" s="53"/>
      <c r="W33" s="53"/>
      <c r="X33" s="53"/>
      <c r="Y33" s="53"/>
      <c r="Z33" s="53"/>
      <c r="AA33">
        <f t="shared" si="1"/>
        <v>1080</v>
      </c>
    </row>
    <row r="34" spans="1:27">
      <c r="A34" s="12" t="s">
        <v>151</v>
      </c>
      <c r="B34" s="6">
        <v>200</v>
      </c>
      <c r="C34" s="7">
        <v>1</v>
      </c>
      <c r="D34" s="13">
        <f t="shared" si="4"/>
        <v>200</v>
      </c>
      <c r="E34" s="38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3"/>
      <c r="S34" s="53"/>
      <c r="T34" s="53"/>
      <c r="U34" s="53">
        <v>200</v>
      </c>
      <c r="V34" s="53"/>
      <c r="W34" s="53"/>
      <c r="X34" s="53"/>
      <c r="Y34" s="53"/>
      <c r="Z34" s="53"/>
      <c r="AA34">
        <f t="shared" si="1"/>
        <v>200</v>
      </c>
    </row>
    <row r="35" spans="1:27">
      <c r="A35" s="12" t="s">
        <v>149</v>
      </c>
      <c r="B35" s="6">
        <f>SUM(5*2*14*14)</f>
        <v>1960</v>
      </c>
      <c r="C35" s="7">
        <v>1</v>
      </c>
      <c r="D35" s="13">
        <f t="shared" si="4"/>
        <v>1960</v>
      </c>
      <c r="E35" s="38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3"/>
      <c r="S35" s="53"/>
      <c r="T35" s="53"/>
      <c r="U35" s="53"/>
      <c r="V35" s="53">
        <v>1960</v>
      </c>
      <c r="W35" s="53"/>
      <c r="X35" s="53"/>
      <c r="Y35" s="53"/>
      <c r="Z35" s="53"/>
      <c r="AA35">
        <f t="shared" si="1"/>
        <v>1960</v>
      </c>
    </row>
    <row r="36" spans="1:27">
      <c r="A36" s="12" t="s">
        <v>11</v>
      </c>
      <c r="B36" s="6">
        <v>0</v>
      </c>
      <c r="C36" s="7">
        <v>1</v>
      </c>
      <c r="D36" s="13">
        <f t="shared" si="4"/>
        <v>0</v>
      </c>
      <c r="E36" s="38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3"/>
      <c r="S36" s="53"/>
      <c r="T36" s="53"/>
      <c r="U36" s="53"/>
      <c r="V36" s="53"/>
      <c r="W36" s="53"/>
      <c r="X36" s="53"/>
      <c r="Y36" s="53"/>
      <c r="Z36" s="53"/>
      <c r="AA36">
        <f t="shared" si="1"/>
        <v>0</v>
      </c>
    </row>
    <row r="37" spans="1:27">
      <c r="A37" s="12" t="s">
        <v>43</v>
      </c>
      <c r="B37" s="6">
        <v>950</v>
      </c>
      <c r="C37" s="7">
        <v>1</v>
      </c>
      <c r="D37" s="13">
        <f t="shared" si="4"/>
        <v>950</v>
      </c>
      <c r="E37" s="38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3"/>
      <c r="S37" s="53"/>
      <c r="T37" s="53"/>
      <c r="U37" s="53"/>
      <c r="V37" s="53"/>
      <c r="W37" s="53"/>
      <c r="X37" s="53"/>
      <c r="Y37" s="53">
        <v>950</v>
      </c>
      <c r="Z37" s="53"/>
      <c r="AA37">
        <f t="shared" si="1"/>
        <v>950</v>
      </c>
    </row>
    <row r="38" spans="1:27">
      <c r="A38" s="12" t="s">
        <v>141</v>
      </c>
      <c r="B38" s="6">
        <v>500</v>
      </c>
      <c r="C38" s="7">
        <v>2</v>
      </c>
      <c r="D38" s="13">
        <f t="shared" si="4"/>
        <v>1000</v>
      </c>
      <c r="E38" s="38" t="s">
        <v>152</v>
      </c>
      <c r="F38" s="52"/>
      <c r="G38" s="52"/>
      <c r="H38" s="52"/>
      <c r="I38" s="52"/>
      <c r="J38" s="52"/>
      <c r="K38" s="52"/>
      <c r="L38" s="52"/>
      <c r="M38" s="52"/>
      <c r="N38" s="52">
        <v>1000</v>
      </c>
      <c r="O38" s="52"/>
      <c r="P38" s="52"/>
      <c r="Q38" s="52"/>
      <c r="R38" s="53"/>
      <c r="S38" s="53"/>
      <c r="T38" s="53"/>
      <c r="U38" s="53"/>
      <c r="V38" s="53"/>
      <c r="W38" s="53"/>
      <c r="X38" s="53"/>
      <c r="Y38" s="53"/>
      <c r="Z38" s="53"/>
      <c r="AA38">
        <f t="shared" si="1"/>
        <v>1000</v>
      </c>
    </row>
    <row r="39" spans="1:27">
      <c r="A39" s="12" t="s">
        <v>38</v>
      </c>
      <c r="B39" s="6">
        <f>SUM(220*6)</f>
        <v>1320</v>
      </c>
      <c r="C39" s="7">
        <v>1</v>
      </c>
      <c r="D39" s="13">
        <f t="shared" si="4"/>
        <v>1320</v>
      </c>
      <c r="E39" s="38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3">
        <v>1320</v>
      </c>
      <c r="S39" s="53"/>
      <c r="T39" s="53"/>
      <c r="U39" s="53"/>
      <c r="V39" s="53"/>
      <c r="W39" s="53"/>
      <c r="X39" s="53"/>
      <c r="Y39" s="53"/>
      <c r="Z39" s="53"/>
      <c r="AA39">
        <f t="shared" si="1"/>
        <v>1320</v>
      </c>
    </row>
    <row r="40" spans="1:27">
      <c r="A40" s="12" t="s">
        <v>147</v>
      </c>
      <c r="B40" s="6">
        <v>0</v>
      </c>
      <c r="C40" s="7">
        <v>0</v>
      </c>
      <c r="D40" s="13">
        <f t="shared" ref="D40" si="5">SUM(B40*C40)</f>
        <v>0</v>
      </c>
      <c r="E40" s="38" t="s">
        <v>62</v>
      </c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3"/>
      <c r="S40" s="53"/>
      <c r="T40" s="53"/>
      <c r="U40" s="53"/>
      <c r="V40" s="53"/>
      <c r="W40" s="53"/>
      <c r="X40" s="53"/>
      <c r="Y40" s="53"/>
      <c r="Z40" s="53"/>
      <c r="AA40">
        <f t="shared" si="1"/>
        <v>0</v>
      </c>
    </row>
    <row r="41" spans="1:27">
      <c r="A41" s="12" t="s">
        <v>31</v>
      </c>
      <c r="B41" s="6">
        <v>10</v>
      </c>
      <c r="C41" s="7">
        <v>12</v>
      </c>
      <c r="D41" s="13">
        <f t="shared" si="3"/>
        <v>120</v>
      </c>
      <c r="E41" s="38" t="s">
        <v>153</v>
      </c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3"/>
      <c r="S41" s="53">
        <v>120</v>
      </c>
      <c r="T41" s="53"/>
      <c r="U41" s="53"/>
      <c r="V41" s="53"/>
      <c r="W41" s="53"/>
      <c r="X41" s="53"/>
      <c r="Y41" s="53"/>
      <c r="Z41" s="53"/>
      <c r="AA41">
        <f t="shared" si="1"/>
        <v>120</v>
      </c>
    </row>
    <row r="42" spans="1:27">
      <c r="A42" s="12" t="s">
        <v>154</v>
      </c>
      <c r="B42" s="6">
        <v>0</v>
      </c>
      <c r="C42" s="7">
        <v>1</v>
      </c>
      <c r="D42" s="13">
        <f t="shared" si="3"/>
        <v>0</v>
      </c>
      <c r="E42" s="38" t="s">
        <v>155</v>
      </c>
      <c r="F42" s="52" t="s">
        <v>156</v>
      </c>
      <c r="G42" s="52">
        <v>0</v>
      </c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3"/>
      <c r="S42" s="53"/>
      <c r="T42" s="53"/>
      <c r="U42" s="53"/>
      <c r="V42" s="53"/>
      <c r="W42" s="53"/>
      <c r="X42" s="53"/>
      <c r="Y42" s="53"/>
      <c r="Z42" s="53"/>
      <c r="AA42">
        <f t="shared" si="1"/>
        <v>0</v>
      </c>
    </row>
    <row r="43" spans="1:27" ht="15.75" thickBot="1">
      <c r="A43" s="14" t="s">
        <v>157</v>
      </c>
      <c r="B43" s="15">
        <v>0</v>
      </c>
      <c r="C43" s="16">
        <v>1</v>
      </c>
      <c r="D43" s="17">
        <f t="shared" si="3"/>
        <v>0</v>
      </c>
      <c r="E43" s="39" t="s">
        <v>155</v>
      </c>
      <c r="F43" s="52" t="s">
        <v>156</v>
      </c>
      <c r="G43" s="52">
        <v>0</v>
      </c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3"/>
      <c r="S43" s="53"/>
      <c r="T43" s="53"/>
      <c r="U43" s="53"/>
      <c r="V43" s="53"/>
      <c r="W43" s="53"/>
      <c r="X43" s="53"/>
      <c r="Y43" s="53"/>
      <c r="Z43" s="53"/>
      <c r="AA43">
        <f t="shared" si="1"/>
        <v>0</v>
      </c>
    </row>
    <row r="44" spans="1:27" ht="15.75" thickBot="1"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3"/>
      <c r="S44" s="53"/>
      <c r="T44" s="53"/>
      <c r="U44" s="53"/>
      <c r="V44" s="53"/>
      <c r="W44" s="53"/>
      <c r="X44" s="53"/>
      <c r="Y44" s="53"/>
      <c r="Z44" s="53"/>
      <c r="AA44">
        <f t="shared" si="1"/>
        <v>0</v>
      </c>
    </row>
    <row r="45" spans="1:27">
      <c r="A45" s="8" t="s">
        <v>158</v>
      </c>
      <c r="B45" s="18"/>
      <c r="C45" s="19"/>
      <c r="D45" s="20"/>
      <c r="E45" s="41" t="s">
        <v>41</v>
      </c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3"/>
      <c r="S45" s="53"/>
      <c r="T45" s="53"/>
      <c r="U45" s="53"/>
      <c r="V45" s="53"/>
      <c r="W45" s="53"/>
      <c r="X45" s="53"/>
      <c r="Y45" s="53"/>
      <c r="Z45" s="53"/>
      <c r="AA45">
        <f t="shared" si="1"/>
        <v>0</v>
      </c>
    </row>
    <row r="46" spans="1:27">
      <c r="A46" s="12" t="s">
        <v>28</v>
      </c>
      <c r="B46" s="6">
        <v>550</v>
      </c>
      <c r="C46" s="7">
        <v>3</v>
      </c>
      <c r="D46" s="13">
        <f t="shared" si="3"/>
        <v>1650</v>
      </c>
      <c r="E46" s="38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3"/>
      <c r="S46" s="53"/>
      <c r="T46" s="53"/>
      <c r="U46" s="53"/>
      <c r="V46" s="53"/>
      <c r="W46" s="53">
        <v>1650</v>
      </c>
      <c r="X46" s="53"/>
      <c r="Y46" s="53"/>
      <c r="Z46" s="53"/>
      <c r="AA46">
        <f t="shared" si="1"/>
        <v>1650</v>
      </c>
    </row>
    <row r="47" spans="1:27">
      <c r="A47" s="12" t="s">
        <v>11</v>
      </c>
      <c r="B47" s="6">
        <v>8000</v>
      </c>
      <c r="C47" s="7">
        <v>1</v>
      </c>
      <c r="D47" s="30">
        <f>SUM(B47*C47)</f>
        <v>8000</v>
      </c>
      <c r="E47" s="38"/>
      <c r="F47" s="52"/>
      <c r="G47" s="52"/>
      <c r="H47" s="52"/>
      <c r="I47" s="52"/>
      <c r="J47" s="52"/>
      <c r="K47" s="52">
        <v>8000</v>
      </c>
      <c r="L47" s="52"/>
      <c r="M47" s="52"/>
      <c r="N47" s="52"/>
      <c r="O47" s="52"/>
      <c r="P47" s="52"/>
      <c r="Q47" s="52"/>
      <c r="R47" s="53"/>
      <c r="S47" s="53"/>
      <c r="T47" s="53"/>
      <c r="U47" s="53"/>
      <c r="V47" s="53"/>
      <c r="W47" s="53"/>
      <c r="X47" s="53"/>
      <c r="Y47" s="53"/>
      <c r="Z47" s="53"/>
      <c r="AA47">
        <f t="shared" si="1"/>
        <v>8000</v>
      </c>
    </row>
    <row r="48" spans="1:27">
      <c r="A48" s="12" t="s">
        <v>31</v>
      </c>
      <c r="B48" s="6">
        <v>1000</v>
      </c>
      <c r="C48" s="7">
        <v>1</v>
      </c>
      <c r="D48" s="30">
        <f>SUM(B48*C48)</f>
        <v>1000</v>
      </c>
      <c r="E48" s="38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3"/>
      <c r="S48" s="53"/>
      <c r="T48" s="53"/>
      <c r="U48" s="53"/>
      <c r="V48" s="53"/>
      <c r="W48" s="53"/>
      <c r="X48" s="53">
        <v>1000</v>
      </c>
      <c r="Y48" s="53"/>
      <c r="Z48" s="53"/>
      <c r="AA48">
        <f t="shared" si="1"/>
        <v>1000</v>
      </c>
    </row>
    <row r="49" spans="1:27">
      <c r="A49" s="12" t="s">
        <v>43</v>
      </c>
      <c r="B49" s="6">
        <v>23</v>
      </c>
      <c r="C49" s="7">
        <v>1</v>
      </c>
      <c r="D49" s="13">
        <f t="shared" si="3"/>
        <v>23</v>
      </c>
      <c r="E49" s="38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3"/>
      <c r="S49" s="53"/>
      <c r="T49" s="53"/>
      <c r="U49" s="53"/>
      <c r="V49" s="53"/>
      <c r="W49" s="53"/>
      <c r="X49" s="53"/>
      <c r="Y49" s="53">
        <v>100</v>
      </c>
      <c r="Z49" s="53"/>
      <c r="AA49">
        <f t="shared" si="1"/>
        <v>100</v>
      </c>
    </row>
    <row r="50" spans="1:27">
      <c r="A50" s="12" t="s">
        <v>141</v>
      </c>
      <c r="B50" s="6">
        <v>400</v>
      </c>
      <c r="C50" s="7">
        <v>2</v>
      </c>
      <c r="D50" s="13">
        <f t="shared" si="3"/>
        <v>800</v>
      </c>
      <c r="E50" s="38" t="s">
        <v>155</v>
      </c>
      <c r="F50" s="52"/>
      <c r="G50" s="52"/>
      <c r="H50" s="52"/>
      <c r="I50" s="52"/>
      <c r="J50" s="52"/>
      <c r="K50" s="52"/>
      <c r="L50" s="52"/>
      <c r="M50" s="52"/>
      <c r="N50" s="52">
        <v>800</v>
      </c>
      <c r="O50" s="52"/>
      <c r="P50" s="52"/>
      <c r="Q50" s="52"/>
      <c r="R50" s="53"/>
      <c r="S50" s="53"/>
      <c r="T50" s="53"/>
      <c r="U50" s="53"/>
      <c r="V50" s="53"/>
      <c r="W50" s="53"/>
      <c r="X50" s="53"/>
      <c r="Y50" s="53"/>
      <c r="Z50" s="53"/>
      <c r="AA50">
        <f t="shared" si="1"/>
        <v>800</v>
      </c>
    </row>
    <row r="51" spans="1:27">
      <c r="A51" s="27" t="s">
        <v>159</v>
      </c>
      <c r="B51" s="28">
        <v>2500</v>
      </c>
      <c r="C51" s="29">
        <v>1</v>
      </c>
      <c r="D51" s="30">
        <f>SUM(B51*C51)</f>
        <v>2500</v>
      </c>
      <c r="E51" s="38" t="s">
        <v>160</v>
      </c>
      <c r="F51" s="52"/>
      <c r="G51" s="52"/>
      <c r="H51" s="52"/>
      <c r="I51" s="52"/>
      <c r="J51" s="52"/>
      <c r="K51" s="52">
        <v>2500</v>
      </c>
      <c r="L51" s="52"/>
      <c r="M51" s="52"/>
      <c r="N51" s="52"/>
      <c r="O51" s="52"/>
      <c r="P51" s="52"/>
      <c r="Q51" s="52"/>
      <c r="R51" s="53"/>
      <c r="S51" s="53"/>
      <c r="T51" s="53"/>
      <c r="U51" s="53"/>
      <c r="V51" s="53"/>
      <c r="W51" s="53"/>
      <c r="X51" s="53"/>
      <c r="Y51" s="53"/>
      <c r="Z51" s="53"/>
      <c r="AA51">
        <f t="shared" si="1"/>
        <v>2500</v>
      </c>
    </row>
    <row r="52" spans="1:27">
      <c r="A52" s="27" t="s">
        <v>19</v>
      </c>
      <c r="B52" s="28">
        <v>200</v>
      </c>
      <c r="C52" s="29">
        <v>4</v>
      </c>
      <c r="D52" s="30">
        <f>SUM(B52*C52)</f>
        <v>800</v>
      </c>
      <c r="E52" s="38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3">
        <v>800</v>
      </c>
      <c r="S52" s="53"/>
      <c r="T52" s="53"/>
      <c r="U52" s="53"/>
      <c r="V52" s="53"/>
      <c r="W52" s="53"/>
      <c r="X52" s="53"/>
      <c r="Y52" s="53"/>
      <c r="Z52" s="53"/>
      <c r="AA52">
        <f t="shared" si="1"/>
        <v>800</v>
      </c>
    </row>
    <row r="53" spans="1:27" ht="15.75" thickBot="1">
      <c r="A53" s="14" t="s">
        <v>147</v>
      </c>
      <c r="B53" s="15">
        <v>0</v>
      </c>
      <c r="C53" s="16">
        <v>120</v>
      </c>
      <c r="D53" s="17">
        <v>1000</v>
      </c>
      <c r="E53" s="39"/>
      <c r="F53" s="52"/>
      <c r="G53" s="52"/>
      <c r="H53" s="52"/>
      <c r="I53" s="52"/>
      <c r="J53" s="52"/>
      <c r="K53" s="52">
        <v>1000</v>
      </c>
      <c r="L53" s="52"/>
      <c r="M53" s="52"/>
      <c r="N53" s="52"/>
      <c r="O53" s="52"/>
      <c r="P53" s="52"/>
      <c r="Q53" s="52"/>
      <c r="R53" s="53"/>
      <c r="S53" s="53"/>
      <c r="T53" s="53"/>
      <c r="U53" s="53"/>
      <c r="V53" s="53"/>
      <c r="W53" s="53"/>
      <c r="X53" s="53"/>
      <c r="Y53" s="53"/>
      <c r="Z53" s="53"/>
      <c r="AA53">
        <f t="shared" si="1"/>
        <v>1000</v>
      </c>
    </row>
    <row r="54" spans="1:27">
      <c r="A54" s="22"/>
      <c r="B54" s="31"/>
      <c r="C54" s="32"/>
      <c r="D54" s="31"/>
      <c r="E54" s="44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3"/>
      <c r="S54" s="53"/>
      <c r="T54" s="53"/>
      <c r="U54" s="53"/>
      <c r="V54" s="53"/>
      <c r="W54" s="53"/>
      <c r="X54" s="53"/>
      <c r="Y54" s="53"/>
      <c r="Z54" s="53"/>
      <c r="AA54">
        <f t="shared" si="1"/>
        <v>0</v>
      </c>
    </row>
    <row r="55" spans="1:27" ht="15.75" thickBot="1">
      <c r="A55" s="54" t="s">
        <v>44</v>
      </c>
      <c r="B55" s="31"/>
      <c r="C55" s="32"/>
      <c r="D55" s="31"/>
      <c r="E55" s="44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3"/>
      <c r="S55" s="53"/>
      <c r="T55" s="53"/>
      <c r="U55" s="53"/>
      <c r="V55" s="53"/>
      <c r="W55" s="53"/>
      <c r="X55" s="53"/>
      <c r="Y55" s="53"/>
      <c r="Z55" s="53"/>
      <c r="AA55">
        <f t="shared" si="1"/>
        <v>0</v>
      </c>
    </row>
    <row r="56" spans="1:27" ht="30">
      <c r="A56" s="56" t="s">
        <v>45</v>
      </c>
      <c r="B56" s="18">
        <v>750</v>
      </c>
      <c r="C56" s="57">
        <v>3</v>
      </c>
      <c r="D56" s="20">
        <f t="shared" ref="D56:D59" si="6">SUM(B56*C56)</f>
        <v>2250</v>
      </c>
      <c r="E56" s="61" t="s">
        <v>46</v>
      </c>
      <c r="F56" s="60"/>
      <c r="G56" s="52"/>
      <c r="H56" s="52"/>
      <c r="I56" s="52"/>
      <c r="J56" s="52"/>
      <c r="K56" s="52"/>
      <c r="L56" s="52"/>
      <c r="M56" s="52">
        <v>500</v>
      </c>
      <c r="N56" s="52"/>
      <c r="O56" s="52"/>
      <c r="P56" s="52"/>
      <c r="Q56" s="52"/>
      <c r="R56" s="53"/>
      <c r="S56" s="53"/>
      <c r="T56" s="53"/>
      <c r="U56" s="53"/>
      <c r="V56" s="53"/>
      <c r="W56" s="53"/>
      <c r="X56" s="53"/>
      <c r="Y56" s="53"/>
      <c r="Z56" s="53"/>
      <c r="AA56">
        <f t="shared" si="1"/>
        <v>500</v>
      </c>
    </row>
    <row r="57" spans="1:27">
      <c r="A57" s="45" t="s">
        <v>47</v>
      </c>
      <c r="B57" s="6">
        <v>1000</v>
      </c>
      <c r="C57" s="55">
        <v>1</v>
      </c>
      <c r="D57" s="13">
        <f t="shared" si="6"/>
        <v>1000</v>
      </c>
      <c r="E57" s="62"/>
      <c r="F57" s="60"/>
      <c r="G57" s="52"/>
      <c r="H57" s="52"/>
      <c r="I57" s="52"/>
      <c r="J57" s="52"/>
      <c r="K57" s="52">
        <v>1000</v>
      </c>
      <c r="L57" s="52"/>
      <c r="M57" s="52"/>
      <c r="N57" s="52"/>
      <c r="O57" s="52"/>
      <c r="P57" s="52"/>
      <c r="Q57" s="52"/>
      <c r="R57" s="53"/>
      <c r="S57" s="53"/>
      <c r="T57" s="53"/>
      <c r="U57" s="53"/>
      <c r="V57" s="53"/>
      <c r="W57" s="53"/>
      <c r="X57" s="53"/>
      <c r="Y57" s="53"/>
      <c r="Z57" s="53"/>
      <c r="AA57">
        <f t="shared" si="1"/>
        <v>1000</v>
      </c>
    </row>
    <row r="58" spans="1:27">
      <c r="A58" s="45" t="s">
        <v>49</v>
      </c>
      <c r="B58" s="6">
        <v>200</v>
      </c>
      <c r="C58" s="55">
        <v>2</v>
      </c>
      <c r="D58" s="66">
        <f t="shared" si="6"/>
        <v>400</v>
      </c>
      <c r="E58" s="62"/>
      <c r="F58" s="60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3">
        <v>400</v>
      </c>
      <c r="S58" s="53"/>
      <c r="T58" s="53"/>
      <c r="U58" s="53"/>
      <c r="V58" s="53"/>
      <c r="W58" s="53"/>
      <c r="X58" s="53"/>
      <c r="Y58" s="53"/>
      <c r="Z58" s="53"/>
      <c r="AA58">
        <f t="shared" si="1"/>
        <v>400</v>
      </c>
    </row>
    <row r="59" spans="1:27" ht="15.75" thickBot="1">
      <c r="A59" s="58" t="s">
        <v>161</v>
      </c>
      <c r="B59" s="15">
        <v>400</v>
      </c>
      <c r="C59" s="59">
        <v>1</v>
      </c>
      <c r="D59" s="17">
        <f t="shared" si="6"/>
        <v>400</v>
      </c>
      <c r="E59" s="63"/>
      <c r="F59" s="60"/>
      <c r="G59" s="52"/>
      <c r="H59" s="52"/>
      <c r="I59" s="52"/>
      <c r="J59" s="52"/>
      <c r="K59" s="52"/>
      <c r="L59" s="52"/>
      <c r="M59" s="52"/>
      <c r="N59" s="52">
        <v>400</v>
      </c>
      <c r="O59" s="52"/>
      <c r="P59" s="52"/>
      <c r="Q59" s="52"/>
      <c r="R59" s="53"/>
      <c r="S59" s="53"/>
      <c r="T59" s="53"/>
      <c r="U59" s="53"/>
      <c r="V59" s="53"/>
      <c r="W59" s="53"/>
      <c r="X59" s="53"/>
      <c r="Y59" s="53"/>
      <c r="Z59" s="53"/>
      <c r="AA59">
        <f t="shared" si="1"/>
        <v>400</v>
      </c>
    </row>
    <row r="60" spans="1:27" ht="15.75" thickBot="1">
      <c r="A60" s="22"/>
      <c r="B60" s="31"/>
      <c r="C60" s="32"/>
      <c r="D60" s="31"/>
      <c r="E60" s="44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3"/>
      <c r="S60" s="53"/>
      <c r="T60" s="53"/>
      <c r="U60" s="53"/>
      <c r="V60" s="53"/>
      <c r="W60" s="53"/>
      <c r="X60" s="53"/>
      <c r="Y60" s="53"/>
      <c r="Z60" s="53"/>
      <c r="AA60">
        <f t="shared" si="1"/>
        <v>0</v>
      </c>
    </row>
    <row r="61" spans="1:27">
      <c r="A61" s="47" t="s">
        <v>51</v>
      </c>
      <c r="B61" s="18"/>
      <c r="C61" s="19"/>
      <c r="D61" s="18"/>
      <c r="E61" s="48" t="s">
        <v>52</v>
      </c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3"/>
      <c r="S61" s="53"/>
      <c r="T61" s="53"/>
      <c r="U61" s="53"/>
      <c r="V61" s="53"/>
      <c r="W61" s="53"/>
      <c r="X61" s="53"/>
      <c r="Y61" s="53"/>
      <c r="Z61" s="53"/>
      <c r="AA61">
        <f t="shared" si="1"/>
        <v>0</v>
      </c>
    </row>
    <row r="62" spans="1:27" ht="15.75" thickBot="1">
      <c r="A62" s="46" t="s">
        <v>28</v>
      </c>
      <c r="B62" s="33">
        <v>500</v>
      </c>
      <c r="C62" s="34">
        <v>2</v>
      </c>
      <c r="D62" s="17">
        <f t="shared" ref="D62:D64" si="7">SUM(B62*C62)</f>
        <v>1000</v>
      </c>
      <c r="E62" s="49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3"/>
      <c r="S62" s="53"/>
      <c r="T62" s="53"/>
      <c r="U62" s="53"/>
      <c r="V62" s="53"/>
      <c r="W62" s="53"/>
      <c r="X62" s="53"/>
      <c r="Y62" s="53"/>
      <c r="Z62" s="53">
        <v>2000</v>
      </c>
      <c r="AA62">
        <f t="shared" si="1"/>
        <v>2000</v>
      </c>
    </row>
    <row r="63" spans="1:27" ht="15.75" thickBot="1">
      <c r="A63" s="45" t="s">
        <v>54</v>
      </c>
      <c r="B63" s="6">
        <v>4000</v>
      </c>
      <c r="C63" s="7">
        <v>1</v>
      </c>
      <c r="D63" s="17">
        <f t="shared" si="7"/>
        <v>4000</v>
      </c>
      <c r="E63" s="50"/>
      <c r="F63" s="52"/>
      <c r="G63" s="52"/>
      <c r="H63" s="52"/>
      <c r="I63" s="52"/>
      <c r="J63" s="52"/>
      <c r="K63" s="52">
        <v>4000</v>
      </c>
      <c r="L63" s="52"/>
      <c r="M63" s="52"/>
      <c r="N63" s="52"/>
      <c r="O63" s="52"/>
      <c r="P63" s="52"/>
      <c r="Q63" s="52"/>
      <c r="R63" s="53"/>
      <c r="S63" s="53"/>
      <c r="T63" s="53"/>
      <c r="U63" s="53"/>
      <c r="V63" s="53"/>
      <c r="W63" s="53"/>
      <c r="X63" s="53"/>
      <c r="Y63" s="53"/>
      <c r="Z63" s="53"/>
      <c r="AA63">
        <f t="shared" si="1"/>
        <v>4000</v>
      </c>
    </row>
    <row r="64" spans="1:27" ht="15.75" thickBot="1">
      <c r="A64" s="45" t="s">
        <v>162</v>
      </c>
      <c r="B64" s="6">
        <v>500</v>
      </c>
      <c r="C64" s="7">
        <v>4</v>
      </c>
      <c r="D64" s="17">
        <f t="shared" si="7"/>
        <v>2000</v>
      </c>
      <c r="E64" s="50"/>
      <c r="F64" s="52"/>
      <c r="G64" s="52"/>
      <c r="H64" s="52"/>
      <c r="I64" s="52"/>
      <c r="J64" s="52"/>
      <c r="K64" s="52"/>
      <c r="L64" s="52"/>
      <c r="M64" s="52"/>
      <c r="N64" s="52">
        <v>2000</v>
      </c>
      <c r="O64" s="52"/>
      <c r="P64" s="52"/>
      <c r="Q64" s="52"/>
      <c r="R64" s="53"/>
      <c r="S64" s="53"/>
      <c r="T64" s="53"/>
      <c r="U64" s="53"/>
      <c r="V64" s="53"/>
      <c r="W64" s="53"/>
      <c r="X64" s="53"/>
      <c r="Y64" s="53"/>
      <c r="Z64" s="53"/>
      <c r="AA64">
        <f t="shared" si="1"/>
        <v>2000</v>
      </c>
    </row>
    <row r="65" spans="1:27">
      <c r="A65" s="45" t="s">
        <v>163</v>
      </c>
      <c r="B65" s="6" t="s">
        <v>164</v>
      </c>
      <c r="C65" s="7"/>
      <c r="D65" s="6"/>
      <c r="E65" s="50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3"/>
      <c r="S65" s="53"/>
      <c r="T65" s="53"/>
      <c r="U65" s="53"/>
      <c r="V65" s="53"/>
      <c r="W65" s="53"/>
      <c r="X65" s="53"/>
      <c r="Y65" s="53"/>
      <c r="Z65" s="53"/>
      <c r="AA65">
        <f t="shared" si="1"/>
        <v>0</v>
      </c>
    </row>
    <row r="66" spans="1:27" ht="15.75" thickBot="1">
      <c r="A66" s="14"/>
      <c r="B66" s="15"/>
      <c r="C66" s="16"/>
      <c r="D66" s="15"/>
      <c r="E66" s="51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3"/>
      <c r="S66" s="53"/>
      <c r="T66" s="53"/>
      <c r="U66" s="53"/>
      <c r="V66" s="53"/>
      <c r="W66" s="53"/>
      <c r="X66" s="53"/>
      <c r="Y66" s="53"/>
      <c r="Z66" s="53"/>
      <c r="AA66">
        <f t="shared" si="1"/>
        <v>0</v>
      </c>
    </row>
    <row r="67" spans="1:27" ht="15.75" thickBot="1"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3"/>
      <c r="S67" s="53"/>
      <c r="T67" s="53"/>
      <c r="U67" s="53"/>
      <c r="V67" s="53"/>
      <c r="W67" s="53"/>
      <c r="X67" s="53"/>
      <c r="Y67" s="53"/>
      <c r="Z67" s="53"/>
      <c r="AA67">
        <f t="shared" si="1"/>
        <v>0</v>
      </c>
    </row>
    <row r="68" spans="1:27">
      <c r="A68" s="8" t="s">
        <v>56</v>
      </c>
      <c r="B68" s="18"/>
      <c r="C68" s="19"/>
      <c r="D68" s="20"/>
      <c r="E68" s="65" t="s">
        <v>57</v>
      </c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3"/>
      <c r="S68" s="53"/>
      <c r="T68" s="53"/>
      <c r="U68" s="53"/>
      <c r="V68" s="53"/>
      <c r="W68" s="53"/>
      <c r="X68" s="53"/>
      <c r="Y68" s="53"/>
      <c r="Z68" s="53"/>
      <c r="AA68">
        <f t="shared" si="1"/>
        <v>0</v>
      </c>
    </row>
    <row r="69" spans="1:27">
      <c r="A69" s="12" t="s">
        <v>28</v>
      </c>
      <c r="B69" s="6">
        <v>0</v>
      </c>
      <c r="C69" s="7">
        <v>0</v>
      </c>
      <c r="D69" s="13">
        <f t="shared" ref="D69:D73" si="8">SUM(B69*C69)</f>
        <v>0</v>
      </c>
      <c r="E69" s="42" t="s">
        <v>58</v>
      </c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3"/>
      <c r="S69" s="53"/>
      <c r="T69" s="53"/>
      <c r="U69" s="53"/>
      <c r="V69" s="53"/>
      <c r="W69" s="53"/>
      <c r="X69" s="53"/>
      <c r="Y69" s="53"/>
      <c r="Z69" s="53"/>
      <c r="AA69">
        <f t="shared" si="1"/>
        <v>0</v>
      </c>
    </row>
    <row r="70" spans="1:27">
      <c r="A70" s="12" t="s">
        <v>11</v>
      </c>
      <c r="B70" s="6">
        <v>1000</v>
      </c>
      <c r="C70" s="7">
        <v>1</v>
      </c>
      <c r="D70" s="13">
        <f t="shared" si="8"/>
        <v>1000</v>
      </c>
      <c r="E70" s="38"/>
      <c r="F70" s="52"/>
      <c r="G70" s="52"/>
      <c r="H70" s="52"/>
      <c r="I70" s="52"/>
      <c r="J70" s="52"/>
      <c r="K70" s="52">
        <v>1000</v>
      </c>
      <c r="L70" s="52"/>
      <c r="M70" s="52"/>
      <c r="N70" s="52"/>
      <c r="O70" s="52"/>
      <c r="P70" s="52"/>
      <c r="Q70" s="52"/>
      <c r="R70" s="53"/>
      <c r="S70" s="53"/>
      <c r="T70" s="53"/>
      <c r="U70" s="53"/>
      <c r="V70" s="53"/>
      <c r="W70" s="53"/>
      <c r="X70" s="53"/>
      <c r="Y70" s="53"/>
      <c r="Z70" s="53"/>
      <c r="AA70">
        <f t="shared" si="1"/>
        <v>1000</v>
      </c>
    </row>
    <row r="71" spans="1:27">
      <c r="A71" s="12" t="s">
        <v>165</v>
      </c>
      <c r="B71" s="6">
        <v>1000</v>
      </c>
      <c r="C71" s="7">
        <v>1</v>
      </c>
      <c r="D71" s="13">
        <f t="shared" si="8"/>
        <v>1000</v>
      </c>
      <c r="E71" s="38"/>
      <c r="F71" s="52"/>
      <c r="G71" s="52">
        <v>1000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3"/>
      <c r="S71" s="53"/>
      <c r="T71" s="53"/>
      <c r="U71" s="53"/>
      <c r="V71" s="53"/>
      <c r="W71" s="53"/>
      <c r="X71" s="53"/>
      <c r="Y71" s="53"/>
      <c r="Z71" s="53"/>
      <c r="AA71">
        <f t="shared" si="1"/>
        <v>1000</v>
      </c>
    </row>
    <row r="72" spans="1:27">
      <c r="A72" s="12" t="s">
        <v>141</v>
      </c>
      <c r="B72" s="6">
        <v>750</v>
      </c>
      <c r="C72" s="7">
        <v>2</v>
      </c>
      <c r="D72" s="13">
        <f t="shared" si="8"/>
        <v>1500</v>
      </c>
      <c r="E72" s="38"/>
      <c r="F72" s="52"/>
      <c r="G72" s="52"/>
      <c r="H72" s="52"/>
      <c r="I72" s="52"/>
      <c r="J72" s="52"/>
      <c r="K72" s="52"/>
      <c r="L72" s="52"/>
      <c r="M72" s="52"/>
      <c r="N72" s="52">
        <v>1500</v>
      </c>
      <c r="O72" s="52"/>
      <c r="P72" s="52"/>
      <c r="Q72" s="52"/>
      <c r="R72" s="53"/>
      <c r="S72" s="53"/>
      <c r="T72" s="53"/>
      <c r="U72" s="53"/>
      <c r="V72" s="53"/>
      <c r="W72" s="53"/>
      <c r="X72" s="53"/>
      <c r="Y72" s="53"/>
      <c r="Z72" s="53"/>
      <c r="AA72">
        <f t="shared" si="1"/>
        <v>1500</v>
      </c>
    </row>
    <row r="73" spans="1:27">
      <c r="A73" s="12" t="s">
        <v>43</v>
      </c>
      <c r="B73" s="6">
        <v>100</v>
      </c>
      <c r="C73" s="7">
        <v>1</v>
      </c>
      <c r="D73" s="13">
        <f t="shared" si="8"/>
        <v>100</v>
      </c>
      <c r="E73" s="38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3"/>
      <c r="S73" s="53"/>
      <c r="T73" s="53"/>
      <c r="U73" s="53"/>
      <c r="V73" s="53"/>
      <c r="W73" s="53"/>
      <c r="X73" s="53"/>
      <c r="Y73" s="53">
        <v>100</v>
      </c>
      <c r="Z73" s="53"/>
      <c r="AA73">
        <f t="shared" ref="AA73:AA88" si="9">SUM(F73:Z73)</f>
        <v>100</v>
      </c>
    </row>
    <row r="74" spans="1:27" ht="15.75" thickBot="1">
      <c r="A74" s="14" t="s">
        <v>147</v>
      </c>
      <c r="B74" s="15">
        <v>20</v>
      </c>
      <c r="C74" s="16">
        <v>120</v>
      </c>
      <c r="D74" s="17">
        <v>1000</v>
      </c>
      <c r="E74" s="39" t="s">
        <v>62</v>
      </c>
      <c r="F74" s="52"/>
      <c r="G74" s="52"/>
      <c r="H74" s="52"/>
      <c r="I74" s="52"/>
      <c r="J74" s="52"/>
      <c r="K74" s="52">
        <v>1000</v>
      </c>
      <c r="L74" s="52"/>
      <c r="M74" s="52"/>
      <c r="N74" s="52"/>
      <c r="O74" s="52"/>
      <c r="P74" s="52"/>
      <c r="Q74" s="52"/>
      <c r="R74" s="53"/>
      <c r="S74" s="53"/>
      <c r="T74" s="53"/>
      <c r="U74" s="53"/>
      <c r="V74" s="53"/>
      <c r="W74" s="53"/>
      <c r="X74" s="53"/>
      <c r="Y74" s="53"/>
      <c r="Z74" s="53"/>
      <c r="AA74">
        <f t="shared" si="9"/>
        <v>1000</v>
      </c>
    </row>
    <row r="75" spans="1:27" ht="15.75" thickBot="1"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3"/>
      <c r="S75" s="53"/>
      <c r="T75" s="53"/>
      <c r="U75" s="53"/>
      <c r="V75" s="53"/>
      <c r="W75" s="53"/>
      <c r="X75" s="53"/>
      <c r="Y75" s="53"/>
      <c r="Z75" s="53"/>
      <c r="AA75">
        <f t="shared" si="9"/>
        <v>0</v>
      </c>
    </row>
    <row r="76" spans="1:27">
      <c r="A76" s="8" t="s">
        <v>63</v>
      </c>
      <c r="B76" s="18"/>
      <c r="C76" s="19"/>
      <c r="D76" s="20"/>
      <c r="E76" s="43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3"/>
      <c r="S76" s="53"/>
      <c r="T76" s="53"/>
      <c r="U76" s="53"/>
      <c r="V76" s="53"/>
      <c r="W76" s="53"/>
      <c r="X76" s="53"/>
      <c r="Y76" s="53"/>
      <c r="Z76" s="53"/>
      <c r="AA76">
        <f t="shared" si="9"/>
        <v>0</v>
      </c>
    </row>
    <row r="77" spans="1:27">
      <c r="A77" s="35" t="s">
        <v>166</v>
      </c>
      <c r="B77" s="33">
        <v>0</v>
      </c>
      <c r="C77" s="34">
        <v>0</v>
      </c>
      <c r="D77" s="13">
        <f t="shared" si="3"/>
        <v>0</v>
      </c>
      <c r="E77" s="38" t="s">
        <v>167</v>
      </c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3"/>
      <c r="S77" s="53"/>
      <c r="T77" s="53"/>
      <c r="U77" s="53"/>
      <c r="V77" s="53"/>
      <c r="W77" s="53"/>
      <c r="X77" s="53"/>
      <c r="Y77" s="53"/>
      <c r="Z77" s="53"/>
      <c r="AA77">
        <f t="shared" si="9"/>
        <v>0</v>
      </c>
    </row>
    <row r="78" spans="1:27">
      <c r="A78" s="12" t="s">
        <v>64</v>
      </c>
      <c r="B78" s="6">
        <v>2000</v>
      </c>
      <c r="C78" s="7">
        <v>1</v>
      </c>
      <c r="D78" s="13">
        <f t="shared" si="3"/>
        <v>2000</v>
      </c>
      <c r="E78" s="38" t="s">
        <v>65</v>
      </c>
      <c r="F78" s="52"/>
      <c r="G78" s="52"/>
      <c r="H78" s="52"/>
      <c r="I78" s="52">
        <v>3000</v>
      </c>
      <c r="J78" s="52"/>
      <c r="K78" s="52"/>
      <c r="L78" s="52"/>
      <c r="M78" s="52"/>
      <c r="N78" s="52"/>
      <c r="O78" s="52"/>
      <c r="P78" s="52"/>
      <c r="Q78" s="52"/>
      <c r="R78" s="53"/>
      <c r="S78" s="53"/>
      <c r="T78" s="53"/>
      <c r="U78" s="53"/>
      <c r="V78" s="53"/>
      <c r="W78" s="53"/>
      <c r="X78" s="53"/>
      <c r="Y78" s="53"/>
      <c r="Z78" s="53"/>
      <c r="AA78">
        <f t="shared" si="9"/>
        <v>3000</v>
      </c>
    </row>
    <row r="79" spans="1:27">
      <c r="A79" s="12" t="s">
        <v>168</v>
      </c>
      <c r="B79" s="6">
        <v>866</v>
      </c>
      <c r="C79" s="7">
        <v>1</v>
      </c>
      <c r="D79" s="13">
        <f t="shared" si="3"/>
        <v>866</v>
      </c>
      <c r="E79" s="38"/>
      <c r="F79" s="52"/>
      <c r="G79" s="52"/>
      <c r="H79" s="52"/>
      <c r="I79" s="52">
        <v>750</v>
      </c>
      <c r="J79" s="52"/>
      <c r="K79" s="52"/>
      <c r="L79" s="52"/>
      <c r="M79" s="52"/>
      <c r="N79" s="52"/>
      <c r="O79" s="52"/>
      <c r="P79" s="52"/>
      <c r="Q79" s="52"/>
      <c r="R79" s="53"/>
      <c r="S79" s="53"/>
      <c r="T79" s="53"/>
      <c r="U79" s="53"/>
      <c r="V79" s="53"/>
      <c r="W79" s="53"/>
      <c r="X79" s="53"/>
      <c r="Y79" s="53"/>
      <c r="Z79" s="53"/>
      <c r="AA79">
        <f t="shared" si="9"/>
        <v>750</v>
      </c>
    </row>
    <row r="80" spans="1:27">
      <c r="A80" s="12" t="s">
        <v>66</v>
      </c>
      <c r="B80" s="6">
        <v>7000</v>
      </c>
      <c r="C80" s="7">
        <v>1</v>
      </c>
      <c r="D80" s="13">
        <f t="shared" si="3"/>
        <v>7000</v>
      </c>
      <c r="E80" s="38"/>
      <c r="F80" s="52"/>
      <c r="G80" s="52">
        <v>8000</v>
      </c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3"/>
      <c r="S80" s="53"/>
      <c r="T80" s="53"/>
      <c r="U80" s="53"/>
      <c r="V80" s="53"/>
      <c r="W80" s="53"/>
      <c r="X80" s="53"/>
      <c r="Y80" s="53"/>
      <c r="Z80" s="53"/>
      <c r="AA80">
        <f t="shared" si="9"/>
        <v>8000</v>
      </c>
    </row>
    <row r="81" spans="1:27">
      <c r="A81" s="12" t="s">
        <v>67</v>
      </c>
      <c r="B81" s="6">
        <v>2000</v>
      </c>
      <c r="C81" s="7">
        <v>1</v>
      </c>
      <c r="D81" s="13">
        <f t="shared" si="3"/>
        <v>2000</v>
      </c>
      <c r="E81" s="38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3"/>
      <c r="S81" s="53"/>
      <c r="T81" s="53"/>
      <c r="U81" s="53"/>
      <c r="V81" s="53"/>
      <c r="W81" s="53"/>
      <c r="X81" s="53"/>
      <c r="Y81" s="53"/>
      <c r="Z81" s="53"/>
    </row>
    <row r="82" spans="1:27" ht="30">
      <c r="A82" s="12" t="s">
        <v>68</v>
      </c>
      <c r="B82" s="6">
        <v>2000</v>
      </c>
      <c r="C82" s="7">
        <v>1</v>
      </c>
      <c r="D82" s="13">
        <f t="shared" si="3"/>
        <v>2000</v>
      </c>
      <c r="E82" s="38" t="s">
        <v>169</v>
      </c>
      <c r="F82" s="52"/>
      <c r="G82" s="52">
        <v>2000</v>
      </c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3"/>
      <c r="S82" s="53"/>
      <c r="T82" s="53"/>
      <c r="U82" s="53"/>
      <c r="V82" s="53"/>
      <c r="W82" s="53"/>
      <c r="X82" s="53"/>
      <c r="Y82" s="53"/>
      <c r="Z82" s="53"/>
      <c r="AA82">
        <f t="shared" si="9"/>
        <v>2000</v>
      </c>
    </row>
    <row r="83" spans="1:27">
      <c r="A83" s="12" t="s">
        <v>69</v>
      </c>
      <c r="B83" s="6">
        <v>2500</v>
      </c>
      <c r="C83" s="7">
        <v>1</v>
      </c>
      <c r="D83" s="13">
        <f t="shared" si="3"/>
        <v>2500</v>
      </c>
      <c r="E83" s="38"/>
      <c r="F83" s="52"/>
      <c r="G83" s="52"/>
      <c r="H83" s="52">
        <v>2000</v>
      </c>
      <c r="I83" s="52"/>
      <c r="J83" s="52"/>
      <c r="K83" s="52"/>
      <c r="L83" s="52"/>
      <c r="M83" s="52"/>
      <c r="N83" s="52"/>
      <c r="O83" s="52"/>
      <c r="P83" s="52"/>
      <c r="Q83" s="52"/>
      <c r="R83" s="53"/>
      <c r="S83" s="53"/>
      <c r="T83" s="53"/>
      <c r="U83" s="53"/>
      <c r="V83" s="53"/>
      <c r="W83" s="53"/>
      <c r="X83" s="53"/>
      <c r="Y83" s="53"/>
      <c r="Z83" s="53"/>
      <c r="AA83">
        <f t="shared" si="9"/>
        <v>2000</v>
      </c>
    </row>
    <row r="84" spans="1:27">
      <c r="A84" s="12" t="s">
        <v>70</v>
      </c>
      <c r="B84" s="6">
        <v>3300</v>
      </c>
      <c r="C84" s="7">
        <v>1</v>
      </c>
      <c r="D84" s="13">
        <f t="shared" si="3"/>
        <v>3300</v>
      </c>
      <c r="E84" s="38"/>
      <c r="F84" s="52"/>
      <c r="G84" s="52">
        <v>1000</v>
      </c>
      <c r="H84" s="52">
        <v>1000</v>
      </c>
      <c r="I84" s="52"/>
      <c r="J84" s="52"/>
      <c r="K84" s="52"/>
      <c r="L84" s="52"/>
      <c r="M84" s="52"/>
      <c r="N84" s="52"/>
      <c r="O84" s="52"/>
      <c r="P84" s="52"/>
      <c r="Q84" s="52"/>
      <c r="R84" s="53"/>
      <c r="S84" s="53"/>
      <c r="T84" s="53"/>
      <c r="U84" s="53"/>
      <c r="V84" s="53"/>
      <c r="W84" s="53"/>
      <c r="X84" s="53"/>
      <c r="Y84" s="53"/>
      <c r="Z84" s="53"/>
      <c r="AA84">
        <f t="shared" si="9"/>
        <v>2000</v>
      </c>
    </row>
    <row r="85" spans="1:27">
      <c r="A85" s="27" t="s">
        <v>170</v>
      </c>
      <c r="B85" s="28">
        <v>5000</v>
      </c>
      <c r="C85" s="29">
        <v>1</v>
      </c>
      <c r="D85" s="30">
        <f t="shared" si="3"/>
        <v>5000</v>
      </c>
      <c r="E85" s="38" t="s">
        <v>155</v>
      </c>
      <c r="F85" s="52"/>
      <c r="G85" s="52">
        <v>3000</v>
      </c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3"/>
      <c r="S85" s="53"/>
      <c r="T85" s="53"/>
      <c r="U85" s="53"/>
      <c r="V85" s="53"/>
      <c r="W85" s="53"/>
      <c r="X85" s="53"/>
      <c r="Y85" s="53"/>
      <c r="Z85" s="53"/>
      <c r="AA85">
        <f t="shared" si="9"/>
        <v>3000</v>
      </c>
    </row>
    <row r="86" spans="1:27">
      <c r="A86" s="27" t="s">
        <v>71</v>
      </c>
      <c r="B86" s="28">
        <v>3000</v>
      </c>
      <c r="C86" s="29">
        <v>1</v>
      </c>
      <c r="D86" s="30">
        <f t="shared" si="3"/>
        <v>3000</v>
      </c>
      <c r="E86" s="38" t="s">
        <v>171</v>
      </c>
      <c r="F86" s="52"/>
      <c r="G86" s="52">
        <v>3000</v>
      </c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3"/>
      <c r="S86" s="53"/>
      <c r="T86" s="53"/>
      <c r="U86" s="53"/>
      <c r="V86" s="53"/>
      <c r="W86" s="53"/>
      <c r="X86" s="53"/>
      <c r="Y86" s="53"/>
      <c r="Z86" s="53"/>
      <c r="AA86">
        <f t="shared" si="9"/>
        <v>3000</v>
      </c>
    </row>
    <row r="87" spans="1:27" ht="45">
      <c r="A87" s="27" t="s">
        <v>74</v>
      </c>
      <c r="B87" s="28">
        <v>5000</v>
      </c>
      <c r="C87" s="29"/>
      <c r="D87" s="30">
        <v>5000</v>
      </c>
      <c r="E87" s="38" t="s">
        <v>172</v>
      </c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3"/>
      <c r="S87" s="53"/>
      <c r="T87" s="53"/>
      <c r="U87" s="53"/>
      <c r="V87" s="53"/>
      <c r="W87" s="53"/>
      <c r="X87" s="53"/>
      <c r="Y87" s="53"/>
      <c r="Z87" s="53"/>
    </row>
    <row r="88" spans="1:27" ht="15.75" thickBot="1">
      <c r="A88" s="14" t="s">
        <v>88</v>
      </c>
      <c r="B88" s="15">
        <v>3000</v>
      </c>
      <c r="C88" s="16">
        <v>1</v>
      </c>
      <c r="D88" s="17">
        <f t="shared" si="3"/>
        <v>3000</v>
      </c>
      <c r="E88" s="39" t="s">
        <v>173</v>
      </c>
      <c r="F88" s="52"/>
      <c r="G88" s="52">
        <v>3000</v>
      </c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3"/>
      <c r="S88" s="53"/>
      <c r="T88" s="53"/>
      <c r="U88" s="53"/>
      <c r="V88" s="53"/>
      <c r="W88" s="53"/>
      <c r="X88" s="53"/>
      <c r="Y88" s="53"/>
      <c r="Z88" s="53"/>
      <c r="AA88">
        <f t="shared" si="9"/>
        <v>3000</v>
      </c>
    </row>
    <row r="89" spans="1:27">
      <c r="A89" s="22"/>
      <c r="B89" s="31"/>
      <c r="C89" s="32"/>
      <c r="D89" s="31"/>
      <c r="E89" s="44"/>
      <c r="G89" s="36">
        <f t="shared" ref="G89:Z89" si="10">SUM(G3:G88)</f>
        <v>21000</v>
      </c>
      <c r="H89" s="36">
        <f t="shared" si="10"/>
        <v>3000</v>
      </c>
      <c r="I89" s="36">
        <f t="shared" si="10"/>
        <v>3750</v>
      </c>
      <c r="J89" s="36">
        <f t="shared" si="10"/>
        <v>10000</v>
      </c>
      <c r="K89" s="36">
        <f t="shared" si="10"/>
        <v>32400</v>
      </c>
      <c r="L89" s="36">
        <f t="shared" si="10"/>
        <v>1400</v>
      </c>
      <c r="M89" s="36">
        <f t="shared" si="10"/>
        <v>500</v>
      </c>
      <c r="N89" s="36">
        <f t="shared" si="10"/>
        <v>6786</v>
      </c>
      <c r="O89" s="36">
        <f t="shared" si="10"/>
        <v>5000</v>
      </c>
      <c r="P89" s="36">
        <f t="shared" si="10"/>
        <v>400</v>
      </c>
      <c r="Q89" s="36">
        <f t="shared" si="10"/>
        <v>700</v>
      </c>
      <c r="R89" s="36">
        <f t="shared" si="10"/>
        <v>3320</v>
      </c>
      <c r="S89" s="36">
        <f t="shared" si="10"/>
        <v>5120</v>
      </c>
      <c r="T89" s="36">
        <f t="shared" si="10"/>
        <v>2040</v>
      </c>
      <c r="U89" s="36">
        <f t="shared" si="10"/>
        <v>200</v>
      </c>
      <c r="V89" s="36">
        <f t="shared" si="10"/>
        <v>2968</v>
      </c>
      <c r="W89" s="36">
        <f t="shared" si="10"/>
        <v>1650</v>
      </c>
      <c r="X89" s="36">
        <f t="shared" si="10"/>
        <v>1000</v>
      </c>
      <c r="Y89" s="36">
        <f t="shared" si="10"/>
        <v>1250</v>
      </c>
      <c r="Z89" s="36">
        <f t="shared" si="10"/>
        <v>2000</v>
      </c>
    </row>
    <row r="90" spans="1:27">
      <c r="A90" s="22"/>
      <c r="B90" s="31"/>
      <c r="C90" s="32"/>
      <c r="D90" s="31"/>
      <c r="E90" s="44"/>
    </row>
    <row r="91" spans="1:27" ht="15.75" thickBot="1"/>
    <row r="92" spans="1:27" ht="15.75" thickBot="1">
      <c r="A92" s="23" t="s">
        <v>90</v>
      </c>
      <c r="B92" s="24"/>
      <c r="C92" s="25"/>
      <c r="D92" s="26">
        <f>SUM(D4:D88)</f>
        <v>113073</v>
      </c>
      <c r="AA92">
        <f>SUM(AA3:AA91)</f>
        <v>104484</v>
      </c>
    </row>
    <row r="94" spans="1:27">
      <c r="A94" s="1" t="s">
        <v>91</v>
      </c>
      <c r="B94" s="3" t="s">
        <v>92</v>
      </c>
      <c r="C94" s="4"/>
    </row>
    <row r="101" spans="4:4">
      <c r="D101" s="64"/>
    </row>
  </sheetData>
  <phoneticPr fontId="5" type="noConversion"/>
  <pageMargins left="0.7" right="0.7" top="0.75" bottom="0.75" header="0.3" footer="0.3"/>
  <pageSetup paperSize="9" scale="59" orientation="portrait"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5"/>
  <sheetViews>
    <sheetView topLeftCell="A43" workbookViewId="0" xr3:uid="{51F8DEE0-4D01-5F28-A812-FC0BD7CAC4A5}">
      <selection activeCell="F54" sqref="F54"/>
    </sheetView>
  </sheetViews>
  <sheetFormatPr defaultRowHeight="15"/>
  <cols>
    <col min="1" max="1" width="38.28515625" customWidth="1"/>
  </cols>
  <sheetData>
    <row r="1" spans="1:3">
      <c r="A1" s="1" t="s">
        <v>66</v>
      </c>
    </row>
    <row r="3" spans="1:3">
      <c r="A3" s="69" t="s">
        <v>66</v>
      </c>
      <c r="B3" s="70">
        <v>7000</v>
      </c>
    </row>
    <row r="4" spans="1:3">
      <c r="A4" s="12"/>
      <c r="B4" s="6"/>
    </row>
    <row r="5" spans="1:3">
      <c r="A5" s="12"/>
      <c r="B5" s="6"/>
    </row>
    <row r="6" spans="1:3">
      <c r="A6" s="12"/>
      <c r="B6" s="6"/>
    </row>
    <row r="7" spans="1:3">
      <c r="A7" s="12"/>
      <c r="B7" s="6"/>
    </row>
    <row r="8" spans="1:3">
      <c r="A8" s="12"/>
      <c r="B8" s="6">
        <f>SUM(B4:B7)</f>
        <v>0</v>
      </c>
    </row>
    <row r="9" spans="1:3">
      <c r="A9" s="69" t="s">
        <v>174</v>
      </c>
      <c r="B9" s="70">
        <v>2000</v>
      </c>
    </row>
    <row r="10" spans="1:3">
      <c r="A10" s="12" t="s">
        <v>175</v>
      </c>
      <c r="B10" s="6"/>
      <c r="C10" t="s">
        <v>176</v>
      </c>
    </row>
    <row r="11" spans="1:3">
      <c r="A11" s="12" t="s">
        <v>177</v>
      </c>
      <c r="B11" s="6">
        <v>1750</v>
      </c>
    </row>
    <row r="12" spans="1:3">
      <c r="A12" s="12"/>
      <c r="B12" s="6"/>
    </row>
    <row r="13" spans="1:3">
      <c r="A13" s="12"/>
      <c r="B13" s="6">
        <f>SUM(B10:B12)</f>
        <v>1750</v>
      </c>
    </row>
    <row r="14" spans="1:3">
      <c r="A14" s="69" t="s">
        <v>68</v>
      </c>
      <c r="B14" s="70">
        <v>2000</v>
      </c>
    </row>
    <row r="15" spans="1:3">
      <c r="A15" s="12"/>
      <c r="B15" s="6"/>
    </row>
    <row r="16" spans="1:3">
      <c r="A16" s="12"/>
      <c r="B16" s="6"/>
    </row>
    <row r="17" spans="1:3">
      <c r="A17" s="12"/>
      <c r="B17" s="6"/>
    </row>
    <row r="18" spans="1:3">
      <c r="A18" s="12"/>
      <c r="B18" s="6">
        <f>SUM(B15:B17)</f>
        <v>0</v>
      </c>
    </row>
    <row r="19" spans="1:3">
      <c r="A19" s="69" t="s">
        <v>69</v>
      </c>
      <c r="B19" s="70">
        <v>2500</v>
      </c>
    </row>
    <row r="20" spans="1:3">
      <c r="A20" s="69"/>
      <c r="B20" s="70"/>
    </row>
    <row r="21" spans="1:3">
      <c r="A21" s="69"/>
      <c r="B21" s="70"/>
    </row>
    <row r="22" spans="1:3">
      <c r="A22" s="12"/>
      <c r="B22" s="6"/>
    </row>
    <row r="23" spans="1:3">
      <c r="A23" s="12"/>
      <c r="B23" s="6"/>
    </row>
    <row r="24" spans="1:3">
      <c r="A24" s="12"/>
      <c r="B24" s="6">
        <f>SUM(B22:B23)</f>
        <v>0</v>
      </c>
    </row>
    <row r="25" spans="1:3">
      <c r="A25" s="69" t="s">
        <v>70</v>
      </c>
      <c r="B25" s="70">
        <v>3300</v>
      </c>
    </row>
    <row r="26" spans="1:3">
      <c r="A26" s="71"/>
      <c r="B26" s="72"/>
    </row>
    <row r="27" spans="1:3">
      <c r="A27" s="71"/>
    </row>
    <row r="28" spans="1:3">
      <c r="A28" s="71"/>
      <c r="B28" s="72"/>
    </row>
    <row r="29" spans="1:3">
      <c r="A29" s="71"/>
      <c r="B29" s="72"/>
    </row>
    <row r="30" spans="1:3">
      <c r="A30" s="27"/>
      <c r="B30" s="28">
        <f>SUM(B26:B29)</f>
        <v>0</v>
      </c>
    </row>
    <row r="31" spans="1:3">
      <c r="A31" s="71" t="s">
        <v>74</v>
      </c>
      <c r="B31" s="72">
        <v>5000</v>
      </c>
      <c r="C31" t="s">
        <v>178</v>
      </c>
    </row>
    <row r="32" spans="1:3">
      <c r="A32" s="74" t="s">
        <v>93</v>
      </c>
      <c r="B32" s="75">
        <v>1700</v>
      </c>
    </row>
    <row r="33" spans="1:5">
      <c r="A33" s="74" t="s">
        <v>94</v>
      </c>
      <c r="B33" s="75">
        <f>SUM(B31-E35)</f>
        <v>766</v>
      </c>
    </row>
    <row r="34" spans="1:5">
      <c r="A34" s="71"/>
      <c r="B34" s="72"/>
    </row>
    <row r="35" spans="1:5">
      <c r="A35" s="27"/>
      <c r="B35" s="28"/>
      <c r="E35">
        <v>4234</v>
      </c>
    </row>
    <row r="36" spans="1:5">
      <c r="A36" s="53" t="s">
        <v>95</v>
      </c>
      <c r="B36" s="6">
        <f>SUM(B32:B35)</f>
        <v>2466</v>
      </c>
      <c r="E36">
        <v>5000</v>
      </c>
    </row>
    <row r="37" spans="1:5">
      <c r="A37" s="73" t="s">
        <v>96</v>
      </c>
      <c r="B37" s="70">
        <f>SUM(B31-B36)</f>
        <v>2534</v>
      </c>
    </row>
    <row r="39" spans="1:5">
      <c r="A39" t="s">
        <v>179</v>
      </c>
    </row>
    <row r="40" spans="1:5">
      <c r="D40">
        <v>1770</v>
      </c>
    </row>
    <row r="41" spans="1:5">
      <c r="D41">
        <v>2464</v>
      </c>
    </row>
    <row r="44" spans="1:5">
      <c r="A44" s="53" t="s">
        <v>180</v>
      </c>
      <c r="B44" s="53">
        <v>8</v>
      </c>
      <c r="C44" s="53">
        <v>180</v>
      </c>
      <c r="D44" s="105">
        <v>1620</v>
      </c>
    </row>
    <row r="45" spans="1:5">
      <c r="A45" s="53" t="s">
        <v>181</v>
      </c>
      <c r="B45" s="53">
        <v>3</v>
      </c>
      <c r="C45" s="53">
        <v>40</v>
      </c>
      <c r="D45" s="105">
        <v>280</v>
      </c>
    </row>
    <row r="46" spans="1:5">
      <c r="A46" s="53" t="s">
        <v>182</v>
      </c>
      <c r="B46" s="53">
        <v>4</v>
      </c>
      <c r="C46" s="53">
        <v>120</v>
      </c>
      <c r="D46" s="105">
        <v>208</v>
      </c>
    </row>
    <row r="47" spans="1:5">
      <c r="A47" s="53" t="s">
        <v>183</v>
      </c>
      <c r="B47" s="53">
        <v>10</v>
      </c>
      <c r="C47" s="53">
        <v>54</v>
      </c>
      <c r="D47" s="105">
        <v>784</v>
      </c>
    </row>
    <row r="48" spans="1:5">
      <c r="A48" s="53" t="s">
        <v>184</v>
      </c>
      <c r="B48" s="53"/>
      <c r="C48" s="53"/>
      <c r="D48" s="105">
        <v>750</v>
      </c>
    </row>
    <row r="49" spans="1:4">
      <c r="A49" s="53" t="s">
        <v>185</v>
      </c>
      <c r="B49" s="53"/>
      <c r="C49" s="53"/>
      <c r="D49" s="105">
        <v>300</v>
      </c>
    </row>
    <row r="50" spans="1:4">
      <c r="A50" s="53" t="s">
        <v>186</v>
      </c>
      <c r="B50" s="53">
        <v>60</v>
      </c>
      <c r="C50" s="53">
        <v>8</v>
      </c>
      <c r="D50" s="105">
        <f t="shared" ref="D50:D65" si="0">SUM(B50*C50)</f>
        <v>480</v>
      </c>
    </row>
    <row r="51" spans="1:4">
      <c r="A51" s="53" t="s">
        <v>187</v>
      </c>
      <c r="B51" s="53"/>
      <c r="C51" s="53"/>
      <c r="D51" s="105">
        <v>955</v>
      </c>
    </row>
    <row r="52" spans="1:4">
      <c r="A52" s="53" t="s">
        <v>188</v>
      </c>
      <c r="B52" s="53">
        <v>2</v>
      </c>
      <c r="C52" s="53">
        <v>120</v>
      </c>
      <c r="D52" s="105">
        <f t="shared" si="0"/>
        <v>240</v>
      </c>
    </row>
    <row r="53" spans="1:4">
      <c r="A53" s="106" t="s">
        <v>189</v>
      </c>
      <c r="B53" s="106"/>
      <c r="C53" s="106"/>
      <c r="D53" s="107">
        <v>740</v>
      </c>
    </row>
    <row r="54" spans="1:4">
      <c r="A54" s="53" t="s">
        <v>190</v>
      </c>
      <c r="B54" s="53"/>
      <c r="C54" s="53"/>
      <c r="D54" s="105">
        <v>1000</v>
      </c>
    </row>
    <row r="55" spans="1:4">
      <c r="A55" s="53" t="s">
        <v>191</v>
      </c>
      <c r="B55" s="53"/>
      <c r="C55" s="53"/>
      <c r="D55" s="105">
        <v>394</v>
      </c>
    </row>
    <row r="56" spans="1:4">
      <c r="A56" s="53" t="s">
        <v>192</v>
      </c>
      <c r="B56" s="53"/>
      <c r="C56" s="53"/>
      <c r="D56" s="105">
        <v>120</v>
      </c>
    </row>
    <row r="57" spans="1:4">
      <c r="A57" s="53" t="s">
        <v>193</v>
      </c>
      <c r="B57" s="53"/>
      <c r="C57" s="53"/>
      <c r="D57" s="105">
        <v>284</v>
      </c>
    </row>
    <row r="58" spans="1:4">
      <c r="A58" s="53" t="s">
        <v>194</v>
      </c>
      <c r="B58" s="53"/>
      <c r="C58" s="53"/>
      <c r="D58" s="105">
        <v>2500</v>
      </c>
    </row>
    <row r="59" spans="1:4" ht="15.75" thickBot="1">
      <c r="A59" s="111" t="s">
        <v>195</v>
      </c>
      <c r="B59" s="112">
        <v>2</v>
      </c>
      <c r="C59" s="112">
        <v>100</v>
      </c>
      <c r="D59" s="115">
        <f t="shared" si="0"/>
        <v>200</v>
      </c>
    </row>
    <row r="60" spans="1:4" ht="15.75" thickBot="1">
      <c r="A60" s="108" t="s">
        <v>196</v>
      </c>
      <c r="B60" s="109"/>
      <c r="C60" s="109"/>
      <c r="D60" s="110">
        <f>SUM(D44:D59)</f>
        <v>10855</v>
      </c>
    </row>
    <row r="61" spans="1:4" ht="15.75" thickBot="1"/>
    <row r="62" spans="1:4" ht="15.75" thickBot="1">
      <c r="A62" s="23" t="s">
        <v>197</v>
      </c>
      <c r="B62" s="113"/>
      <c r="C62" s="113"/>
      <c r="D62" s="114">
        <f>SUM(B3+B14+B19+B25)</f>
        <v>14800</v>
      </c>
    </row>
    <row r="63" spans="1:4" ht="15.75" thickBot="1">
      <c r="A63" s="23" t="s">
        <v>198</v>
      </c>
      <c r="B63" s="113"/>
      <c r="C63" s="113"/>
      <c r="D63" s="116">
        <f>SUM(D62-D60)</f>
        <v>3945</v>
      </c>
    </row>
    <row r="64" spans="1:4">
      <c r="D64" s="104"/>
    </row>
    <row r="65" spans="4:4">
      <c r="D65" s="104">
        <f t="shared" si="0"/>
        <v>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8"/>
  <sheetViews>
    <sheetView workbookViewId="0" xr3:uid="{F9CF3CF3-643B-5BE6-8B46-32C596A47465}">
      <selection activeCell="D15" sqref="D15"/>
    </sheetView>
  </sheetViews>
  <sheetFormatPr defaultColWidth="8.85546875" defaultRowHeight="15"/>
  <cols>
    <col min="1" max="1" width="35.42578125" customWidth="1"/>
  </cols>
  <sheetData>
    <row r="1" spans="1:1">
      <c r="A1" s="1"/>
    </row>
    <row r="2" spans="1:1">
      <c r="A2" t="s">
        <v>199</v>
      </c>
    </row>
    <row r="3" spans="1:1">
      <c r="A3" t="s">
        <v>200</v>
      </c>
    </row>
    <row r="4" spans="1:1">
      <c r="A4" t="s">
        <v>201</v>
      </c>
    </row>
    <row r="6" spans="1:1">
      <c r="A6" s="1" t="s">
        <v>202</v>
      </c>
    </row>
    <row r="7" spans="1:1">
      <c r="A7" t="s">
        <v>203</v>
      </c>
    </row>
    <row r="8" spans="1:1">
      <c r="A8" t="s">
        <v>204</v>
      </c>
    </row>
  </sheetData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DD75B8-EC2B-4F60-AF39-E1F96576C23B}"/>
</file>

<file path=customXml/itemProps2.xml><?xml version="1.0" encoding="utf-8"?>
<ds:datastoreItem xmlns:ds="http://schemas.openxmlformats.org/officeDocument/2006/customXml" ds:itemID="{E278D273-C53E-4119-AC92-92D8F5EF1972}"/>
</file>

<file path=customXml/itemProps3.xml><?xml version="1.0" encoding="utf-8"?>
<ds:datastoreItem xmlns:ds="http://schemas.openxmlformats.org/officeDocument/2006/customXml" ds:itemID="{1AE924DF-E1C6-47AD-980D-26AA37A2A9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Hull City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Atkinsonm</dc:creator>
  <cp:keywords/>
  <dc:description/>
  <cp:lastModifiedBy>Martin Atkinson</cp:lastModifiedBy>
  <cp:revision/>
  <dcterms:created xsi:type="dcterms:W3CDTF">2016-03-04T15:11:32Z</dcterms:created>
  <dcterms:modified xsi:type="dcterms:W3CDTF">2017-07-05T15:02:15Z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