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Budget/Budget Notes/"/>
    </mc:Choice>
  </mc:AlternateContent>
  <bookViews>
    <workbookView xWindow="0" yWindow="0" windowWidth="20490" windowHeight="8115" tabRatio="500" activeTab="1"/>
  </bookViews>
  <sheets>
    <sheet name="Previous" sheetId="54" r:id="rId1"/>
    <sheet name="UPDATE" sheetId="56" r:id="rId2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56" l="1"/>
  <c r="E13" i="56"/>
  <c r="E14" i="56"/>
  <c r="E15" i="56"/>
  <c r="E42" i="56" s="1"/>
  <c r="E127" i="56" s="1"/>
  <c r="C8" i="56" s="1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54" i="56"/>
  <c r="E74" i="56" s="1"/>
  <c r="E55" i="56"/>
  <c r="E56" i="56"/>
  <c r="E57" i="56"/>
  <c r="E62" i="56"/>
  <c r="E63" i="56"/>
  <c r="E65" i="56"/>
  <c r="E66" i="56"/>
  <c r="E67" i="56"/>
  <c r="E58" i="56"/>
  <c r="E59" i="56"/>
  <c r="E61" i="56"/>
  <c r="E85" i="56"/>
  <c r="E118" i="56"/>
  <c r="E119" i="56"/>
  <c r="E108" i="56"/>
  <c r="E109" i="56" s="1"/>
  <c r="E105" i="56"/>
  <c r="E94" i="56"/>
  <c r="E95" i="56"/>
  <c r="E98" i="56" s="1"/>
  <c r="E96" i="56"/>
  <c r="E97" i="56"/>
  <c r="E88" i="56"/>
  <c r="E91" i="56" s="1"/>
  <c r="E89" i="56"/>
  <c r="E45" i="56"/>
  <c r="E51" i="56" s="1"/>
  <c r="E46" i="56"/>
  <c r="E47" i="56"/>
  <c r="E48" i="56"/>
  <c r="E49" i="56"/>
  <c r="E50" i="56"/>
  <c r="E60" i="56"/>
  <c r="E64" i="56"/>
  <c r="E68" i="56"/>
  <c r="E69" i="56"/>
  <c r="G60" i="56"/>
  <c r="G63" i="56"/>
  <c r="G64" i="56"/>
  <c r="G67" i="56"/>
  <c r="G45" i="56"/>
  <c r="G120" i="56" s="1"/>
  <c r="G46" i="56"/>
  <c r="G47" i="56"/>
  <c r="G48" i="56"/>
  <c r="G49" i="56"/>
  <c r="G50" i="56"/>
  <c r="G66" i="56"/>
  <c r="G88" i="56"/>
  <c r="G89" i="56"/>
  <c r="G90" i="56"/>
  <c r="G94" i="56"/>
  <c r="G95" i="56"/>
  <c r="G96" i="56"/>
  <c r="G97" i="56"/>
  <c r="J120" i="56"/>
  <c r="E90" i="56"/>
  <c r="E21" i="54"/>
  <c r="E12" i="54"/>
  <c r="E40" i="54" s="1"/>
  <c r="E127" i="54" s="1"/>
  <c r="C7" i="54" s="1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70" i="54" s="1"/>
  <c r="E56" i="54"/>
  <c r="E58" i="54"/>
  <c r="E62" i="54"/>
  <c r="E81" i="54"/>
  <c r="E112" i="54"/>
  <c r="E104" i="54"/>
  <c r="E105" i="54"/>
  <c r="E101" i="54"/>
  <c r="E90" i="54"/>
  <c r="E91" i="54"/>
  <c r="E94" i="54" s="1"/>
  <c r="E92" i="54"/>
  <c r="E93" i="54"/>
  <c r="E84" i="54"/>
  <c r="E87" i="54" s="1"/>
  <c r="E85" i="54"/>
  <c r="E43" i="54"/>
  <c r="E44" i="54"/>
  <c r="E45" i="54"/>
  <c r="E46" i="54"/>
  <c r="E47" i="54"/>
  <c r="E48" i="54"/>
  <c r="E49" i="54"/>
  <c r="E52" i="54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E120" i="56" l="1"/>
  <c r="C8" i="54"/>
  <c r="E114" i="54"/>
  <c r="E118" i="54" s="1"/>
  <c r="E122" i="56" l="1"/>
  <c r="E124" i="56" s="1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6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<sst xmlns="http://schemas.openxmlformats.org/spreadsheetml/2006/main" count="246" uniqueCount="122">
  <si>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</si>
  <si>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</si>
  <si>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</si>
  <si>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</si>
  <si>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</si>
  <si>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</si>
  <si>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</si>
  <si>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</si>
  <si>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</si>
  <si>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</si>
  <si>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</si>
  <si>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</si>
  <si>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</si>
  <si>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</si>
  <si>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</si>
  <si>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</si>
  <si>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</si>
  <si>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</si>
  <si>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</si>
  <si>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</si>
  <si>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</si>
  <si>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</si>
  <si>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</si>
  <si>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</si>
  <si>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</si>
  <si>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</si>
  <si>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</si>
  <si>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</si>
  <si>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</si>
  <si>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</si>
  <si>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</si>
  <si>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</si>
  <si>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</si>
  <si>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</si>
  <si>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</si>
  <si>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</si>
  <si>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</si>
  <si>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</si>
  <si>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</si>
  <si>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</si>
  <si>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</si>
  <si>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</si>
  <si>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</si>
  <si>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</si>
  <si>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</si>
  <si>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</si>
  <si>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</si>
  <si>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</si>
  <si>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</si>
  <si>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</si>
  <si>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</si>
  <si>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</si>
  <si>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</si>
  <si>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</si>
  <si>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</si>
  <si>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</si>
  <si>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</si>
  <si>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</si>
  <si>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</si>
  <si>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</si>
  <si>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</si>
  <si>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</si>
  <si>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</si>
  <si>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</si>
  <si>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</si>
  <si>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</si>
  <si>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</si>
  <si>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</si>
  <si>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</si>
  <si>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</si>
  <si>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</si>
  <si>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</si>
  <si>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</si>
  <si>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</si>
  <si>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</si>
  <si>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</si>
  <si>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</si>
  <si>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</si>
  <si>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</si>
  <si>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</si>
  <si>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</si>
  <si>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</si>
  <si>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</si>
  <si>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</si>
  <si>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</si>
  <si>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</si>
  <si>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</si>
  <si>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</si>
  <si>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</si>
  <si>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</si>
  <si>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</si>
  <si>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</si>
  <si>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</si>
  <si>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</si>
  <si>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</si>
  <si>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</si>
  <si>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</si>
  <si>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</si>
  <si>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</si>
  <si>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</si>
  <si>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</si>
  <si>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</si>
  <si>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</si>
  <si>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</si>
  <si>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</si>
  <si>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</si>
  <si>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</si>
  <si>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</si>
  <si>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</si>
  <si>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</si>
  <si>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</si>
  <si>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</si>
  <si>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</si>
  <si>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</si>
  <si>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</si>
  <si>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</si>
  <si>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</si>
  <si>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</si>
  <si>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</si>
  <si>
    <t>KWH Owners insurance</t>
  </si>
  <si>
    <t>Building rates</t>
  </si>
  <si>
    <t>Pro-rata for tax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</si>
</sst>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&quot;£&quot;#,##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</font>
    <font>
      <i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164" fontId="16" fillId="0" borderId="0" xfId="1" applyNumberFormat="1" applyFont="1"/>
    <xf numFmtId="0" fontId="16" fillId="0" borderId="0" xfId="0" applyFont="1" applyAlignment="1">
      <alignment horizontal="right"/>
    </xf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39" zoomScale="125" zoomScaleNormal="125" zoomScalePageLayoutView="125" workbookViewId="0">
      <selection activeCell="H8" sqref="H8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73" t="s">
        <v>84</v>
      </c>
      <c r="B3" s="74"/>
      <c r="C3" s="74"/>
      <c r="D3" s="74"/>
      <c r="E3" s="75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abSelected="1" zoomScale="125" zoomScaleNormal="125" zoomScalePageLayoutView="125" workbookViewId="0">
      <selection activeCell="C7" sqref="C7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73"/>
      <c r="B3" s="74"/>
      <c r="C3" s="74"/>
      <c r="D3" s="74"/>
      <c r="E3" s="75"/>
      <c r="G3" s="68" t="s">
        <v>85</v>
      </c>
    </row>
    <row r="4" spans="1:7" x14ac:dyDescent="0.2">
      <c r="G4" s="67"/>
    </row>
    <row r="5" spans="1:7" x14ac:dyDescent="0.2">
      <c r="A5" s="4" t="s">
        <v>0</v>
      </c>
      <c r="B5" s="5"/>
      <c r="C5" s="5"/>
      <c r="D5" s="35"/>
      <c r="E5" s="1"/>
      <c r="G5" s="67"/>
    </row>
    <row r="6" spans="1:7" x14ac:dyDescent="0.2">
      <c r="A6" s="6" t="s">
        <v>80</v>
      </c>
      <c r="B6" s="7"/>
      <c r="C6" s="12">
        <v>566000</v>
      </c>
      <c r="D6" s="43"/>
      <c r="E6" s="41"/>
      <c r="F6" s="41"/>
      <c r="G6" s="67"/>
    </row>
    <row r="7" spans="1:7" x14ac:dyDescent="0.2">
      <c r="A7" s="6" t="s">
        <v>104</v>
      </c>
      <c r="B7" s="7"/>
      <c r="C7" s="12">
        <f>145356+5181</f>
        <v>150537</v>
      </c>
      <c r="D7" s="43"/>
      <c r="E7" s="41"/>
      <c r="F7" s="41"/>
      <c r="G7" s="67"/>
    </row>
    <row r="8" spans="1:7" x14ac:dyDescent="0.2">
      <c r="A8" s="6" t="s">
        <v>46</v>
      </c>
      <c r="B8" s="7"/>
      <c r="C8" s="61">
        <f>E127</f>
        <v>99652.012213740469</v>
      </c>
      <c r="D8" s="43"/>
      <c r="E8" s="41"/>
      <c r="F8" s="41"/>
      <c r="G8" s="67"/>
    </row>
    <row r="9" spans="1:7" x14ac:dyDescent="0.2">
      <c r="A9" s="7" t="s">
        <v>41</v>
      </c>
      <c r="B9" s="7"/>
      <c r="C9" s="45">
        <f>C6+C7+C8-E124</f>
        <v>-0.13778625952545553</v>
      </c>
      <c r="D9" s="43"/>
      <c r="E9" s="41"/>
      <c r="F9" s="41"/>
      <c r="G9" s="67"/>
    </row>
    <row r="10" spans="1:7" x14ac:dyDescent="0.2">
      <c r="A10" s="24"/>
      <c r="B10" s="24"/>
      <c r="C10" s="66"/>
      <c r="D10" s="35"/>
      <c r="E10" s="41"/>
      <c r="G10" s="67"/>
    </row>
    <row r="11" spans="1:7" ht="15.75" x14ac:dyDescent="0.25">
      <c r="A11" s="51" t="s">
        <v>80</v>
      </c>
      <c r="B11" s="46"/>
      <c r="C11" s="46"/>
      <c r="D11" s="46"/>
      <c r="E11" s="47"/>
      <c r="G11" s="67"/>
    </row>
    <row r="12" spans="1:7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111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2">
      <c r="A36" s="28" t="s">
        <v>105</v>
      </c>
      <c r="B36" s="7">
        <v>1</v>
      </c>
      <c r="C36" s="30">
        <v>1300</v>
      </c>
      <c r="D36" s="29">
        <v>10</v>
      </c>
      <c r="E36" s="8">
        <f t="shared" si="0"/>
        <v>13000</v>
      </c>
      <c r="G36" s="67"/>
    </row>
    <row r="37" spans="1:7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x14ac:dyDescent="0.2">
      <c r="A42" s="9" t="s">
        <v>7</v>
      </c>
      <c r="B42" s="10"/>
      <c r="C42" s="10"/>
      <c r="D42" s="10"/>
      <c r="E42" s="11">
        <f>SUM(E13:E41)</f>
        <v>272400</v>
      </c>
      <c r="G42" s="67"/>
    </row>
    <row r="43" spans="1:7" ht="13.5" thickBot="1" x14ac:dyDescent="0.25">
      <c r="A43" s="16"/>
      <c r="G43" s="67"/>
    </row>
    <row r="44" spans="1:7" ht="13.5" thickBot="1" x14ac:dyDescent="0.25">
      <c r="A44" s="52" t="s">
        <v>87</v>
      </c>
      <c r="B44" s="53"/>
      <c r="C44" s="53"/>
      <c r="D44" s="53"/>
      <c r="E44" s="54"/>
      <c r="G44" s="67"/>
    </row>
    <row r="45" spans="1:7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1">B45*C45*D45</f>
        <v>85500</v>
      </c>
      <c r="F45" s="1">
        <v>38</v>
      </c>
      <c r="G45" s="69">
        <f t="shared" ref="G45:G50" si="2">F45*C45</f>
        <v>19000</v>
      </c>
    </row>
    <row r="46" spans="1:7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1"/>
        <v>3375</v>
      </c>
      <c r="F46" s="1">
        <v>1</v>
      </c>
      <c r="G46" s="69">
        <f t="shared" si="2"/>
        <v>750</v>
      </c>
    </row>
    <row r="47" spans="1:7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1"/>
        <v>3825</v>
      </c>
      <c r="F47" s="1">
        <v>1</v>
      </c>
      <c r="G47" s="69">
        <f t="shared" ref="G47" si="3">F47*C47</f>
        <v>850</v>
      </c>
    </row>
    <row r="48" spans="1:7" x14ac:dyDescent="0.2">
      <c r="A48" s="64" t="s">
        <v>110</v>
      </c>
      <c r="B48" s="7">
        <v>2</v>
      </c>
      <c r="C48" s="30">
        <v>500</v>
      </c>
      <c r="D48" s="29">
        <v>4.5</v>
      </c>
      <c r="E48" s="8">
        <f t="shared" si="1"/>
        <v>4500</v>
      </c>
      <c r="F48" s="1">
        <v>2</v>
      </c>
      <c r="G48" s="69">
        <f t="shared" si="2"/>
        <v>1000</v>
      </c>
    </row>
    <row r="49" spans="1:7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1"/>
        <v>4500</v>
      </c>
      <c r="F49" s="1">
        <v>2</v>
      </c>
      <c r="G49" s="69">
        <f t="shared" si="2"/>
        <v>1000</v>
      </c>
    </row>
    <row r="50" spans="1:7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1"/>
        <v>4500</v>
      </c>
      <c r="F50" s="1">
        <v>2</v>
      </c>
      <c r="G50" s="69">
        <f t="shared" si="2"/>
        <v>1000</v>
      </c>
    </row>
    <row r="51" spans="1:7" x14ac:dyDescent="0.2">
      <c r="A51" s="9" t="s">
        <v>7</v>
      </c>
      <c r="B51" s="10"/>
      <c r="C51" s="17"/>
      <c r="D51" s="10"/>
      <c r="E51" s="11">
        <f>SUM(E45:E50)</f>
        <v>106200</v>
      </c>
      <c r="G51" s="67"/>
    </row>
    <row r="52" spans="1:7" ht="13.5" thickBot="1" x14ac:dyDescent="0.25">
      <c r="A52" s="18"/>
      <c r="G52" s="67"/>
    </row>
    <row r="53" spans="1:7" ht="13.5" thickBot="1" x14ac:dyDescent="0.25">
      <c r="A53" s="52" t="s">
        <v>10</v>
      </c>
      <c r="B53" s="53"/>
      <c r="C53" s="53"/>
      <c r="D53" s="53"/>
      <c r="E53" s="54"/>
      <c r="G53" s="67"/>
    </row>
    <row r="54" spans="1:7" x14ac:dyDescent="0.2">
      <c r="A54" s="31" t="s">
        <v>62</v>
      </c>
      <c r="B54" s="32">
        <v>1</v>
      </c>
      <c r="C54" s="33">
        <v>120</v>
      </c>
      <c r="D54" s="32">
        <v>40</v>
      </c>
      <c r="E54" s="34">
        <f t="shared" ref="E54:E67" si="4">B54*C54*D54</f>
        <v>4800</v>
      </c>
      <c r="G54" s="69"/>
    </row>
    <row r="55" spans="1:7" x14ac:dyDescent="0.2">
      <c r="A55" s="28" t="s">
        <v>107</v>
      </c>
      <c r="B55" s="7">
        <v>3</v>
      </c>
      <c r="C55" s="14">
        <v>120</v>
      </c>
      <c r="D55" s="7">
        <v>9</v>
      </c>
      <c r="E55" s="8">
        <f t="shared" si="4"/>
        <v>3240</v>
      </c>
      <c r="G55" s="67"/>
    </row>
    <row r="56" spans="1:7" x14ac:dyDescent="0.2">
      <c r="A56" s="28" t="s">
        <v>113</v>
      </c>
      <c r="B56" s="7">
        <v>1</v>
      </c>
      <c r="C56" s="14">
        <v>120</v>
      </c>
      <c r="D56" s="7">
        <v>4</v>
      </c>
      <c r="E56" s="8">
        <f t="shared" ref="E56" si="5">B56*C56*D56</f>
        <v>480</v>
      </c>
      <c r="G56" s="67"/>
    </row>
    <row r="57" spans="1:7" x14ac:dyDescent="0.2">
      <c r="A57" s="28" t="s">
        <v>108</v>
      </c>
      <c r="B57" s="7">
        <v>1</v>
      </c>
      <c r="C57" s="14">
        <v>120</v>
      </c>
      <c r="D57" s="7">
        <v>5</v>
      </c>
      <c r="E57" s="8">
        <f t="shared" si="4"/>
        <v>600</v>
      </c>
      <c r="G57" s="69"/>
    </row>
    <row r="58" spans="1:7" x14ac:dyDescent="0.2">
      <c r="A58" s="28" t="s">
        <v>95</v>
      </c>
      <c r="B58" s="7">
        <v>1</v>
      </c>
      <c r="C58" s="14">
        <v>120</v>
      </c>
      <c r="D58" s="7">
        <v>9</v>
      </c>
      <c r="E58" s="8">
        <f t="shared" si="4"/>
        <v>1080</v>
      </c>
      <c r="G58" s="67"/>
    </row>
    <row r="59" spans="1:7" x14ac:dyDescent="0.2">
      <c r="A59" s="28" t="s">
        <v>103</v>
      </c>
      <c r="B59" s="7">
        <v>32</v>
      </c>
      <c r="C59" s="14">
        <v>120</v>
      </c>
      <c r="D59" s="7">
        <v>2.5</v>
      </c>
      <c r="E59" s="8">
        <f t="shared" si="4"/>
        <v>9600</v>
      </c>
      <c r="G59" s="67"/>
    </row>
    <row r="60" spans="1:7" x14ac:dyDescent="0.2">
      <c r="A60" s="28" t="s">
        <v>58</v>
      </c>
      <c r="B60" s="7">
        <v>32</v>
      </c>
      <c r="C60" s="14">
        <v>120</v>
      </c>
      <c r="D60" s="7">
        <v>4.5</v>
      </c>
      <c r="E60" s="8">
        <f t="shared" si="4"/>
        <v>17280</v>
      </c>
      <c r="F60" s="1">
        <v>32</v>
      </c>
      <c r="G60" s="69">
        <f>F60*C60</f>
        <v>3840</v>
      </c>
    </row>
    <row r="61" spans="1:7" x14ac:dyDescent="0.2">
      <c r="A61" s="28" t="s">
        <v>109</v>
      </c>
      <c r="B61" s="7">
        <v>1</v>
      </c>
      <c r="C61" s="14">
        <v>120</v>
      </c>
      <c r="D61" s="7">
        <v>4</v>
      </c>
      <c r="E61" s="8">
        <f t="shared" si="4"/>
        <v>480</v>
      </c>
      <c r="G61" s="67"/>
    </row>
    <row r="62" spans="1:7" x14ac:dyDescent="0.2">
      <c r="A62" s="28" t="s">
        <v>112</v>
      </c>
      <c r="B62" s="7">
        <v>1</v>
      </c>
      <c r="C62" s="14">
        <v>120</v>
      </c>
      <c r="D62" s="7">
        <v>3</v>
      </c>
      <c r="E62" s="8">
        <f t="shared" ref="E62" si="6">B62*C62*D62</f>
        <v>360</v>
      </c>
      <c r="G62" s="69"/>
    </row>
    <row r="63" spans="1:7" x14ac:dyDescent="0.2">
      <c r="A63" s="28" t="s">
        <v>74</v>
      </c>
      <c r="B63" s="7">
        <v>2</v>
      </c>
      <c r="C63" s="14">
        <v>120</v>
      </c>
      <c r="D63" s="7">
        <v>2.5</v>
      </c>
      <c r="E63" s="8">
        <f t="shared" si="4"/>
        <v>600</v>
      </c>
      <c r="F63" s="1">
        <v>1</v>
      </c>
      <c r="G63" s="69">
        <f>F63*C63</f>
        <v>120</v>
      </c>
    </row>
    <row r="64" spans="1:7" x14ac:dyDescent="0.2">
      <c r="A64" s="28" t="s">
        <v>75</v>
      </c>
      <c r="B64" s="7">
        <v>2</v>
      </c>
      <c r="C64" s="14">
        <v>120</v>
      </c>
      <c r="D64" s="7">
        <v>4.5</v>
      </c>
      <c r="E64" s="8">
        <f t="shared" si="4"/>
        <v>1080</v>
      </c>
      <c r="F64" s="1">
        <v>1</v>
      </c>
      <c r="G64" s="69">
        <f>F64*C64</f>
        <v>120</v>
      </c>
    </row>
    <row r="65" spans="1:7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4"/>
        <v>5400</v>
      </c>
      <c r="G65" s="67"/>
    </row>
    <row r="66" spans="1:7" x14ac:dyDescent="0.2">
      <c r="A66" s="28" t="s">
        <v>114</v>
      </c>
      <c r="B66" s="7">
        <v>6</v>
      </c>
      <c r="C66" s="14">
        <v>100</v>
      </c>
      <c r="D66" s="7">
        <v>2.5</v>
      </c>
      <c r="E66" s="8">
        <f t="shared" si="4"/>
        <v>1500</v>
      </c>
      <c r="F66" s="1">
        <v>6</v>
      </c>
      <c r="G66" s="69">
        <f>F66*C66</f>
        <v>600</v>
      </c>
    </row>
    <row r="67" spans="1:7" x14ac:dyDescent="0.2">
      <c r="A67" s="28" t="s">
        <v>115</v>
      </c>
      <c r="B67" s="7">
        <v>6</v>
      </c>
      <c r="C67" s="14">
        <v>120</v>
      </c>
      <c r="D67" s="7">
        <v>2.5</v>
      </c>
      <c r="E67" s="8">
        <f t="shared" si="4"/>
        <v>1800</v>
      </c>
      <c r="F67" s="1">
        <v>6</v>
      </c>
      <c r="G67" s="69">
        <f>F67*C67</f>
        <v>720</v>
      </c>
    </row>
    <row r="68" spans="1:7" x14ac:dyDescent="0.2">
      <c r="A68" s="28" t="s">
        <v>116</v>
      </c>
      <c r="B68" s="7">
        <v>6</v>
      </c>
      <c r="C68" s="14">
        <v>100</v>
      </c>
      <c r="D68" s="7">
        <v>4.5</v>
      </c>
      <c r="E68" s="8">
        <f t="shared" ref="E68:E69" si="7">B68*C68*D68</f>
        <v>2700</v>
      </c>
      <c r="G68" s="69"/>
    </row>
    <row r="69" spans="1:7" x14ac:dyDescent="0.2">
      <c r="A69" s="28" t="s">
        <v>117</v>
      </c>
      <c r="B69" s="7">
        <v>6</v>
      </c>
      <c r="C69" s="14">
        <v>120</v>
      </c>
      <c r="D69" s="7">
        <v>4.5</v>
      </c>
      <c r="E69" s="8">
        <f t="shared" si="7"/>
        <v>3240</v>
      </c>
      <c r="G69" s="69"/>
    </row>
    <row r="70" spans="1:7" x14ac:dyDescent="0.2">
      <c r="A70" s="28" t="s">
        <v>60</v>
      </c>
      <c r="B70" s="7"/>
      <c r="C70" s="7"/>
      <c r="D70" s="7"/>
      <c r="E70" s="8">
        <v>5000</v>
      </c>
      <c r="G70" s="67"/>
    </row>
    <row r="71" spans="1:7" x14ac:dyDescent="0.2">
      <c r="A71" s="28" t="s">
        <v>57</v>
      </c>
      <c r="B71" s="7"/>
      <c r="C71" s="7"/>
      <c r="D71" s="7"/>
      <c r="E71" s="8">
        <v>5000</v>
      </c>
      <c r="G71" s="67"/>
    </row>
    <row r="72" spans="1:7" x14ac:dyDescent="0.2">
      <c r="A72" s="28" t="s">
        <v>89</v>
      </c>
      <c r="B72" s="7"/>
      <c r="C72" s="7"/>
      <c r="D72" s="7"/>
      <c r="E72" s="8">
        <v>2500</v>
      </c>
      <c r="G72" s="67"/>
    </row>
    <row r="73" spans="1:7" x14ac:dyDescent="0.2">
      <c r="A73" s="28" t="s">
        <v>51</v>
      </c>
      <c r="B73" s="7"/>
      <c r="C73" s="7"/>
      <c r="D73" s="7"/>
      <c r="E73" s="8">
        <v>5000</v>
      </c>
      <c r="G73" s="67"/>
    </row>
    <row r="74" spans="1:7" x14ac:dyDescent="0.2">
      <c r="A74" s="9" t="s">
        <v>7</v>
      </c>
      <c r="B74" s="7"/>
      <c r="C74" s="7"/>
      <c r="D74" s="7"/>
      <c r="E74" s="11">
        <f>SUM(E54:E73)</f>
        <v>71740</v>
      </c>
      <c r="G74" s="67"/>
    </row>
    <row r="75" spans="1:7" ht="13.5" thickBot="1" x14ac:dyDescent="0.25">
      <c r="A75" s="18"/>
      <c r="G75" s="67"/>
    </row>
    <row r="76" spans="1:7" x14ac:dyDescent="0.2">
      <c r="A76" s="55" t="s">
        <v>11</v>
      </c>
      <c r="B76" s="56"/>
      <c r="C76" s="56"/>
      <c r="D76" s="56"/>
      <c r="E76" s="57"/>
      <c r="G76" s="67"/>
    </row>
    <row r="77" spans="1:7" x14ac:dyDescent="0.2">
      <c r="A77" s="6" t="s">
        <v>72</v>
      </c>
      <c r="B77" s="7"/>
      <c r="C77" s="7"/>
      <c r="D77" s="7"/>
      <c r="E77" s="8">
        <v>7500</v>
      </c>
      <c r="G77" s="67"/>
    </row>
    <row r="78" spans="1:7" x14ac:dyDescent="0.2">
      <c r="A78" s="6" t="s">
        <v>12</v>
      </c>
      <c r="B78" s="7"/>
      <c r="C78" s="7"/>
      <c r="D78" s="7"/>
      <c r="E78" s="8">
        <v>150000</v>
      </c>
      <c r="G78" s="69"/>
    </row>
    <row r="79" spans="1:7" x14ac:dyDescent="0.2">
      <c r="A79" s="6" t="s">
        <v>13</v>
      </c>
      <c r="B79" s="7"/>
      <c r="C79" s="7"/>
      <c r="D79" s="7"/>
      <c r="E79" s="8">
        <v>5000</v>
      </c>
      <c r="G79" s="67"/>
    </row>
    <row r="80" spans="1:7" x14ac:dyDescent="0.2">
      <c r="A80" s="6" t="s">
        <v>31</v>
      </c>
      <c r="B80" s="7"/>
      <c r="C80" s="7"/>
      <c r="D80" s="7"/>
      <c r="E80" s="8">
        <v>5000</v>
      </c>
      <c r="G80" s="67"/>
    </row>
    <row r="81" spans="1:7" x14ac:dyDescent="0.2">
      <c r="A81" s="28" t="s">
        <v>14</v>
      </c>
      <c r="B81" s="7"/>
      <c r="C81" s="7"/>
      <c r="D81" s="7"/>
      <c r="E81" s="8">
        <v>80000</v>
      </c>
      <c r="G81" s="69">
        <v>1000</v>
      </c>
    </row>
    <row r="82" spans="1:7" x14ac:dyDescent="0.2">
      <c r="A82" s="28" t="s">
        <v>26</v>
      </c>
      <c r="B82" s="7"/>
      <c r="C82" s="7"/>
      <c r="D82" s="7"/>
      <c r="E82" s="8">
        <v>1500</v>
      </c>
      <c r="G82" s="67"/>
    </row>
    <row r="83" spans="1:7" x14ac:dyDescent="0.2">
      <c r="A83" s="28" t="s">
        <v>92</v>
      </c>
      <c r="B83" s="7"/>
      <c r="C83" s="7"/>
      <c r="D83" s="7"/>
      <c r="E83" s="8">
        <v>3000</v>
      </c>
      <c r="G83" s="67"/>
    </row>
    <row r="84" spans="1:7" x14ac:dyDescent="0.2">
      <c r="A84" s="6" t="s">
        <v>15</v>
      </c>
      <c r="B84" s="7"/>
      <c r="C84" s="7"/>
      <c r="D84" s="7"/>
      <c r="E84" s="8">
        <v>5000</v>
      </c>
      <c r="G84" s="67"/>
    </row>
    <row r="85" spans="1:7" x14ac:dyDescent="0.2">
      <c r="A85" s="9" t="s">
        <v>7</v>
      </c>
      <c r="B85" s="7"/>
      <c r="C85" s="7"/>
      <c r="D85" s="7"/>
      <c r="E85" s="11">
        <f>SUM(E77:E84)</f>
        <v>257000</v>
      </c>
      <c r="G85" s="67"/>
    </row>
    <row r="86" spans="1:7" ht="13.5" thickBot="1" x14ac:dyDescent="0.25">
      <c r="A86" s="16"/>
      <c r="G86" s="67"/>
    </row>
    <row r="87" spans="1:7" x14ac:dyDescent="0.2">
      <c r="A87" s="55" t="s">
        <v>16</v>
      </c>
      <c r="B87" s="56"/>
      <c r="C87" s="56"/>
      <c r="D87" s="56"/>
      <c r="E87" s="57"/>
      <c r="G87" s="67"/>
    </row>
    <row r="88" spans="1:7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</row>
    <row r="89" spans="1:7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</row>
    <row r="91" spans="1:7" x14ac:dyDescent="0.2">
      <c r="A91" s="9" t="s">
        <v>7</v>
      </c>
      <c r="B91" s="7"/>
      <c r="C91" s="7"/>
      <c r="D91" s="7"/>
      <c r="E91" s="11">
        <f>SUM(E88:E89)</f>
        <v>3000</v>
      </c>
      <c r="G91" s="67"/>
    </row>
    <row r="92" spans="1:7" x14ac:dyDescent="0.2">
      <c r="A92" s="16"/>
      <c r="G92" s="67"/>
    </row>
    <row r="93" spans="1:7" x14ac:dyDescent="0.2">
      <c r="A93" s="58" t="s">
        <v>24</v>
      </c>
      <c r="B93" s="46"/>
      <c r="C93" s="46"/>
      <c r="D93" s="46"/>
      <c r="E93" s="47"/>
      <c r="G93" s="67"/>
    </row>
    <row r="94" spans="1:7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</row>
    <row r="95" spans="1:7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</row>
    <row r="96" spans="1:7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</row>
    <row r="97" spans="1:7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</row>
    <row r="98" spans="1:7" x14ac:dyDescent="0.2">
      <c r="A98" s="9" t="s">
        <v>7</v>
      </c>
      <c r="B98" s="7"/>
      <c r="C98" s="7"/>
      <c r="D98" s="7"/>
      <c r="E98" s="11">
        <f>SUM(E94:E97)</f>
        <v>4500</v>
      </c>
      <c r="G98" s="67"/>
    </row>
    <row r="99" spans="1:7" ht="13.5" thickBot="1" x14ac:dyDescent="0.25">
      <c r="A99" s="16"/>
      <c r="G99" s="67"/>
    </row>
    <row r="100" spans="1:7" x14ac:dyDescent="0.2">
      <c r="A100" s="55" t="s">
        <v>17</v>
      </c>
      <c r="B100" s="56"/>
      <c r="C100" s="56"/>
      <c r="D100" s="56"/>
      <c r="E100" s="57"/>
      <c r="G100" s="67"/>
    </row>
    <row r="101" spans="1:7" x14ac:dyDescent="0.2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2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2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2">
      <c r="A104" s="6" t="s">
        <v>23</v>
      </c>
      <c r="B104" s="7"/>
      <c r="C104" s="7"/>
      <c r="D104" s="7"/>
      <c r="E104" s="19">
        <v>1500</v>
      </c>
      <c r="G104" s="67"/>
    </row>
    <row r="105" spans="1:7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x14ac:dyDescent="0.2">
      <c r="A106" s="16"/>
      <c r="G106" s="67"/>
    </row>
    <row r="107" spans="1:7" x14ac:dyDescent="0.2">
      <c r="A107" s="58" t="s">
        <v>20</v>
      </c>
      <c r="B107" s="46"/>
      <c r="C107" s="46"/>
      <c r="D107" s="46"/>
      <c r="E107" s="47"/>
      <c r="G107" s="67"/>
    </row>
    <row r="108" spans="1:7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x14ac:dyDescent="0.2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x14ac:dyDescent="0.2">
      <c r="A110" s="16"/>
      <c r="G110" s="67"/>
    </row>
    <row r="111" spans="1:7" x14ac:dyDescent="0.2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2">
      <c r="A112" s="6" t="s">
        <v>96</v>
      </c>
      <c r="B112" s="7"/>
      <c r="C112" s="14"/>
      <c r="D112" s="7"/>
      <c r="E112" s="8">
        <v>15000</v>
      </c>
      <c r="G112" s="67"/>
    </row>
    <row r="113" spans="1:10" s="44" customFormat="1" x14ac:dyDescent="0.2">
      <c r="A113" s="6" t="s">
        <v>119</v>
      </c>
      <c r="B113" s="7"/>
      <c r="C113" s="14"/>
      <c r="D113" s="7"/>
      <c r="E113" s="8">
        <v>6383</v>
      </c>
      <c r="G113" s="67"/>
    </row>
    <row r="114" spans="1:10" s="44" customFormat="1" x14ac:dyDescent="0.2">
      <c r="A114" s="6" t="s">
        <v>120</v>
      </c>
      <c r="B114" s="7"/>
      <c r="C114" s="14"/>
      <c r="D114" s="7"/>
      <c r="E114" s="8">
        <v>14000</v>
      </c>
      <c r="G114" s="67"/>
    </row>
    <row r="115" spans="1:10" x14ac:dyDescent="0.2">
      <c r="A115" s="6" t="s">
        <v>40</v>
      </c>
      <c r="B115" s="7"/>
      <c r="C115" s="7"/>
      <c r="D115" s="7"/>
      <c r="E115" s="8">
        <v>2000</v>
      </c>
      <c r="G115" s="67"/>
    </row>
    <row r="116" spans="1:10" x14ac:dyDescent="0.2">
      <c r="A116" s="6" t="s">
        <v>21</v>
      </c>
      <c r="B116" s="7"/>
      <c r="C116" s="7"/>
      <c r="D116" s="7"/>
      <c r="E116" s="8">
        <v>0</v>
      </c>
      <c r="G116" s="67"/>
    </row>
    <row r="117" spans="1:10" x14ac:dyDescent="0.2">
      <c r="A117" s="6" t="s">
        <v>38</v>
      </c>
      <c r="B117" s="7"/>
      <c r="C117" s="7"/>
      <c r="D117" s="7"/>
      <c r="E117" s="8">
        <v>15000</v>
      </c>
      <c r="G117" s="69"/>
    </row>
    <row r="118" spans="1:10" x14ac:dyDescent="0.2">
      <c r="A118" s="9" t="s">
        <v>7</v>
      </c>
      <c r="B118" s="7"/>
      <c r="C118" s="7"/>
      <c r="D118" s="7"/>
      <c r="E118" s="11">
        <f>SUM(E112:E117)</f>
        <v>52383</v>
      </c>
      <c r="G118" s="67"/>
    </row>
    <row r="119" spans="1:10" x14ac:dyDescent="0.2">
      <c r="A119" s="16"/>
      <c r="D119" s="72" t="s">
        <v>121</v>
      </c>
      <c r="E119" s="71">
        <f>E118-(((E112+E113+E114+E115+E117)/262)*32)</f>
        <v>45985.076335877864</v>
      </c>
      <c r="G119" s="67"/>
    </row>
    <row r="120" spans="1:10" s="3" customFormat="1" ht="15.75" thickBot="1" x14ac:dyDescent="0.3">
      <c r="A120" s="59" t="s">
        <v>100</v>
      </c>
      <c r="B120" s="49"/>
      <c r="C120" s="49"/>
      <c r="D120" s="49"/>
      <c r="E120" s="50">
        <f>E118+E109+E105+E98+E91+E85+E51+E42+E74</f>
        <v>777323</v>
      </c>
      <c r="G120" s="70">
        <f>SUM(G13:G119)</f>
        <v>31400</v>
      </c>
      <c r="J120" s="3">
        <f>I120/1.2</f>
        <v>0</v>
      </c>
    </row>
    <row r="121" spans="1:10" s="20" customFormat="1" x14ac:dyDescent="0.2">
      <c r="A121" s="16"/>
      <c r="E121" s="21"/>
      <c r="I121" s="22"/>
    </row>
    <row r="122" spans="1:10" x14ac:dyDescent="0.2">
      <c r="A122" s="59" t="s">
        <v>118</v>
      </c>
      <c r="B122" s="46"/>
      <c r="C122" s="46"/>
      <c r="D122" s="46"/>
      <c r="E122" s="50">
        <f>E120*5%</f>
        <v>38866.15</v>
      </c>
    </row>
    <row r="123" spans="1:10" x14ac:dyDescent="0.2">
      <c r="A123" s="16"/>
      <c r="B123" s="22"/>
      <c r="C123" s="22"/>
      <c r="D123" s="22"/>
      <c r="E123" s="21"/>
    </row>
    <row r="124" spans="1:10" x14ac:dyDescent="0.2">
      <c r="A124" s="59" t="s">
        <v>101</v>
      </c>
      <c r="B124" s="46"/>
      <c r="C124" s="46"/>
      <c r="D124" s="46"/>
      <c r="E124" s="50">
        <f>E120+E122</f>
        <v>816189.15</v>
      </c>
    </row>
    <row r="126" spans="1:10" ht="15.75" x14ac:dyDescent="0.25">
      <c r="A126" s="24"/>
      <c r="B126" s="25"/>
      <c r="C126"/>
      <c r="D126"/>
      <c r="E126" s="42"/>
    </row>
    <row r="127" spans="1:10" ht="15.75" x14ac:dyDescent="0.25">
      <c r="A127" s="62" t="s">
        <v>45</v>
      </c>
      <c r="B127" s="63"/>
      <c r="C127" s="63"/>
      <c r="D127" s="63"/>
      <c r="E127" s="60">
        <f>(E42+E54+E55+E56+E57+E62+E63+E65+E66+E67+E72+E58+E59+E61+E70+E71+E73+E85+E119)*80%*0.2</f>
        <v>99652.012213740469</v>
      </c>
    </row>
    <row r="128" spans="1:10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A7102F7-4603-4ED2-AAC4-D462063E2962}"/>
</file>

<file path=customXml/itemProps2.xml><?xml version="1.0" encoding="utf-8"?>
<ds:datastoreItem xmlns:ds="http://schemas.openxmlformats.org/officeDocument/2006/customXml" ds:itemID="{711BF211-76B1-4642-A61D-4224C698C0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1997FE-B0AC-4196-95E3-FEFD779E58A1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80129174-c05c-43cc-8e32-21fcbdfe51b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Previous</vt:lpstr>
      <vt:lpstr>UPDATE</vt:lpstr>
    </vt:vector>
  </TitlesOfParts>
  <Company>dreamthinkspeak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 (2017)</cp:lastModifiedBy>
  <cp:lastPrinted>2017-03-28T14:15:29Z</cp:lastPrinted>
  <dcterms:created xsi:type="dcterms:W3CDTF">2013-04-21T01:21:14Z</dcterms:created>
  <dcterms:modified xsi:type="dcterms:W3CDTF">2017-03-28T14:16:11Z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