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555" yWindow="555" windowWidth="19440" windowHeight="15600" tabRatio="500"/>
  </bookViews>
  <sheets>
    <sheet name="Project Budget and breakdown" sheetId="1" r:id="rId1"/>
    <sheet name="James Redwood and CPD" sheetId="7" r:id="rId2"/>
    <sheet name="Errollyn Wallen" sheetId="2" r:id="rId3"/>
    <sheet name="Jason Singh" sheetId="3" r:id="rId4"/>
    <sheet name="Brian Irvine" sheetId="4" r:id="rId5"/>
    <sheet name="Sam Lee plus" sheetId="5" r:id="rId6"/>
    <sheet name="Eliza Carthy" sheetId="6" r:id="rId7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1"/>
  <c r="D29"/>
  <c r="C30"/>
  <c r="D30"/>
  <c r="D31"/>
  <c r="D32"/>
  <c r="C33"/>
  <c r="D33"/>
  <c r="D34"/>
  <c r="E35"/>
  <c r="D16"/>
  <c r="C17"/>
  <c r="D17"/>
  <c r="D18"/>
  <c r="D19"/>
  <c r="D20"/>
  <c r="C21"/>
  <c r="D21"/>
  <c r="D22"/>
  <c r="D23"/>
  <c r="D37"/>
  <c r="D38"/>
  <c r="C39"/>
  <c r="D39"/>
  <c r="D40"/>
  <c r="D41"/>
  <c r="C42"/>
  <c r="D42"/>
  <c r="D43"/>
  <c r="D46"/>
  <c r="D47"/>
  <c r="C48"/>
  <c r="D48"/>
  <c r="D49"/>
  <c r="D50"/>
  <c r="C51"/>
  <c r="D51"/>
  <c r="D52"/>
  <c r="D56"/>
  <c r="D57"/>
  <c r="C58"/>
  <c r="D58"/>
  <c r="D59"/>
  <c r="D60"/>
  <c r="D61"/>
  <c r="C62"/>
  <c r="D62"/>
  <c r="C63"/>
  <c r="D63"/>
  <c r="D66"/>
  <c r="E25"/>
  <c r="E64"/>
  <c r="E44"/>
  <c r="F63"/>
  <c r="F62"/>
  <c r="F60"/>
  <c r="F59"/>
  <c r="F58"/>
  <c r="F57"/>
  <c r="E53"/>
  <c r="F48"/>
  <c r="F30"/>
  <c r="F39"/>
  <c r="F18"/>
  <c r="F17"/>
  <c r="D7" i="6"/>
  <c r="F7"/>
  <c r="C13"/>
  <c r="D13"/>
  <c r="F13"/>
  <c r="C14"/>
  <c r="D14"/>
  <c r="F14"/>
  <c r="F8" i="2"/>
  <c r="F7"/>
  <c r="D9" i="6"/>
  <c r="F9"/>
  <c r="D10"/>
  <c r="F10"/>
  <c r="C8"/>
  <c r="D8"/>
  <c r="F8"/>
  <c r="F17"/>
  <c r="D11"/>
  <c r="D6"/>
  <c r="D17"/>
  <c r="C8" i="5"/>
  <c r="D8"/>
  <c r="F8"/>
  <c r="F16"/>
  <c r="D7"/>
  <c r="D10"/>
  <c r="D11"/>
  <c r="C12"/>
  <c r="D12"/>
  <c r="D14"/>
  <c r="D16"/>
  <c r="C8" i="4"/>
  <c r="D8"/>
  <c r="F8"/>
  <c r="F16"/>
  <c r="D7"/>
  <c r="D10"/>
  <c r="D11"/>
  <c r="C12"/>
  <c r="D12"/>
  <c r="D14"/>
  <c r="D16"/>
  <c r="F8" i="3"/>
  <c r="C8"/>
  <c r="F16"/>
  <c r="D7"/>
  <c r="D8"/>
  <c r="D10"/>
  <c r="D11"/>
  <c r="C12"/>
  <c r="D12"/>
  <c r="D14"/>
  <c r="D16"/>
  <c r="D12" i="2"/>
  <c r="D8"/>
  <c r="C7"/>
  <c r="D7"/>
  <c r="D15" i="7"/>
  <c r="D13" i="2"/>
  <c r="D11"/>
  <c r="C11"/>
  <c r="D10"/>
  <c r="D9"/>
  <c r="D6"/>
  <c r="D18" i="7"/>
  <c r="D14"/>
  <c r="D13"/>
  <c r="F15" i="2"/>
  <c r="D15"/>
  <c r="F10" i="1"/>
  <c r="D10"/>
</calcChain>
</file>

<file path=xl/sharedStrings.xml><?xml version="1.0" encoding="utf-8"?>
<sst xmlns="http://schemas.openxmlformats.org/spreadsheetml/2006/main" count="196" uniqueCount="69">
  <si>
    <t>No.</t>
    <phoneticPr fontId="0" type="noConversion"/>
  </si>
  <si>
    <t>Unit</t>
    <phoneticPr fontId="0" type="noConversion"/>
  </si>
  <si>
    <t>Total</t>
    <phoneticPr fontId="0" type="noConversion"/>
  </si>
  <si>
    <t>Fee for 5 composers (additional to NMB fees)</t>
  </si>
  <si>
    <t>Assumes £300/day for 20 days</t>
  </si>
  <si>
    <t>Travel for 5 composers + 1 composer mentor/facilitator and 15 performers visiting Hull monthly</t>
  </si>
  <si>
    <t>Performer fees (3 per composer @ £200 per day, 16 visits)</t>
  </si>
  <si>
    <t>Per Residency</t>
  </si>
  <si>
    <t>Notes</t>
  </si>
  <si>
    <t>Subtotal</t>
  </si>
  <si>
    <t>Local music leader fees (5 leaders, 7 sessions @£120 per session)</t>
  </si>
  <si>
    <t>Composer Residencies</t>
  </si>
  <si>
    <t>Hull composer residencies</t>
  </si>
  <si>
    <t>Composer Mentor allocation</t>
  </si>
  <si>
    <t>Travel</t>
  </si>
  <si>
    <t>Accommodation</t>
  </si>
  <si>
    <t>Fee - James (2 years)</t>
  </si>
  <si>
    <t>(assumes some are multiple days)</t>
  </si>
  <si>
    <t>5 x £100for up to 20 nights</t>
  </si>
  <si>
    <t>20 @ £120 for 16 visits (assumes some are multiple days</t>
  </si>
  <si>
    <t>Composer Travel</t>
  </si>
  <si>
    <t>Paid direct by PRS</t>
  </si>
  <si>
    <t>Facility through Hull 2017</t>
  </si>
  <si>
    <t>Student related costs</t>
  </si>
  <si>
    <t>DBS checks</t>
  </si>
  <si>
    <t>not in original budget</t>
  </si>
  <si>
    <t>Local music leader fees (1 leaders, 7 sessions @£120 per session)</t>
  </si>
  <si>
    <t>assumes some are multiple days</t>
  </si>
  <si>
    <t>5 x £100 for up to 20 nights</t>
  </si>
  <si>
    <t>TOTAL</t>
  </si>
  <si>
    <t>Composers Residency Fee (additional to NMB fees)</t>
  </si>
  <si>
    <t>Supporting artist travel (up to 3 artists for 16 visits)</t>
  </si>
  <si>
    <t>James Redwood - composer mentor</t>
  </si>
  <si>
    <t>Accommodation for E Wallen  visits</t>
  </si>
  <si>
    <t>Errollyn Wallen Composer Residency</t>
  </si>
  <si>
    <t>Tim ?  - travel for assistant composer/pianist (for 16 visits)</t>
  </si>
  <si>
    <t>Tim ? - supporting artist fees (£200 per day for 16 visits)</t>
  </si>
  <si>
    <t>Jason Singh Composer Residency</t>
  </si>
  <si>
    <t>Accommodation for Jason Singh visits</t>
  </si>
  <si>
    <t>£100 for up to 20 nights</t>
  </si>
  <si>
    <t>Budget</t>
  </si>
  <si>
    <t>Brian Irvine Composer Residency</t>
  </si>
  <si>
    <t>Accommodation for Brian Irvine visits</t>
  </si>
  <si>
    <t>Sam Lee Composer Residency</t>
  </si>
  <si>
    <t>Accommodation for Sam Lee and Nest Collective artists visits</t>
  </si>
  <si>
    <t>Composer  and Nest Collective artists Travel</t>
  </si>
  <si>
    <t>Delivered by Sam Lee and musicians from The Nest Collective, &amp; Producer Polly Eldridge</t>
  </si>
  <si>
    <t>Eliza Carthy Composer Residency</t>
  </si>
  <si>
    <t>Composer  Travel</t>
  </si>
  <si>
    <t>Accommodation for Eliza Carthy visits</t>
  </si>
  <si>
    <t xml:space="preserve">Composers Residency Fee (additional to NMB fees) </t>
  </si>
  <si>
    <t>Composers Residency Fee (additional to NMB fees) from which producer fee for Polly Eldridge will be paid by Sam Lee</t>
  </si>
  <si>
    <t>Room Hire for rehearsals (if HFC)</t>
  </si>
  <si>
    <t>Performer fees (2 per composer @ £200 per day, 16 visits)</t>
  </si>
  <si>
    <t>Supporting artist travel (up to 2 artists for 16 visits)</t>
  </si>
  <si>
    <t>Em Whitfield Brooks (MD for HFC) travel</t>
  </si>
  <si>
    <t>Em Whitfield Brooks (MD for HFC) local music leader (16 visits)</t>
  </si>
  <si>
    <t xml:space="preserve">not in original budget </t>
  </si>
  <si>
    <t>Accommodation for 5 composers + 1 composer mentor/facilitator visiting monthly</t>
  </si>
  <si>
    <t>Summary budget Composer Residencies</t>
  </si>
  <si>
    <t>Budget breakdown</t>
  </si>
  <si>
    <t>DBS check for Sam and 4 musicians</t>
  </si>
  <si>
    <t>Supporting artist travel (up to 4 artists for 16 visits)</t>
  </si>
  <si>
    <t>Balance in project</t>
  </si>
  <si>
    <t>Composer and Nest Collective artists Travel</t>
  </si>
  <si>
    <t>DBS Check - Jason Singh</t>
  </si>
  <si>
    <t>DBS Check - Brian Irvine</t>
  </si>
  <si>
    <t>DBS Check - Errollyn Wallen and Tim ?</t>
  </si>
  <si>
    <t>Contingency</t>
  </si>
</sst>
</file>

<file path=xl/styles.xml><?xml version="1.0" encoding="utf-8"?>
<styleSheet xmlns="http://schemas.openxmlformats.org/spreadsheetml/2006/main">
  <numFmts count="2">
    <numFmt numFmtId="6" formatCode="&quot;£&quot;#,##0;[Red]\-&quot;£&quot;#,##0"/>
    <numFmt numFmtId="164" formatCode="&quot;£&quot;#,##0"/>
  </numFmts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0" fontId="2" fillId="0" borderId="0" xfId="0" applyFont="1" applyFill="1"/>
    <xf numFmtId="0" fontId="0" fillId="0" borderId="0" xfId="0" applyFill="1"/>
    <xf numFmtId="1" fontId="2" fillId="3" borderId="0" xfId="0" applyNumberFormat="1" applyFont="1" applyFill="1"/>
    <xf numFmtId="1" fontId="0" fillId="3" borderId="0" xfId="0" applyNumberFormat="1" applyFill="1"/>
    <xf numFmtId="1" fontId="0" fillId="0" borderId="0" xfId="0" applyNumberFormat="1" applyFill="1"/>
    <xf numFmtId="1" fontId="2" fillId="2" borderId="0" xfId="0" applyNumberFormat="1" applyFont="1" applyFill="1"/>
    <xf numFmtId="1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3" borderId="0" xfId="0" applyFont="1" applyFill="1"/>
    <xf numFmtId="0" fontId="5" fillId="4" borderId="0" xfId="15"/>
    <xf numFmtId="0" fontId="6" fillId="4" borderId="0" xfId="15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1" fillId="0" borderId="0" xfId="0" applyFont="1" applyBorder="1"/>
    <xf numFmtId="0" fontId="0" fillId="0" borderId="0" xfId="0" applyAlignment="1">
      <alignment wrapText="1"/>
    </xf>
    <xf numFmtId="3" fontId="0" fillId="0" borderId="0" xfId="0" applyNumberFormat="1"/>
    <xf numFmtId="6" fontId="0" fillId="3" borderId="0" xfId="0" applyNumberFormat="1" applyFill="1"/>
    <xf numFmtId="1" fontId="9" fillId="0" borderId="0" xfId="0" applyNumberFormat="1" applyFont="1"/>
    <xf numFmtId="164" fontId="9" fillId="0" borderId="0" xfId="0" applyNumberFormat="1" applyFont="1"/>
    <xf numFmtId="0" fontId="2" fillId="5" borderId="0" xfId="0" applyFont="1" applyFill="1"/>
    <xf numFmtId="1" fontId="2" fillId="5" borderId="0" xfId="0" applyNumberFormat="1" applyFont="1" applyFill="1"/>
    <xf numFmtId="164" fontId="2" fillId="5" borderId="0" xfId="0" applyNumberFormat="1" applyFont="1" applyFill="1"/>
    <xf numFmtId="0" fontId="0" fillId="5" borderId="0" xfId="0" applyFill="1"/>
    <xf numFmtId="1" fontId="0" fillId="5" borderId="0" xfId="0" applyNumberFormat="1" applyFill="1"/>
    <xf numFmtId="164" fontId="0" fillId="5" borderId="0" xfId="0" applyNumberFormat="1" applyFill="1"/>
    <xf numFmtId="0" fontId="1" fillId="5" borderId="0" xfId="0" applyFont="1" applyFill="1"/>
    <xf numFmtId="164" fontId="1" fillId="5" borderId="0" xfId="0" applyNumberFormat="1" applyFont="1" applyFill="1"/>
    <xf numFmtId="0" fontId="10" fillId="0" borderId="0" xfId="0" applyFont="1"/>
    <xf numFmtId="164" fontId="1" fillId="0" borderId="1" xfId="0" applyNumberFormat="1" applyFont="1" applyBorder="1"/>
  </cellXfs>
  <cellStyles count="26">
    <cellStyle name="Bad" xfId="15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workbookViewId="0">
      <selection activeCell="E17" sqref="E17"/>
    </sheetView>
  </sheetViews>
  <sheetFormatPr defaultColWidth="11" defaultRowHeight="15.75"/>
  <cols>
    <col min="1" max="1" width="81" customWidth="1"/>
    <col min="3" max="3" width="10.875" style="12"/>
    <col min="4" max="4" width="12.5" bestFit="1" customWidth="1"/>
    <col min="5" max="5" width="5.5" customWidth="1"/>
    <col min="6" max="6" width="14" customWidth="1"/>
  </cols>
  <sheetData>
    <row r="1" spans="1:7">
      <c r="A1" s="4" t="s">
        <v>12</v>
      </c>
      <c r="B1" s="4" t="s">
        <v>0</v>
      </c>
      <c r="C1" s="8" t="s">
        <v>1</v>
      </c>
      <c r="D1" s="4" t="s">
        <v>2</v>
      </c>
      <c r="E1" s="5"/>
      <c r="F1" s="15" t="s">
        <v>7</v>
      </c>
      <c r="G1" s="15" t="s">
        <v>8</v>
      </c>
    </row>
    <row r="2" spans="1:7">
      <c r="A2" s="6"/>
      <c r="B2" s="7"/>
      <c r="C2" s="10"/>
      <c r="D2" s="7"/>
    </row>
    <row r="3" spans="1:7">
      <c r="A3" s="28" t="s">
        <v>59</v>
      </c>
      <c r="B3" s="28"/>
      <c r="C3" s="29"/>
      <c r="D3" s="30"/>
      <c r="E3" s="30"/>
      <c r="F3" s="30"/>
      <c r="G3" s="31"/>
    </row>
    <row r="4" spans="1:7">
      <c r="A4" s="31" t="s">
        <v>5</v>
      </c>
      <c r="B4" s="31">
        <v>2520</v>
      </c>
      <c r="C4" s="32">
        <v>16</v>
      </c>
      <c r="D4" s="33">
        <v>38400</v>
      </c>
      <c r="E4" s="31"/>
      <c r="F4" s="33">
        <v>7680</v>
      </c>
      <c r="G4" s="31" t="s">
        <v>19</v>
      </c>
    </row>
    <row r="5" spans="1:7">
      <c r="A5" s="31" t="s">
        <v>58</v>
      </c>
      <c r="B5" s="31">
        <v>500</v>
      </c>
      <c r="C5" s="32">
        <v>20</v>
      </c>
      <c r="D5" s="33">
        <v>10000</v>
      </c>
      <c r="E5" s="31"/>
      <c r="F5" s="33">
        <v>2000</v>
      </c>
      <c r="G5" s="31" t="s">
        <v>18</v>
      </c>
    </row>
    <row r="6" spans="1:7">
      <c r="A6" s="31" t="s">
        <v>3</v>
      </c>
      <c r="B6" s="31">
        <v>5</v>
      </c>
      <c r="C6" s="32">
        <v>6000</v>
      </c>
      <c r="D6" s="33">
        <v>30000</v>
      </c>
      <c r="E6" s="31"/>
      <c r="F6" s="33">
        <v>6000</v>
      </c>
      <c r="G6" s="31" t="s">
        <v>4</v>
      </c>
    </row>
    <row r="7" spans="1:7">
      <c r="A7" s="31" t="s">
        <v>6</v>
      </c>
      <c r="B7" s="31">
        <v>3000</v>
      </c>
      <c r="C7" s="32">
        <v>16</v>
      </c>
      <c r="D7" s="33">
        <v>48000</v>
      </c>
      <c r="E7" s="31"/>
      <c r="F7" s="33">
        <v>9600</v>
      </c>
      <c r="G7" s="31"/>
    </row>
    <row r="8" spans="1:7">
      <c r="A8" s="31" t="s">
        <v>10</v>
      </c>
      <c r="B8" s="31">
        <v>35</v>
      </c>
      <c r="C8" s="32">
        <v>120</v>
      </c>
      <c r="D8" s="33">
        <v>4200</v>
      </c>
      <c r="E8" s="31"/>
      <c r="F8" s="33">
        <v>840</v>
      </c>
      <c r="G8" s="31"/>
    </row>
    <row r="9" spans="1:7">
      <c r="A9" s="31"/>
      <c r="B9" s="31"/>
      <c r="C9" s="32"/>
      <c r="D9" s="31"/>
      <c r="E9" s="31"/>
      <c r="F9" s="31"/>
      <c r="G9" s="31"/>
    </row>
    <row r="10" spans="1:7">
      <c r="A10" s="34" t="s">
        <v>9</v>
      </c>
      <c r="B10" s="31"/>
      <c r="C10" s="32"/>
      <c r="D10" s="35">
        <f>SUM(D4:D9)</f>
        <v>130600</v>
      </c>
      <c r="E10" s="31"/>
      <c r="F10" s="35">
        <f>SUM(F4:F9)</f>
        <v>26120</v>
      </c>
      <c r="G10" s="31"/>
    </row>
    <row r="12" spans="1:7" ht="26.25">
      <c r="A12" s="36" t="s">
        <v>60</v>
      </c>
    </row>
    <row r="14" spans="1:7">
      <c r="A14" s="1" t="s">
        <v>34</v>
      </c>
      <c r="B14" s="1"/>
      <c r="C14" s="11"/>
      <c r="D14" s="2"/>
      <c r="E14" s="2" t="s">
        <v>68</v>
      </c>
      <c r="F14" s="2"/>
    </row>
    <row r="15" spans="1:7">
      <c r="A15" t="s">
        <v>67</v>
      </c>
      <c r="B15">
        <v>63.4</v>
      </c>
      <c r="C15" s="12">
        <v>2</v>
      </c>
      <c r="D15" s="3"/>
      <c r="F15" s="3"/>
    </row>
    <row r="16" spans="1:7">
      <c r="A16" t="s">
        <v>20</v>
      </c>
      <c r="B16">
        <v>120</v>
      </c>
      <c r="C16" s="12">
        <v>16</v>
      </c>
      <c r="D16" s="3">
        <f t="shared" ref="D16:D23" si="0">SUM(B16*C16)</f>
        <v>1920</v>
      </c>
      <c r="F16" s="3">
        <v>1920</v>
      </c>
      <c r="G16" t="s">
        <v>27</v>
      </c>
    </row>
    <row r="17" spans="1:7">
      <c r="A17" t="s">
        <v>31</v>
      </c>
      <c r="B17">
        <v>120</v>
      </c>
      <c r="C17" s="12">
        <f>SUM(16*2)</f>
        <v>32</v>
      </c>
      <c r="D17" s="3">
        <f t="shared" si="0"/>
        <v>3840</v>
      </c>
      <c r="E17">
        <v>600</v>
      </c>
      <c r="F17" s="3">
        <f>D17</f>
        <v>3840</v>
      </c>
    </row>
    <row r="18" spans="1:7">
      <c r="A18" t="s">
        <v>35</v>
      </c>
      <c r="B18">
        <v>120</v>
      </c>
      <c r="C18" s="12">
        <v>16</v>
      </c>
      <c r="D18" s="3">
        <f t="shared" si="0"/>
        <v>1920</v>
      </c>
      <c r="E18">
        <v>100</v>
      </c>
      <c r="F18" s="3">
        <f>D18</f>
        <v>1920</v>
      </c>
    </row>
    <row r="19" spans="1:7">
      <c r="A19" t="s">
        <v>33</v>
      </c>
      <c r="B19">
        <v>100</v>
      </c>
      <c r="C19" s="12">
        <v>20</v>
      </c>
      <c r="D19" s="3">
        <f t="shared" si="0"/>
        <v>2000</v>
      </c>
      <c r="E19">
        <v>100</v>
      </c>
      <c r="F19" s="3">
        <v>2000</v>
      </c>
      <c r="G19" t="s">
        <v>28</v>
      </c>
    </row>
    <row r="20" spans="1:7">
      <c r="A20" t="s">
        <v>30</v>
      </c>
      <c r="B20">
        <v>1</v>
      </c>
      <c r="C20" s="12">
        <v>6000</v>
      </c>
      <c r="D20" s="3">
        <f t="shared" si="0"/>
        <v>6000</v>
      </c>
      <c r="F20" s="3">
        <v>6000</v>
      </c>
      <c r="G20" t="s">
        <v>4</v>
      </c>
    </row>
    <row r="21" spans="1:7">
      <c r="A21" t="s">
        <v>6</v>
      </c>
      <c r="B21">
        <v>2</v>
      </c>
      <c r="C21" s="12">
        <f>SUM(16*200)</f>
        <v>3200</v>
      </c>
      <c r="D21" s="3">
        <f t="shared" si="0"/>
        <v>6400</v>
      </c>
      <c r="E21">
        <v>300</v>
      </c>
      <c r="F21" s="3">
        <v>9600</v>
      </c>
    </row>
    <row r="22" spans="1:7">
      <c r="A22" t="s">
        <v>36</v>
      </c>
      <c r="B22">
        <v>1</v>
      </c>
      <c r="C22" s="12">
        <v>3200</v>
      </c>
      <c r="D22" s="3">
        <f t="shared" si="0"/>
        <v>3200</v>
      </c>
      <c r="E22">
        <v>200</v>
      </c>
      <c r="F22" s="3"/>
    </row>
    <row r="23" spans="1:7">
      <c r="A23" t="s">
        <v>26</v>
      </c>
      <c r="B23">
        <v>7</v>
      </c>
      <c r="C23" s="12">
        <v>120</v>
      </c>
      <c r="D23" s="3">
        <f t="shared" si="0"/>
        <v>840</v>
      </c>
      <c r="F23" s="3">
        <v>840</v>
      </c>
    </row>
    <row r="24" spans="1:7">
      <c r="A24" t="s">
        <v>68</v>
      </c>
      <c r="D24" s="3"/>
      <c r="E24">
        <f>SUM(E17:E23)</f>
        <v>1300</v>
      </c>
      <c r="F24" s="3"/>
    </row>
    <row r="25" spans="1:7">
      <c r="A25" t="s">
        <v>63</v>
      </c>
      <c r="E25" s="3">
        <f>SUM(D16:D23)-(26120)</f>
        <v>0</v>
      </c>
    </row>
    <row r="27" spans="1:7">
      <c r="A27" s="1" t="s">
        <v>41</v>
      </c>
      <c r="B27" s="1"/>
      <c r="C27" s="11"/>
      <c r="D27" s="2"/>
      <c r="E27" s="2"/>
      <c r="F27" s="2"/>
    </row>
    <row r="28" spans="1:7">
      <c r="A28" t="s">
        <v>66</v>
      </c>
      <c r="B28">
        <v>63.4</v>
      </c>
      <c r="C28"/>
    </row>
    <row r="29" spans="1:7">
      <c r="A29" t="s">
        <v>20</v>
      </c>
      <c r="B29">
        <v>120</v>
      </c>
      <c r="C29" s="12">
        <v>16</v>
      </c>
      <c r="D29" s="3">
        <f t="shared" ref="D29:D34" si="1">SUM(B29*C29)</f>
        <v>1920</v>
      </c>
      <c r="F29" s="3">
        <v>1920</v>
      </c>
      <c r="G29" t="s">
        <v>27</v>
      </c>
    </row>
    <row r="30" spans="1:7">
      <c r="A30" t="s">
        <v>31</v>
      </c>
      <c r="B30">
        <v>120</v>
      </c>
      <c r="C30" s="12">
        <f>SUM(16*3)</f>
        <v>48</v>
      </c>
      <c r="D30" s="3">
        <f t="shared" si="1"/>
        <v>5760</v>
      </c>
      <c r="F30" s="3">
        <f>D30</f>
        <v>5760</v>
      </c>
    </row>
    <row r="31" spans="1:7">
      <c r="A31" t="s">
        <v>42</v>
      </c>
      <c r="B31">
        <v>100</v>
      </c>
      <c r="C31" s="12">
        <v>20</v>
      </c>
      <c r="D31" s="3">
        <f t="shared" si="1"/>
        <v>2000</v>
      </c>
      <c r="F31" s="3">
        <v>2000</v>
      </c>
      <c r="G31" t="s">
        <v>39</v>
      </c>
    </row>
    <row r="32" spans="1:7">
      <c r="A32" t="s">
        <v>30</v>
      </c>
      <c r="B32">
        <v>1</v>
      </c>
      <c r="C32" s="12">
        <v>6000</v>
      </c>
      <c r="D32" s="3">
        <f t="shared" si="1"/>
        <v>6000</v>
      </c>
      <c r="F32" s="3">
        <v>6000</v>
      </c>
      <c r="G32" t="s">
        <v>4</v>
      </c>
    </row>
    <row r="33" spans="1:7">
      <c r="A33" t="s">
        <v>6</v>
      </c>
      <c r="B33">
        <v>3</v>
      </c>
      <c r="C33" s="12">
        <f>SUM(16*200)</f>
        <v>3200</v>
      </c>
      <c r="D33" s="3">
        <f t="shared" si="1"/>
        <v>9600</v>
      </c>
      <c r="F33" s="3">
        <v>9600</v>
      </c>
    </row>
    <row r="34" spans="1:7">
      <c r="A34" t="s">
        <v>26</v>
      </c>
      <c r="B34">
        <v>7</v>
      </c>
      <c r="C34" s="12">
        <v>120</v>
      </c>
      <c r="D34" s="3">
        <f t="shared" si="1"/>
        <v>840</v>
      </c>
      <c r="F34" s="3">
        <v>840</v>
      </c>
    </row>
    <row r="35" spans="1:7">
      <c r="E35" s="3">
        <f>SUM(D28:D34)-(26120)</f>
        <v>0</v>
      </c>
    </row>
    <row r="36" spans="1:7">
      <c r="A36" s="1" t="s">
        <v>37</v>
      </c>
      <c r="B36" s="1"/>
      <c r="C36" s="11"/>
      <c r="D36" s="2"/>
      <c r="E36" s="2"/>
      <c r="F36" s="2"/>
    </row>
    <row r="37" spans="1:7">
      <c r="A37" t="s">
        <v>65</v>
      </c>
      <c r="B37">
        <v>63.4</v>
      </c>
      <c r="C37">
        <v>1</v>
      </c>
      <c r="D37">
        <f t="shared" ref="D37:D43" si="2">SUM(B37*C37)</f>
        <v>63.4</v>
      </c>
    </row>
    <row r="38" spans="1:7">
      <c r="A38" t="s">
        <v>20</v>
      </c>
      <c r="B38">
        <v>116</v>
      </c>
      <c r="C38" s="12">
        <v>16</v>
      </c>
      <c r="D38" s="3">
        <f t="shared" si="2"/>
        <v>1856</v>
      </c>
      <c r="F38" s="3">
        <v>1920</v>
      </c>
      <c r="G38" t="s">
        <v>27</v>
      </c>
    </row>
    <row r="39" spans="1:7">
      <c r="A39" t="s">
        <v>31</v>
      </c>
      <c r="B39">
        <v>120</v>
      </c>
      <c r="C39" s="12">
        <f>SUM(16*3)</f>
        <v>48</v>
      </c>
      <c r="D39" s="3">
        <f t="shared" si="2"/>
        <v>5760</v>
      </c>
      <c r="F39" s="3">
        <f>D39</f>
        <v>5760</v>
      </c>
    </row>
    <row r="40" spans="1:7">
      <c r="A40" t="s">
        <v>38</v>
      </c>
      <c r="B40">
        <v>100</v>
      </c>
      <c r="C40" s="12">
        <v>20</v>
      </c>
      <c r="D40" s="3">
        <f t="shared" si="2"/>
        <v>2000</v>
      </c>
      <c r="F40" s="3">
        <v>2000</v>
      </c>
      <c r="G40" t="s">
        <v>39</v>
      </c>
    </row>
    <row r="41" spans="1:7">
      <c r="A41" t="s">
        <v>30</v>
      </c>
      <c r="B41">
        <v>1</v>
      </c>
      <c r="C41" s="12">
        <v>6000</v>
      </c>
      <c r="D41" s="3">
        <f t="shared" si="2"/>
        <v>6000</v>
      </c>
      <c r="F41" s="3">
        <v>6000</v>
      </c>
      <c r="G41" t="s">
        <v>4</v>
      </c>
    </row>
    <row r="42" spans="1:7">
      <c r="A42" t="s">
        <v>6</v>
      </c>
      <c r="B42">
        <v>3</v>
      </c>
      <c r="C42" s="12">
        <f>SUM(16*200)</f>
        <v>3200</v>
      </c>
      <c r="D42" s="3">
        <f t="shared" si="2"/>
        <v>9600</v>
      </c>
      <c r="F42" s="3">
        <v>9600</v>
      </c>
    </row>
    <row r="43" spans="1:7">
      <c r="A43" t="s">
        <v>26</v>
      </c>
      <c r="B43">
        <v>7</v>
      </c>
      <c r="C43" s="12">
        <v>120</v>
      </c>
      <c r="D43" s="3">
        <f t="shared" si="2"/>
        <v>840</v>
      </c>
      <c r="F43" s="3">
        <v>840</v>
      </c>
    </row>
    <row r="44" spans="1:7">
      <c r="E44" s="3">
        <f>SUM(D37:D43)-(26120)</f>
        <v>-0.59999999999854481</v>
      </c>
    </row>
    <row r="45" spans="1:7">
      <c r="A45" s="1" t="s">
        <v>43</v>
      </c>
      <c r="B45" s="1"/>
      <c r="C45" s="11"/>
      <c r="D45" s="2"/>
      <c r="E45" s="2"/>
      <c r="F45" s="2"/>
    </row>
    <row r="46" spans="1:7">
      <c r="A46" t="s">
        <v>61</v>
      </c>
      <c r="B46">
        <v>63.4</v>
      </c>
      <c r="C46" s="12">
        <v>5</v>
      </c>
      <c r="D46" s="3">
        <f t="shared" ref="D46:D52" si="3">SUM(B46*C46)</f>
        <v>317</v>
      </c>
      <c r="F46" s="3"/>
    </row>
    <row r="47" spans="1:7">
      <c r="A47" t="s">
        <v>64</v>
      </c>
      <c r="B47">
        <v>120</v>
      </c>
      <c r="C47" s="12">
        <v>16</v>
      </c>
      <c r="D47" s="3">
        <f t="shared" si="3"/>
        <v>1920</v>
      </c>
      <c r="F47" s="3">
        <v>1920</v>
      </c>
      <c r="G47" t="s">
        <v>27</v>
      </c>
    </row>
    <row r="48" spans="1:7">
      <c r="A48" t="s">
        <v>62</v>
      </c>
      <c r="B48">
        <v>85</v>
      </c>
      <c r="C48" s="12">
        <f>SUM(16*4)</f>
        <v>64</v>
      </c>
      <c r="D48" s="3">
        <f t="shared" si="3"/>
        <v>5440</v>
      </c>
      <c r="F48" s="3">
        <f>D48</f>
        <v>5440</v>
      </c>
    </row>
    <row r="49" spans="1:7">
      <c r="A49" t="s">
        <v>44</v>
      </c>
      <c r="B49">
        <v>100</v>
      </c>
      <c r="C49" s="12">
        <v>20</v>
      </c>
      <c r="D49" s="3">
        <f t="shared" si="3"/>
        <v>2000</v>
      </c>
      <c r="F49" s="3">
        <v>2000</v>
      </c>
      <c r="G49" t="s">
        <v>39</v>
      </c>
    </row>
    <row r="50" spans="1:7" ht="31.5">
      <c r="A50" s="23" t="s">
        <v>51</v>
      </c>
      <c r="B50">
        <v>1</v>
      </c>
      <c r="C50" s="12">
        <v>6000</v>
      </c>
      <c r="D50" s="3">
        <f t="shared" si="3"/>
        <v>6000</v>
      </c>
      <c r="F50" s="3">
        <v>6000</v>
      </c>
      <c r="G50" t="s">
        <v>4</v>
      </c>
    </row>
    <row r="51" spans="1:7">
      <c r="A51" t="s">
        <v>6</v>
      </c>
      <c r="B51">
        <v>3</v>
      </c>
      <c r="C51" s="12">
        <f>SUM(16*200)</f>
        <v>3200</v>
      </c>
      <c r="D51" s="3">
        <f t="shared" si="3"/>
        <v>9600</v>
      </c>
      <c r="F51" s="3">
        <v>9600</v>
      </c>
    </row>
    <row r="52" spans="1:7">
      <c r="A52" t="s">
        <v>26</v>
      </c>
      <c r="B52">
        <v>7</v>
      </c>
      <c r="C52" s="12">
        <v>120</v>
      </c>
      <c r="D52" s="3">
        <f t="shared" si="3"/>
        <v>840</v>
      </c>
      <c r="F52" s="3">
        <v>840</v>
      </c>
    </row>
    <row r="53" spans="1:7">
      <c r="A53" t="s">
        <v>63</v>
      </c>
      <c r="E53" s="3">
        <f>SUM(D46:D52)-(26120)</f>
        <v>-3</v>
      </c>
    </row>
    <row r="55" spans="1:7">
      <c r="A55" s="1" t="s">
        <v>47</v>
      </c>
      <c r="B55" s="1"/>
      <c r="C55" s="11"/>
      <c r="D55" s="2"/>
      <c r="E55" s="2"/>
      <c r="F55" s="2"/>
    </row>
    <row r="56" spans="1:7">
      <c r="A56" s="23" t="s">
        <v>50</v>
      </c>
      <c r="B56">
        <v>1</v>
      </c>
      <c r="C56" s="12">
        <v>6000</v>
      </c>
      <c r="D56" s="3">
        <f t="shared" ref="D56:D61" si="4">SUM(B56*C56)</f>
        <v>6000</v>
      </c>
      <c r="F56" s="3">
        <v>6000</v>
      </c>
      <c r="G56" t="s">
        <v>4</v>
      </c>
    </row>
    <row r="57" spans="1:7">
      <c r="A57" t="s">
        <v>48</v>
      </c>
      <c r="B57">
        <v>90</v>
      </c>
      <c r="C57" s="12">
        <v>16</v>
      </c>
      <c r="D57" s="3">
        <f t="shared" si="4"/>
        <v>1440</v>
      </c>
      <c r="F57" s="3">
        <f>D57</f>
        <v>1440</v>
      </c>
      <c r="G57" t="s">
        <v>27</v>
      </c>
    </row>
    <row r="58" spans="1:7">
      <c r="A58" t="s">
        <v>54</v>
      </c>
      <c r="B58">
        <v>100</v>
      </c>
      <c r="C58" s="12">
        <f>SUM(16*2)</f>
        <v>32</v>
      </c>
      <c r="D58" s="3">
        <f t="shared" si="4"/>
        <v>3200</v>
      </c>
      <c r="F58" s="3">
        <f>D58</f>
        <v>3200</v>
      </c>
    </row>
    <row r="59" spans="1:7">
      <c r="A59" t="s">
        <v>55</v>
      </c>
      <c r="B59">
        <v>50</v>
      </c>
      <c r="C59" s="12">
        <v>14</v>
      </c>
      <c r="D59" s="3">
        <f t="shared" si="4"/>
        <v>700</v>
      </c>
      <c r="F59" s="3">
        <f>D59</f>
        <v>700</v>
      </c>
      <c r="G59" t="s">
        <v>27</v>
      </c>
    </row>
    <row r="60" spans="1:7">
      <c r="A60" s="20" t="s">
        <v>52</v>
      </c>
      <c r="B60" s="20">
        <v>198.75</v>
      </c>
      <c r="C60" s="26">
        <v>16</v>
      </c>
      <c r="D60" s="27">
        <f>SUM(B60*C60)</f>
        <v>3180</v>
      </c>
      <c r="E60" s="27"/>
      <c r="F60" s="27">
        <f>D60</f>
        <v>3180</v>
      </c>
      <c r="G60" t="s">
        <v>57</v>
      </c>
    </row>
    <row r="61" spans="1:7">
      <c r="A61" t="s">
        <v>49</v>
      </c>
      <c r="B61">
        <v>100</v>
      </c>
      <c r="C61" s="12">
        <v>20</v>
      </c>
      <c r="D61" s="3">
        <f t="shared" si="4"/>
        <v>2000</v>
      </c>
      <c r="F61" s="3">
        <v>2000</v>
      </c>
      <c r="G61" t="s">
        <v>39</v>
      </c>
    </row>
    <row r="62" spans="1:7">
      <c r="A62" t="s">
        <v>53</v>
      </c>
      <c r="B62">
        <v>2</v>
      </c>
      <c r="C62" s="12">
        <f>SUM(16*200)</f>
        <v>3200</v>
      </c>
      <c r="D62" s="3">
        <f>SUM(B62*C62)</f>
        <v>6400</v>
      </c>
      <c r="F62" s="3">
        <f>D62</f>
        <v>6400</v>
      </c>
    </row>
    <row r="63" spans="1:7">
      <c r="A63" t="s">
        <v>56</v>
      </c>
      <c r="B63">
        <v>1</v>
      </c>
      <c r="C63" s="12">
        <f>SUM(16*200)</f>
        <v>3200</v>
      </c>
      <c r="D63" s="3">
        <f>SUM(B63*C63)</f>
        <v>3200</v>
      </c>
      <c r="F63" s="3">
        <f>D63</f>
        <v>3200</v>
      </c>
    </row>
    <row r="64" spans="1:7">
      <c r="E64" s="3">
        <f>SUM(D56:D63)-(26120)</f>
        <v>0</v>
      </c>
    </row>
    <row r="66" spans="1:4" ht="16.5" thickBot="1">
      <c r="A66" s="13" t="s">
        <v>29</v>
      </c>
      <c r="D66" s="37">
        <f>SUM(D16:D63)</f>
        <v>130596.4</v>
      </c>
    </row>
  </sheetData>
  <pageMargins left="0.25" right="0.16" top="0.63" bottom="0.61" header="0.5" footer="0.5"/>
  <pageSetup paperSize="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A28" sqref="A28"/>
    </sheetView>
  </sheetViews>
  <sheetFormatPr defaultRowHeight="15.75"/>
  <cols>
    <col min="1" max="1" width="25.875" bestFit="1" customWidth="1"/>
  </cols>
  <sheetData>
    <row r="1" spans="1:7">
      <c r="A1" s="13" t="s">
        <v>32</v>
      </c>
    </row>
    <row r="3" spans="1:7">
      <c r="A3" s="13" t="s">
        <v>21</v>
      </c>
    </row>
    <row r="5" spans="1:7">
      <c r="A5" s="17" t="s">
        <v>13</v>
      </c>
      <c r="B5" s="4" t="s">
        <v>0</v>
      </c>
      <c r="C5" s="8" t="s">
        <v>1</v>
      </c>
      <c r="D5" s="4" t="s">
        <v>2</v>
      </c>
      <c r="E5" s="5"/>
      <c r="F5" s="15"/>
      <c r="G5" s="15" t="s">
        <v>8</v>
      </c>
    </row>
    <row r="6" spans="1:7">
      <c r="A6" t="s">
        <v>16</v>
      </c>
      <c r="B6">
        <v>1</v>
      </c>
      <c r="C6">
        <v>12000</v>
      </c>
      <c r="D6">
        <v>12000</v>
      </c>
    </row>
    <row r="7" spans="1:7">
      <c r="A7" t="s">
        <v>14</v>
      </c>
      <c r="B7">
        <v>16</v>
      </c>
      <c r="C7" s="12">
        <v>120</v>
      </c>
      <c r="D7">
        <v>1920</v>
      </c>
      <c r="G7" t="s">
        <v>17</v>
      </c>
    </row>
    <row r="8" spans="1:7">
      <c r="A8" t="s">
        <v>15</v>
      </c>
      <c r="B8">
        <v>100</v>
      </c>
      <c r="C8" s="12">
        <v>20</v>
      </c>
      <c r="D8">
        <v>2000</v>
      </c>
    </row>
    <row r="11" spans="1:7">
      <c r="A11" s="18" t="s">
        <v>22</v>
      </c>
    </row>
    <row r="13" spans="1:7">
      <c r="A13" t="s">
        <v>14</v>
      </c>
      <c r="B13">
        <v>16</v>
      </c>
      <c r="C13">
        <v>120</v>
      </c>
      <c r="D13">
        <f>SUM(B13*C13)</f>
        <v>1920</v>
      </c>
    </row>
    <row r="14" spans="1:7">
      <c r="A14" t="s">
        <v>15</v>
      </c>
      <c r="B14">
        <v>20</v>
      </c>
      <c r="C14">
        <v>100</v>
      </c>
      <c r="D14">
        <f>SUM(B14*C14)</f>
        <v>2000</v>
      </c>
    </row>
    <row r="15" spans="1:7" ht="16.5" thickBot="1">
      <c r="A15" s="13" t="s">
        <v>29</v>
      </c>
      <c r="D15" s="21">
        <f>SUM(D13:D14)</f>
        <v>3920</v>
      </c>
    </row>
    <row r="16" spans="1:7">
      <c r="A16" s="13"/>
      <c r="D16" s="22"/>
    </row>
    <row r="17" spans="1:7">
      <c r="A17" s="19" t="s">
        <v>23</v>
      </c>
    </row>
    <row r="18" spans="1:7">
      <c r="A18" s="20" t="s">
        <v>24</v>
      </c>
      <c r="B18" s="20">
        <v>10</v>
      </c>
      <c r="C18" s="20">
        <v>76.400000000000006</v>
      </c>
      <c r="D18" s="20">
        <f>SUM(B18*C18)</f>
        <v>764</v>
      </c>
      <c r="G18" t="s">
        <v>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A4" sqref="A4:XFD13"/>
    </sheetView>
  </sheetViews>
  <sheetFormatPr defaultRowHeight="15.75"/>
  <cols>
    <col min="1" max="1" width="80.25" bestFit="1" customWidth="1"/>
  </cols>
  <sheetData>
    <row r="1" spans="1:7">
      <c r="A1" s="4" t="s">
        <v>34</v>
      </c>
      <c r="B1" s="4" t="s">
        <v>0</v>
      </c>
      <c r="C1" s="8" t="s">
        <v>1</v>
      </c>
      <c r="D1" s="4" t="s">
        <v>2</v>
      </c>
      <c r="E1" s="5"/>
      <c r="F1" s="15" t="s">
        <v>7</v>
      </c>
      <c r="G1" s="15" t="s">
        <v>8</v>
      </c>
    </row>
    <row r="2" spans="1:7">
      <c r="A2" s="16"/>
      <c r="B2" s="5"/>
      <c r="C2" s="9"/>
      <c r="D2" s="5"/>
      <c r="E2" s="5"/>
      <c r="F2" s="25">
        <v>26120</v>
      </c>
      <c r="G2" s="5"/>
    </row>
    <row r="3" spans="1:7">
      <c r="A3" s="6"/>
      <c r="B3" s="7"/>
      <c r="C3" s="10"/>
      <c r="D3" s="7"/>
    </row>
    <row r="4" spans="1:7">
      <c r="A4" s="1" t="s">
        <v>34</v>
      </c>
      <c r="B4" s="1"/>
      <c r="C4" s="11"/>
      <c r="D4" s="2"/>
      <c r="E4" s="2"/>
      <c r="F4" s="2"/>
    </row>
    <row r="5" spans="1:7">
      <c r="C5" s="12"/>
      <c r="D5" s="3"/>
      <c r="F5" s="3"/>
    </row>
    <row r="6" spans="1:7">
      <c r="A6" t="s">
        <v>20</v>
      </c>
      <c r="B6">
        <v>120</v>
      </c>
      <c r="C6" s="12">
        <v>16</v>
      </c>
      <c r="D6" s="3">
        <f t="shared" ref="D6:D13" si="0">SUM(B6*C6)</f>
        <v>1920</v>
      </c>
      <c r="F6" s="3">
        <v>1920</v>
      </c>
      <c r="G6" t="s">
        <v>27</v>
      </c>
    </row>
    <row r="7" spans="1:7">
      <c r="A7" t="s">
        <v>31</v>
      </c>
      <c r="B7">
        <v>120</v>
      </c>
      <c r="C7" s="12">
        <f>SUM(16*2)</f>
        <v>32</v>
      </c>
      <c r="D7" s="3">
        <f t="shared" si="0"/>
        <v>3840</v>
      </c>
      <c r="F7" s="3">
        <f>D7</f>
        <v>3840</v>
      </c>
    </row>
    <row r="8" spans="1:7">
      <c r="A8" t="s">
        <v>35</v>
      </c>
      <c r="B8">
        <v>120</v>
      </c>
      <c r="C8" s="12">
        <v>16</v>
      </c>
      <c r="D8" s="3">
        <f t="shared" si="0"/>
        <v>1920</v>
      </c>
      <c r="F8" s="3">
        <f>D8</f>
        <v>1920</v>
      </c>
    </row>
    <row r="9" spans="1:7">
      <c r="A9" t="s">
        <v>33</v>
      </c>
      <c r="B9">
        <v>100</v>
      </c>
      <c r="C9" s="12">
        <v>20</v>
      </c>
      <c r="D9" s="3">
        <f t="shared" si="0"/>
        <v>2000</v>
      </c>
      <c r="F9" s="3">
        <v>2000</v>
      </c>
      <c r="G9" t="s">
        <v>28</v>
      </c>
    </row>
    <row r="10" spans="1:7">
      <c r="A10" t="s">
        <v>30</v>
      </c>
      <c r="B10">
        <v>1</v>
      </c>
      <c r="C10" s="12">
        <v>6000</v>
      </c>
      <c r="D10" s="3">
        <f t="shared" si="0"/>
        <v>6000</v>
      </c>
      <c r="F10" s="3">
        <v>6000</v>
      </c>
      <c r="G10" t="s">
        <v>4</v>
      </c>
    </row>
    <row r="11" spans="1:7">
      <c r="A11" t="s">
        <v>6</v>
      </c>
      <c r="B11">
        <v>2</v>
      </c>
      <c r="C11" s="12">
        <f>SUM(16*200)</f>
        <v>3200</v>
      </c>
      <c r="D11" s="3">
        <f t="shared" si="0"/>
        <v>6400</v>
      </c>
      <c r="F11" s="3">
        <v>9600</v>
      </c>
    </row>
    <row r="12" spans="1:7">
      <c r="A12" t="s">
        <v>36</v>
      </c>
      <c r="B12">
        <v>1</v>
      </c>
      <c r="C12" s="12">
        <v>3200</v>
      </c>
      <c r="D12" s="3">
        <f t="shared" si="0"/>
        <v>3200</v>
      </c>
      <c r="F12" s="3"/>
    </row>
    <row r="13" spans="1:7">
      <c r="A13" t="s">
        <v>26</v>
      </c>
      <c r="B13">
        <v>7</v>
      </c>
      <c r="C13" s="12">
        <v>120</v>
      </c>
      <c r="D13" s="3">
        <f t="shared" si="0"/>
        <v>840</v>
      </c>
      <c r="F13" s="3">
        <v>840</v>
      </c>
    </row>
    <row r="14" spans="1:7">
      <c r="C14" s="12"/>
    </row>
    <row r="15" spans="1:7">
      <c r="A15" s="13" t="s">
        <v>9</v>
      </c>
      <c r="C15" s="12"/>
      <c r="D15" s="14">
        <f>SUM(D5:D14)</f>
        <v>26120</v>
      </c>
      <c r="F15" s="14">
        <f>SUM(F5:F14)</f>
        <v>26120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A5" sqref="A5:XFD14"/>
    </sheetView>
  </sheetViews>
  <sheetFormatPr defaultRowHeight="15.75"/>
  <cols>
    <col min="1" max="1" width="56.125" bestFit="1" customWidth="1"/>
  </cols>
  <sheetData>
    <row r="1" spans="1:7">
      <c r="B1" t="s">
        <v>40</v>
      </c>
    </row>
    <row r="2" spans="1:7">
      <c r="A2" s="4" t="s">
        <v>37</v>
      </c>
      <c r="B2" s="4" t="s">
        <v>0</v>
      </c>
      <c r="C2" s="8" t="s">
        <v>1</v>
      </c>
      <c r="D2" s="4" t="s">
        <v>2</v>
      </c>
      <c r="E2" s="5"/>
      <c r="F2" s="15" t="s">
        <v>7</v>
      </c>
      <c r="G2" s="15" t="s">
        <v>8</v>
      </c>
    </row>
    <row r="3" spans="1:7">
      <c r="A3" s="16"/>
      <c r="B3" s="5"/>
      <c r="C3" s="9"/>
      <c r="D3" s="5"/>
      <c r="E3" s="5"/>
      <c r="F3" s="25">
        <v>26120</v>
      </c>
      <c r="G3" s="5"/>
    </row>
    <row r="4" spans="1:7">
      <c r="A4" s="6"/>
      <c r="B4" s="7"/>
      <c r="C4" s="10"/>
      <c r="D4" s="7"/>
    </row>
    <row r="5" spans="1:7">
      <c r="A5" s="1" t="s">
        <v>37</v>
      </c>
      <c r="B5" s="1"/>
      <c r="C5" s="11"/>
      <c r="D5" s="2"/>
      <c r="E5" s="2"/>
      <c r="F5" s="2"/>
    </row>
    <row r="6" spans="1:7">
      <c r="C6" s="12"/>
      <c r="D6" s="3"/>
      <c r="F6" s="3"/>
    </row>
    <row r="7" spans="1:7">
      <c r="A7" t="s">
        <v>20</v>
      </c>
      <c r="B7">
        <v>120</v>
      </c>
      <c r="C7" s="12">
        <v>16</v>
      </c>
      <c r="D7" s="3">
        <f>SUM(B7*C7)</f>
        <v>1920</v>
      </c>
      <c r="F7" s="3">
        <v>1920</v>
      </c>
      <c r="G7" t="s">
        <v>27</v>
      </c>
    </row>
    <row r="8" spans="1:7">
      <c r="A8" t="s">
        <v>31</v>
      </c>
      <c r="B8">
        <v>120</v>
      </c>
      <c r="C8" s="12">
        <f>SUM(16*3)</f>
        <v>48</v>
      </c>
      <c r="D8" s="3">
        <f>SUM(B8*C8)</f>
        <v>5760</v>
      </c>
      <c r="F8" s="3">
        <f>D8</f>
        <v>5760</v>
      </c>
    </row>
    <row r="9" spans="1:7">
      <c r="C9" s="12"/>
      <c r="D9" s="3"/>
      <c r="F9" s="3"/>
    </row>
    <row r="10" spans="1:7">
      <c r="A10" t="s">
        <v>38</v>
      </c>
      <c r="B10">
        <v>100</v>
      </c>
      <c r="C10" s="12">
        <v>20</v>
      </c>
      <c r="D10" s="3">
        <f>SUM(B10*C10)</f>
        <v>2000</v>
      </c>
      <c r="F10" s="3">
        <v>2000</v>
      </c>
      <c r="G10" t="s">
        <v>39</v>
      </c>
    </row>
    <row r="11" spans="1:7">
      <c r="A11" t="s">
        <v>30</v>
      </c>
      <c r="B11">
        <v>1</v>
      </c>
      <c r="C11" s="12">
        <v>6000</v>
      </c>
      <c r="D11" s="3">
        <f>SUM(B11*C11)</f>
        <v>6000</v>
      </c>
      <c r="F11" s="3">
        <v>6000</v>
      </c>
      <c r="G11" t="s">
        <v>4</v>
      </c>
    </row>
    <row r="12" spans="1:7">
      <c r="A12" t="s">
        <v>6</v>
      </c>
      <c r="B12">
        <v>3</v>
      </c>
      <c r="C12" s="12">
        <f>SUM(16*200)</f>
        <v>3200</v>
      </c>
      <c r="D12" s="3">
        <f>SUM(B12*C12)</f>
        <v>9600</v>
      </c>
      <c r="F12" s="3">
        <v>9600</v>
      </c>
    </row>
    <row r="13" spans="1:7">
      <c r="C13" s="12"/>
      <c r="D13" s="3"/>
      <c r="F13" s="3"/>
    </row>
    <row r="14" spans="1:7">
      <c r="A14" t="s">
        <v>26</v>
      </c>
      <c r="B14">
        <v>7</v>
      </c>
      <c r="C14" s="12">
        <v>120</v>
      </c>
      <c r="D14" s="3">
        <f>SUM(B14*C14)</f>
        <v>840</v>
      </c>
      <c r="F14" s="3">
        <v>840</v>
      </c>
    </row>
    <row r="15" spans="1:7">
      <c r="C15" s="12"/>
    </row>
    <row r="16" spans="1:7">
      <c r="A16" s="13" t="s">
        <v>9</v>
      </c>
      <c r="C16" s="12"/>
      <c r="D16" s="14">
        <f>SUM(D6:D15)</f>
        <v>26120</v>
      </c>
      <c r="F16" s="14">
        <f>SUM(F6:F15)</f>
        <v>26120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A5" sqref="A5:XFD14"/>
    </sheetView>
  </sheetViews>
  <sheetFormatPr defaultRowHeight="15.75"/>
  <cols>
    <col min="1" max="1" width="56.125" bestFit="1" customWidth="1"/>
  </cols>
  <sheetData>
    <row r="1" spans="1:7">
      <c r="B1" t="s">
        <v>40</v>
      </c>
    </row>
    <row r="2" spans="1:7">
      <c r="A2" s="4" t="s">
        <v>41</v>
      </c>
      <c r="B2" s="4" t="s">
        <v>0</v>
      </c>
      <c r="C2" s="8" t="s">
        <v>1</v>
      </c>
      <c r="D2" s="4" t="s">
        <v>2</v>
      </c>
      <c r="E2" s="5"/>
      <c r="F2" s="15" t="s">
        <v>7</v>
      </c>
      <c r="G2" s="15" t="s">
        <v>8</v>
      </c>
    </row>
    <row r="3" spans="1:7">
      <c r="A3" s="16"/>
      <c r="B3" s="5"/>
      <c r="C3" s="9"/>
      <c r="D3" s="5"/>
      <c r="E3" s="5"/>
      <c r="F3" s="25">
        <v>26120</v>
      </c>
      <c r="G3" s="5"/>
    </row>
    <row r="4" spans="1:7">
      <c r="A4" s="6"/>
      <c r="B4" s="7"/>
      <c r="C4" s="10"/>
      <c r="D4" s="7"/>
    </row>
    <row r="5" spans="1:7">
      <c r="A5" s="1" t="s">
        <v>11</v>
      </c>
      <c r="B5" s="1"/>
      <c r="C5" s="11"/>
      <c r="D5" s="2"/>
      <c r="E5" s="2"/>
      <c r="F5" s="2"/>
    </row>
    <row r="6" spans="1:7">
      <c r="C6" s="12"/>
      <c r="D6" s="3"/>
      <c r="F6" s="3"/>
    </row>
    <row r="7" spans="1:7">
      <c r="A7" t="s">
        <v>20</v>
      </c>
      <c r="B7">
        <v>120</v>
      </c>
      <c r="C7" s="12">
        <v>16</v>
      </c>
      <c r="D7" s="3">
        <f>SUM(B7*C7)</f>
        <v>1920</v>
      </c>
      <c r="F7" s="3">
        <v>1920</v>
      </c>
      <c r="G7" t="s">
        <v>27</v>
      </c>
    </row>
    <row r="8" spans="1:7">
      <c r="A8" t="s">
        <v>31</v>
      </c>
      <c r="B8">
        <v>120</v>
      </c>
      <c r="C8" s="12">
        <f>SUM(16*3)</f>
        <v>48</v>
      </c>
      <c r="D8" s="3">
        <f>SUM(B8*C8)</f>
        <v>5760</v>
      </c>
      <c r="F8" s="3">
        <f>D8</f>
        <v>5760</v>
      </c>
    </row>
    <row r="9" spans="1:7">
      <c r="C9" s="12"/>
      <c r="D9" s="3"/>
      <c r="F9" s="3"/>
    </row>
    <row r="10" spans="1:7">
      <c r="A10" t="s">
        <v>42</v>
      </c>
      <c r="B10">
        <v>100</v>
      </c>
      <c r="C10" s="12">
        <v>20</v>
      </c>
      <c r="D10" s="3">
        <f>SUM(B10*C10)</f>
        <v>2000</v>
      </c>
      <c r="F10" s="3">
        <v>2000</v>
      </c>
      <c r="G10" t="s">
        <v>39</v>
      </c>
    </row>
    <row r="11" spans="1:7">
      <c r="A11" t="s">
        <v>30</v>
      </c>
      <c r="B11">
        <v>1</v>
      </c>
      <c r="C11" s="12">
        <v>6000</v>
      </c>
      <c r="D11" s="3">
        <f>SUM(B11*C11)</f>
        <v>6000</v>
      </c>
      <c r="F11" s="3">
        <v>6000</v>
      </c>
      <c r="G11" t="s">
        <v>4</v>
      </c>
    </row>
    <row r="12" spans="1:7">
      <c r="A12" t="s">
        <v>6</v>
      </c>
      <c r="B12">
        <v>3</v>
      </c>
      <c r="C12" s="12">
        <f>SUM(16*200)</f>
        <v>3200</v>
      </c>
      <c r="D12" s="3">
        <f>SUM(B12*C12)</f>
        <v>9600</v>
      </c>
      <c r="F12" s="3">
        <v>9600</v>
      </c>
    </row>
    <row r="13" spans="1:7">
      <c r="C13" s="12"/>
      <c r="D13" s="3"/>
      <c r="F13" s="3"/>
    </row>
    <row r="14" spans="1:7">
      <c r="A14" t="s">
        <v>26</v>
      </c>
      <c r="B14">
        <v>7</v>
      </c>
      <c r="C14" s="12">
        <v>120</v>
      </c>
      <c r="D14" s="3">
        <f>SUM(B14*C14)</f>
        <v>840</v>
      </c>
      <c r="F14" s="3">
        <v>840</v>
      </c>
    </row>
    <row r="15" spans="1:7">
      <c r="C15" s="12"/>
    </row>
    <row r="16" spans="1:7">
      <c r="A16" s="13" t="s">
        <v>9</v>
      </c>
      <c r="C16" s="12"/>
      <c r="D16" s="14">
        <f>SUM(D6:D15)</f>
        <v>26120</v>
      </c>
      <c r="F16" s="14">
        <f>SUM(F6:F15)</f>
        <v>26120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A32" sqref="A32"/>
    </sheetView>
  </sheetViews>
  <sheetFormatPr defaultRowHeight="15.75"/>
  <cols>
    <col min="1" max="1" width="56.125" bestFit="1" customWidth="1"/>
  </cols>
  <sheetData>
    <row r="1" spans="1:7">
      <c r="B1" t="s">
        <v>40</v>
      </c>
    </row>
    <row r="2" spans="1:7">
      <c r="A2" s="4" t="s">
        <v>43</v>
      </c>
      <c r="B2" s="4" t="s">
        <v>0</v>
      </c>
      <c r="C2" s="8" t="s">
        <v>1</v>
      </c>
      <c r="D2" s="4" t="s">
        <v>2</v>
      </c>
      <c r="E2" s="5"/>
      <c r="F2" s="15" t="s">
        <v>7</v>
      </c>
      <c r="G2" s="15" t="s">
        <v>8</v>
      </c>
    </row>
    <row r="3" spans="1:7">
      <c r="A3" s="16" t="s">
        <v>46</v>
      </c>
      <c r="B3" s="5"/>
      <c r="C3" s="9"/>
      <c r="D3" s="5"/>
      <c r="E3" s="5"/>
      <c r="F3" s="5"/>
      <c r="G3" s="5"/>
    </row>
    <row r="4" spans="1:7">
      <c r="A4" s="6"/>
      <c r="B4" s="7"/>
      <c r="C4" s="10"/>
      <c r="D4" s="7"/>
      <c r="F4" s="25">
        <v>26120</v>
      </c>
    </row>
    <row r="5" spans="1:7">
      <c r="A5" s="1" t="s">
        <v>11</v>
      </c>
      <c r="B5" s="1"/>
      <c r="C5" s="11"/>
      <c r="D5" s="2"/>
      <c r="E5" s="2"/>
      <c r="F5" s="2"/>
    </row>
    <row r="6" spans="1:7">
      <c r="C6" s="12"/>
      <c r="D6" s="3"/>
      <c r="F6" s="3"/>
    </row>
    <row r="7" spans="1:7">
      <c r="A7" t="s">
        <v>45</v>
      </c>
      <c r="B7">
        <v>120</v>
      </c>
      <c r="C7" s="12">
        <v>16</v>
      </c>
      <c r="D7" s="3">
        <f>SUM(B7*C7)</f>
        <v>1920</v>
      </c>
      <c r="F7" s="3">
        <v>1920</v>
      </c>
      <c r="G7" t="s">
        <v>27</v>
      </c>
    </row>
    <row r="8" spans="1:7">
      <c r="A8" t="s">
        <v>31</v>
      </c>
      <c r="B8">
        <v>120</v>
      </c>
      <c r="C8" s="12">
        <f>SUM(16*3)</f>
        <v>48</v>
      </c>
      <c r="D8" s="3">
        <f>SUM(B8*C8)</f>
        <v>5760</v>
      </c>
      <c r="F8" s="3">
        <f>D8</f>
        <v>5760</v>
      </c>
    </row>
    <row r="9" spans="1:7">
      <c r="C9" s="12"/>
      <c r="D9" s="3"/>
      <c r="E9" s="3"/>
      <c r="F9" s="3"/>
    </row>
    <row r="10" spans="1:7">
      <c r="A10" t="s">
        <v>44</v>
      </c>
      <c r="B10">
        <v>100</v>
      </c>
      <c r="C10" s="12">
        <v>20</v>
      </c>
      <c r="D10" s="3">
        <f>SUM(B10*C10)</f>
        <v>2000</v>
      </c>
      <c r="F10" s="3">
        <v>2000</v>
      </c>
      <c r="G10" t="s">
        <v>39</v>
      </c>
    </row>
    <row r="11" spans="1:7" ht="31.5">
      <c r="A11" s="23" t="s">
        <v>51</v>
      </c>
      <c r="B11">
        <v>1</v>
      </c>
      <c r="C11" s="12">
        <v>6000</v>
      </c>
      <c r="D11" s="3">
        <f>SUM(B11*C11)</f>
        <v>6000</v>
      </c>
      <c r="F11" s="3">
        <v>6000</v>
      </c>
      <c r="G11" t="s">
        <v>4</v>
      </c>
    </row>
    <row r="12" spans="1:7">
      <c r="A12" t="s">
        <v>6</v>
      </c>
      <c r="B12">
        <v>3</v>
      </c>
      <c r="C12" s="12">
        <f>SUM(16*200)</f>
        <v>3200</v>
      </c>
      <c r="D12" s="3">
        <f>SUM(B12*C12)</f>
        <v>9600</v>
      </c>
      <c r="F12" s="3">
        <v>9600</v>
      </c>
    </row>
    <row r="13" spans="1:7">
      <c r="C13" s="12"/>
      <c r="D13" s="3"/>
      <c r="F13" s="3"/>
    </row>
    <row r="14" spans="1:7">
      <c r="A14" t="s">
        <v>26</v>
      </c>
      <c r="B14">
        <v>7</v>
      </c>
      <c r="C14" s="12">
        <v>120</v>
      </c>
      <c r="D14" s="3">
        <f>SUM(B14*C14)</f>
        <v>840</v>
      </c>
      <c r="F14" s="3">
        <v>840</v>
      </c>
    </row>
    <row r="15" spans="1:7">
      <c r="C15" s="12"/>
    </row>
    <row r="16" spans="1:7">
      <c r="A16" s="13" t="s">
        <v>9</v>
      </c>
      <c r="C16" s="12"/>
      <c r="D16" s="14">
        <f>SUM(D6:D15)</f>
        <v>26120</v>
      </c>
      <c r="F16" s="14">
        <f>SUM(F6:F15)</f>
        <v>26120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B10" sqref="B10"/>
    </sheetView>
  </sheetViews>
  <sheetFormatPr defaultRowHeight="15.75"/>
  <cols>
    <col min="1" max="1" width="74.25" bestFit="1" customWidth="1"/>
  </cols>
  <sheetData>
    <row r="1" spans="1:8">
      <c r="B1" t="s">
        <v>40</v>
      </c>
    </row>
    <row r="2" spans="1:8">
      <c r="A2" s="4" t="s">
        <v>47</v>
      </c>
      <c r="B2" s="4" t="s">
        <v>0</v>
      </c>
      <c r="C2" s="8" t="s">
        <v>1</v>
      </c>
      <c r="D2" s="4" t="s">
        <v>2</v>
      </c>
      <c r="E2" s="5"/>
      <c r="F2" s="15" t="s">
        <v>7</v>
      </c>
      <c r="G2" s="15" t="s">
        <v>8</v>
      </c>
      <c r="H2" s="24"/>
    </row>
    <row r="3" spans="1:8">
      <c r="A3" s="16"/>
      <c r="B3" s="5"/>
      <c r="C3" s="9"/>
      <c r="D3" s="5"/>
      <c r="E3" s="5"/>
      <c r="F3" s="25">
        <v>26120</v>
      </c>
      <c r="G3" s="5"/>
    </row>
    <row r="4" spans="1:8">
      <c r="A4" s="6"/>
      <c r="B4" s="7"/>
      <c r="C4" s="10"/>
      <c r="D4" s="7"/>
    </row>
    <row r="5" spans="1:8">
      <c r="A5" s="1" t="s">
        <v>11</v>
      </c>
      <c r="B5" s="1"/>
      <c r="C5" s="11"/>
      <c r="D5" s="2"/>
      <c r="E5" s="2"/>
      <c r="F5" s="2"/>
    </row>
    <row r="6" spans="1:8">
      <c r="A6" s="23" t="s">
        <v>50</v>
      </c>
      <c r="B6">
        <v>1</v>
      </c>
      <c r="C6" s="12">
        <v>6000</v>
      </c>
      <c r="D6" s="3">
        <f t="shared" ref="D6:D11" si="0">SUM(B6*C6)</f>
        <v>6000</v>
      </c>
      <c r="F6" s="3">
        <v>6000</v>
      </c>
      <c r="G6" t="s">
        <v>4</v>
      </c>
    </row>
    <row r="7" spans="1:8">
      <c r="A7" t="s">
        <v>48</v>
      </c>
      <c r="B7">
        <v>90</v>
      </c>
      <c r="C7" s="12">
        <v>16</v>
      </c>
      <c r="D7" s="3">
        <f t="shared" si="0"/>
        <v>1440</v>
      </c>
      <c r="F7" s="3">
        <f>D7</f>
        <v>1440</v>
      </c>
      <c r="G7" t="s">
        <v>27</v>
      </c>
    </row>
    <row r="8" spans="1:8">
      <c r="A8" t="s">
        <v>54</v>
      </c>
      <c r="B8">
        <v>100</v>
      </c>
      <c r="C8" s="12">
        <f>SUM(16*2)</f>
        <v>32</v>
      </c>
      <c r="D8" s="3">
        <f t="shared" si="0"/>
        <v>3200</v>
      </c>
      <c r="F8" s="3">
        <f>D8</f>
        <v>3200</v>
      </c>
    </row>
    <row r="9" spans="1:8">
      <c r="A9" t="s">
        <v>55</v>
      </c>
      <c r="B9">
        <v>50</v>
      </c>
      <c r="C9" s="12">
        <v>14</v>
      </c>
      <c r="D9" s="3">
        <f t="shared" si="0"/>
        <v>700</v>
      </c>
      <c r="F9" s="3">
        <f>D9</f>
        <v>700</v>
      </c>
      <c r="G9" t="s">
        <v>27</v>
      </c>
    </row>
    <row r="10" spans="1:8">
      <c r="A10" s="20" t="s">
        <v>52</v>
      </c>
      <c r="B10" s="20">
        <v>198.75</v>
      </c>
      <c r="C10" s="26">
        <v>16</v>
      </c>
      <c r="D10" s="27">
        <f t="shared" si="0"/>
        <v>3180</v>
      </c>
      <c r="E10" s="20"/>
      <c r="F10" s="27">
        <f>D10</f>
        <v>3180</v>
      </c>
      <c r="G10" t="s">
        <v>57</v>
      </c>
    </row>
    <row r="11" spans="1:8">
      <c r="A11" t="s">
        <v>49</v>
      </c>
      <c r="B11">
        <v>100</v>
      </c>
      <c r="C11" s="12">
        <v>20</v>
      </c>
      <c r="D11" s="3">
        <f t="shared" si="0"/>
        <v>2000</v>
      </c>
      <c r="F11" s="3">
        <v>2000</v>
      </c>
      <c r="G11" t="s">
        <v>39</v>
      </c>
    </row>
    <row r="13" spans="1:8">
      <c r="A13" t="s">
        <v>53</v>
      </c>
      <c r="B13">
        <v>2</v>
      </c>
      <c r="C13" s="12">
        <f>SUM(16*200)</f>
        <v>3200</v>
      </c>
      <c r="D13" s="3">
        <f>SUM(B13*C13)</f>
        <v>6400</v>
      </c>
      <c r="F13" s="3">
        <f>D13</f>
        <v>6400</v>
      </c>
    </row>
    <row r="14" spans="1:8">
      <c r="A14" t="s">
        <v>56</v>
      </c>
      <c r="B14">
        <v>1</v>
      </c>
      <c r="C14" s="12">
        <f>SUM(16*200)</f>
        <v>3200</v>
      </c>
      <c r="D14" s="3">
        <f>SUM(B14*C14)</f>
        <v>3200</v>
      </c>
      <c r="F14" s="3">
        <f>D14</f>
        <v>3200</v>
      </c>
    </row>
    <row r="15" spans="1:8">
      <c r="C15" s="12"/>
      <c r="D15" s="3"/>
      <c r="F15" s="3"/>
    </row>
    <row r="16" spans="1:8">
      <c r="C16" s="12"/>
    </row>
    <row r="17" spans="1:6">
      <c r="A17" s="13" t="s">
        <v>9</v>
      </c>
      <c r="C17" s="12"/>
      <c r="D17" s="14">
        <f>SUM(D6:D16)</f>
        <v>26120</v>
      </c>
      <c r="F17" s="14">
        <f>SUM(F6:F16)</f>
        <v>26120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4CCAC06-9DE7-41CA-BC5F-1F1181C926AC}"/>
</file>

<file path=customXml/itemProps2.xml><?xml version="1.0" encoding="utf-8"?>
<ds:datastoreItem xmlns:ds="http://schemas.openxmlformats.org/officeDocument/2006/customXml" ds:itemID="{589FFCC6-BE39-4C80-B4F6-86C5FE79D1F9}"/>
</file>

<file path=customXml/itemProps3.xml><?xml version="1.0" encoding="utf-8"?>
<ds:datastoreItem xmlns:ds="http://schemas.openxmlformats.org/officeDocument/2006/customXml" ds:itemID="{50CD2723-D580-4A6C-902E-124BAAE7A0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Project Budget and breakdown</vt:lpstr>
      <vt:lpstr>James Redwood and CPD</vt:lpstr>
      <vt:lpstr>Errollyn Wallen</vt:lpstr>
      <vt:lpstr>Jason Singh</vt:lpstr>
      <vt:lpstr>Brian Irvine</vt:lpstr>
      <vt:lpstr>Sam Lee plus</vt:lpstr>
      <vt:lpstr>Eliza Carthy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Harris</dc:creator>
  <cp:lastModifiedBy>druryc</cp:lastModifiedBy>
  <cp:lastPrinted>2016-11-10T14:41:25Z</cp:lastPrinted>
  <dcterms:created xsi:type="dcterms:W3CDTF">2016-05-18T10:44:25Z</dcterms:created>
  <dcterms:modified xsi:type="dcterms:W3CDTF">2016-11-10T14:57:52Z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