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6" rupBuild="17608"/>
  <workbookPr/>
  <mc:AlternateContent xmlns:mc="http://schemas.openxmlformats.org/markup-compatibility/2006">
    <mc:Choice Requires="x15">
      <x15ac:absPath xmlns:x15ac="http://schemas.microsoft.com/office/spreadsheetml/2010/11/ac" url="Z:\Culture Company\Projects\BFI\A_Project Plan\"/>
    </mc:Choice>
  </mc:AlternateContent>
  <bookViews>
    <workbookView xWindow="0" yWindow="0" windowWidth="20490" windowHeight="7095" tabRatio="500" activeTab="1" xr2:uid="{00000000-000D-0000-FFFF-FFFF00000000}"/>
  </bookViews>
  <sheets>
    <sheet name="Seasonal Payment Plan" sheetId="2" r:id="rId1"/>
    <sheet name="Overall Sums" sheetId="6" r:id="rId2"/>
    <sheet name="Programmer Budgets" sheetId="1" r:id="rId3"/>
    <sheet name="Financial responsibility" sheetId="5" r:id="rId4"/>
    <sheet name="Events Calendar" sheetId="3" r:id="rId5"/>
    <sheet name="Timeline" sheetId="4" r:id="rId6"/>
  </sheets>
  <calcPr calcId="171026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65" i="2" l="1"/>
  <c r="B52" i="5"/>
  <c r="B11" i="5"/>
  <c r="B16" i="5"/>
  <c r="B23" i="5"/>
  <c r="M3" i="2"/>
  <c r="M4" i="2"/>
  <c r="M29" i="2"/>
  <c r="M55" i="2"/>
  <c r="M58" i="2"/>
  <c r="J59" i="2"/>
  <c r="M5" i="2"/>
  <c r="M6" i="2"/>
  <c r="M7" i="2"/>
  <c r="M8" i="2"/>
  <c r="M9" i="2"/>
  <c r="M10" i="2"/>
  <c r="M11" i="2"/>
  <c r="M12" i="2"/>
  <c r="M13" i="2"/>
  <c r="M14" i="2"/>
  <c r="L3" i="2"/>
  <c r="L4" i="2"/>
  <c r="L27" i="2"/>
  <c r="J62" i="2"/>
  <c r="L5" i="2"/>
  <c r="L6" i="2"/>
  <c r="L7" i="2"/>
  <c r="L8" i="2"/>
  <c r="L9" i="2"/>
  <c r="L10" i="2"/>
  <c r="L11" i="2"/>
  <c r="L12" i="2"/>
  <c r="L13" i="2"/>
  <c r="L14" i="2"/>
  <c r="J56" i="2"/>
  <c r="K57" i="2"/>
  <c r="J25" i="2"/>
  <c r="J28" i="2"/>
  <c r="J63" i="2"/>
  <c r="K26" i="2"/>
  <c r="J41" i="2"/>
  <c r="J43" i="2"/>
  <c r="K42" i="2"/>
  <c r="J61" i="2"/>
  <c r="B11" i="1"/>
  <c r="B19" i="1"/>
  <c r="B26" i="1"/>
  <c r="B33" i="1"/>
  <c r="B42" i="1"/>
  <c r="B48" i="1"/>
  <c r="B56" i="1"/>
  <c r="B95" i="1"/>
  <c r="B61" i="1"/>
</calcChain>
</file>

<file path=xl/sharedStrings.xml><?xml version="1.0" encoding="utf-8"?>
<sst xmlns="http://schemas.openxmlformats.org/spreadsheetml/2006/main" count="646" uniqueCount="267">
  <si>
    <t>AWARD REQUEST AND DISTRIBUTION</t>
  </si>
  <si>
    <t>SEASON</t>
  </si>
  <si>
    <t>FUND RELEASE DATE</t>
  </si>
  <si>
    <t>PROJECT DATE</t>
  </si>
  <si>
    <t>CONTRACT HOLDER</t>
  </si>
  <si>
    <t>LEAD FILM PARTNER</t>
  </si>
  <si>
    <t>HULL 2017 PRODUCER</t>
  </si>
  <si>
    <t>FHN PRODUCER</t>
  </si>
  <si>
    <t>PROJECT TITLE</t>
  </si>
  <si>
    <t>EXISTING PROJECT BUDGET</t>
  </si>
  <si>
    <t>HULL 2017  100% (GBP)</t>
  </si>
  <si>
    <t>FHN 100% (GBP)</t>
  </si>
  <si>
    <t>FHN 80% OF AWARD (GBP)</t>
  </si>
  <si>
    <t xml:space="preserve">FHN 20% OF AWARD (for end of project) </t>
  </si>
  <si>
    <t>100% OF AWARD (Total of columns K+L)</t>
  </si>
  <si>
    <t>STAFFING</t>
  </si>
  <si>
    <t>OCTOBER 2016</t>
  </si>
  <si>
    <t>Oct - Feb 2018</t>
  </si>
  <si>
    <t>FHN</t>
  </si>
  <si>
    <t>Programme Manager</t>
  </si>
  <si>
    <t>Finance Coordinator</t>
  </si>
  <si>
    <t>Development Consultant</t>
  </si>
  <si>
    <t>SMEC Project Management fee</t>
  </si>
  <si>
    <t>OVERHEADS</t>
  </si>
  <si>
    <t>Oct - Nov 2016</t>
  </si>
  <si>
    <t xml:space="preserve">Recruitment costs </t>
  </si>
  <si>
    <t>Staff travel and expenses</t>
  </si>
  <si>
    <t>Meetings</t>
  </si>
  <si>
    <t>Finance services</t>
  </si>
  <si>
    <t>Evaluation</t>
  </si>
  <si>
    <t>CORE COSTS</t>
  </si>
  <si>
    <t>HIC</t>
  </si>
  <si>
    <t>marketing</t>
  </si>
  <si>
    <t>Oct - Dec 2017</t>
  </si>
  <si>
    <t>HIC Coordinator</t>
  </si>
  <si>
    <t>HIC Marketing Assistant</t>
  </si>
  <si>
    <t>YEAR LONG PROGRAMME</t>
  </si>
  <si>
    <t>Jan - Dec 2017</t>
  </si>
  <si>
    <t>LEEDS FILM</t>
  </si>
  <si>
    <t>CHRIS</t>
  </si>
  <si>
    <t>Hull Short Film City</t>
  </si>
  <si>
    <t>LIFF comes to HIC</t>
  </si>
  <si>
    <t>MADE IN HULL (JAN - MAR)</t>
  </si>
  <si>
    <t>24-26 Jan 2017</t>
  </si>
  <si>
    <t>HULL 2017</t>
  </si>
  <si>
    <t>UNIVERSITY OF HULL</t>
  </si>
  <si>
    <t>LIAM</t>
  </si>
  <si>
    <t>Anthony Minghella Retrospective</t>
  </si>
  <si>
    <t>NO</t>
  </si>
  <si>
    <t>18 Feb 2017</t>
  </si>
  <si>
    <t>SERIOUS</t>
  </si>
  <si>
    <t>LIVE CINEMA UK</t>
  </si>
  <si>
    <t>Basil Kirchin: Mind on the Run</t>
  </si>
  <si>
    <t>YES</t>
  </si>
  <si>
    <t>17-27 Feb 2017</t>
  </si>
  <si>
    <t>LOUISE</t>
  </si>
  <si>
    <t>Back to Ours: Cinematic Experience FEB</t>
  </si>
  <si>
    <t>24 Feb 2017</t>
  </si>
  <si>
    <t>DOC/FEST</t>
  </si>
  <si>
    <t>MEL</t>
  </si>
  <si>
    <t>Hull on Film: Yorkshire Film Archive</t>
  </si>
  <si>
    <t>Feb - Mar 2017</t>
  </si>
  <si>
    <t>SHOWROOM</t>
  </si>
  <si>
    <t>JOAN</t>
  </si>
  <si>
    <t>HIC Additional Programme for WOW</t>
  </si>
  <si>
    <t>10-12 Mar 2017</t>
  </si>
  <si>
    <t>HENRIETTA</t>
  </si>
  <si>
    <t>WOW Hull: On Screen</t>
  </si>
  <si>
    <t>17 Mar 2017</t>
  </si>
  <si>
    <t>SENSORIA</t>
  </si>
  <si>
    <t>Ziggy Stardust and the Spiders from Mars</t>
  </si>
  <si>
    <t>Jo W</t>
  </si>
  <si>
    <t>25-26 Mar 2017</t>
  </si>
  <si>
    <t>City of Cinema</t>
  </si>
  <si>
    <t>HULL 2017 FIRST INSTALLMENT TOTAL</t>
  </si>
  <si>
    <t>FHN TOTAL FIRST INSTALLMENT (100% - column J)</t>
  </si>
  <si>
    <t>FHN TOTAL FIRST INSTALLMENT (80% - column K)</t>
  </si>
  <si>
    <t>FIRST INSTALLMENT TOTAL</t>
  </si>
  <si>
    <t>FHN TOTAL (20% - column L)</t>
  </si>
  <si>
    <t>ROUTES AND ROOTS (APR - JUNE)</t>
  </si>
  <si>
    <t>JANUARY 2017</t>
  </si>
  <si>
    <t>27 - 30 April 2017</t>
  </si>
  <si>
    <t>DOC 'N ROLL</t>
  </si>
  <si>
    <t>Doc 'n Roll Film Festival</t>
  </si>
  <si>
    <t>26 May -5 Jun 2017</t>
  </si>
  <si>
    <t>Back to Ours: Jaws attacks Hull</t>
  </si>
  <si>
    <t>Back to Ours: Cinematic Experience MAY</t>
  </si>
  <si>
    <t>2 - 4 Jun 2017</t>
  </si>
  <si>
    <t>NEU REEKIE</t>
  </si>
  <si>
    <t>HANNAH</t>
  </si>
  <si>
    <t>Where are we Now? Festival</t>
  </si>
  <si>
    <t>7 - 14 Jun 2017</t>
  </si>
  <si>
    <t>Doc/Fest Satellite Screening</t>
  </si>
  <si>
    <t>28 Jun - 3 Jul 2017</t>
  </si>
  <si>
    <t xml:space="preserve">Hull Film Festival </t>
  </si>
  <si>
    <t>UP PROJECTS</t>
  </si>
  <si>
    <t>ANNA</t>
  </si>
  <si>
    <t>The Floating Cinema</t>
  </si>
  <si>
    <t>FREEDOM (JULY - SEPT)</t>
  </si>
  <si>
    <t>Docs on the Docks</t>
  </si>
  <si>
    <t>CREATIVE COLLEGE</t>
  </si>
  <si>
    <t xml:space="preserve">MAL </t>
  </si>
  <si>
    <t>Tea Break Short Film Festival</t>
  </si>
  <si>
    <t>HULL 2017 SECOND INSTALLMENT TOTAL</t>
  </si>
  <si>
    <t>FHN SECOND INSTALLMENT TOTAL (100%)</t>
  </si>
  <si>
    <t>SECOND INSTALLMENT  TOTAL</t>
  </si>
  <si>
    <t>MARCH 2017</t>
  </si>
  <si>
    <t xml:space="preserve">SEPT </t>
  </si>
  <si>
    <t>SQUIFF</t>
  </si>
  <si>
    <t>CIAN</t>
  </si>
  <si>
    <t>LGBT 50</t>
  </si>
  <si>
    <t>Freedom Symposia</t>
  </si>
  <si>
    <t>TELL THE WORLD (OCT-DEC)</t>
  </si>
  <si>
    <t>28 Oct - 5 Nov 2017</t>
  </si>
  <si>
    <t>Back to Ours: Cinematic Experience OCT</t>
  </si>
  <si>
    <t>SEPT/OCT</t>
  </si>
  <si>
    <t>LIVE CINEMA</t>
  </si>
  <si>
    <t>New Live Cinema Europe</t>
  </si>
  <si>
    <t>31 Oct 2017</t>
  </si>
  <si>
    <t>Hull Scream</t>
  </si>
  <si>
    <t>17 - 19 Nov 2017</t>
  </si>
  <si>
    <t>Hull Noir</t>
  </si>
  <si>
    <t>8-10 Dec 2017</t>
  </si>
  <si>
    <t>LUKE BAINBRIDGE</t>
  </si>
  <si>
    <t>MARTIN ATKINSON</t>
  </si>
  <si>
    <t>Substance Festival</t>
  </si>
  <si>
    <t>FEB 2018</t>
  </si>
  <si>
    <t>OCTOBER 2017</t>
  </si>
  <si>
    <t>10 - 18 Feb 2018</t>
  </si>
  <si>
    <t>Back to Ours: Cinematic Experience</t>
  </si>
  <si>
    <t>20% remaining core award - column L</t>
  </si>
  <si>
    <t>HULL 2017 THIRD INSTALLMENT TOTAL</t>
  </si>
  <si>
    <t>FHN THIRD INSTALLMENT TOTAL (100%)</t>
  </si>
  <si>
    <t>FHN THIRD INSTALLMENT TOTAL (20%)</t>
  </si>
  <si>
    <t>THIRD INSTALLMENT TOTAL</t>
  </si>
  <si>
    <t>HULL 2017 GRAND TOTAL</t>
  </si>
  <si>
    <t>FHN GRAND TOTAL</t>
  </si>
  <si>
    <t>PROJECT GRAND TOTAL</t>
  </si>
  <si>
    <t>HULL 2017 SEP BUDGETS ("NO") GRAND TOTAL</t>
  </si>
  <si>
    <t>(The "NO"s)</t>
  </si>
  <si>
    <t xml:space="preserve"> £ </t>
  </si>
  <si>
    <t>Back to Ours</t>
  </si>
  <si>
    <t>includes Jaws</t>
  </si>
  <si>
    <t>no contract</t>
  </si>
  <si>
    <t>Basil Kirchin</t>
  </si>
  <si>
    <t>WoW</t>
  </si>
  <si>
    <t>Where are we now?</t>
  </si>
  <si>
    <t>Substance</t>
  </si>
  <si>
    <t>Not linked to another project</t>
  </si>
  <si>
    <t>FUNDING AWARDS</t>
  </si>
  <si>
    <t>COMPANY</t>
  </si>
  <si>
    <t>AMOUNT</t>
  </si>
  <si>
    <t>PROJECT</t>
  </si>
  <si>
    <t>INFORMATION</t>
  </si>
  <si>
    <t>HULL INDEPENDENT CINEMA</t>
  </si>
  <si>
    <t>JAN-MAR</t>
  </si>
  <si>
    <t>APR-JUN</t>
  </si>
  <si>
    <t>JUL-SEPT</t>
  </si>
  <si>
    <t>OCT-DEC</t>
  </si>
  <si>
    <t>JAN - FEB 2018</t>
  </si>
  <si>
    <t>Coordinator</t>
  </si>
  <si>
    <t>Oct 16 - Feb 2018 post</t>
  </si>
  <si>
    <t>Marketing person</t>
  </si>
  <si>
    <t>Towards extra marketing costs</t>
  </si>
  <si>
    <t>print, Fb, website, PR etc</t>
  </si>
  <si>
    <t>Hull Film Festival</t>
  </si>
  <si>
    <t>incl. Marketing, project manager, films, talent etc</t>
  </si>
  <si>
    <t>28-3 Jul</t>
  </si>
  <si>
    <t>need to put most of the money in yourself</t>
  </si>
  <si>
    <t>17-19 Nov</t>
  </si>
  <si>
    <t>TOTAL</t>
  </si>
  <si>
    <t>Hull Short Film</t>
  </si>
  <si>
    <t>one per month</t>
  </si>
  <si>
    <t xml:space="preserve">12  non-uk distributed films </t>
  </si>
  <si>
    <t>Back to Ours Feb</t>
  </si>
  <si>
    <t>3 days of 4 films in 3 different locations</t>
  </si>
  <si>
    <t>17-27 Feb</t>
  </si>
  <si>
    <t xml:space="preserve">Back to Ours May </t>
  </si>
  <si>
    <t>26 - 5 Jun</t>
  </si>
  <si>
    <t>Back to Ours Feb 2018</t>
  </si>
  <si>
    <t>Virtualilty Cinema</t>
  </si>
  <si>
    <t>Unsuccessful</t>
  </si>
  <si>
    <t>DOC/FEST Satelite</t>
  </si>
  <si>
    <t>7-14 Jun</t>
  </si>
  <si>
    <t>Anthony Minghella</t>
  </si>
  <si>
    <t>Need to get TV prog, film licences etc - NEEDS TO BE GOOD!</t>
  </si>
  <si>
    <t>24 - 26 Jan</t>
  </si>
  <si>
    <t>Alternative Oscars</t>
  </si>
  <si>
    <t>24-26 Mar</t>
  </si>
  <si>
    <t>Mind on the Run</t>
  </si>
  <si>
    <t>NEEDS LIVE:CINEMA SUPPORT  - email lisa</t>
  </si>
  <si>
    <t>WOW: HULL</t>
  </si>
  <si>
    <t>10-12 MAR</t>
  </si>
  <si>
    <t>WOW MONTH LEADING UP</t>
  </si>
  <si>
    <t xml:space="preserve">FEB/MAR </t>
  </si>
  <si>
    <t>URGENT - Been announced as on sale</t>
  </si>
  <si>
    <t xml:space="preserve">Back to Ours OCTOBER </t>
  </si>
  <si>
    <t>OCT</t>
  </si>
  <si>
    <t>Film on a Ferry</t>
  </si>
  <si>
    <t>No financial support from BFI but P&amp;O Ferries have just agreed to be a partner</t>
  </si>
  <si>
    <t>Jaws Attacks</t>
  </si>
  <si>
    <t>26 May-5 Jun</t>
  </si>
  <si>
    <t>Film at Freedom Festival</t>
  </si>
  <si>
    <t xml:space="preserve">Not enough money in BFI pot, team slow to respond, Mikey interested and can be put in contact </t>
  </si>
  <si>
    <t>LIVE CINEMA ADDITIONAL WORK PROPOSAL</t>
  </si>
  <si>
    <t>All to be negotiated with HIC and fund raised</t>
  </si>
  <si>
    <t>Mind on the Run Management Fee</t>
  </si>
  <si>
    <t>Mind on the Run budget excl. Fee</t>
  </si>
  <si>
    <t>DOC N ROLL FESTIVAL</t>
  </si>
  <si>
    <t>Doc 'n Roll Festival in Hull</t>
  </si>
  <si>
    <t>27 - 20 APR</t>
  </si>
  <si>
    <t xml:space="preserve">ICO </t>
  </si>
  <si>
    <t>Britain on Film Launch via satelite</t>
  </si>
  <si>
    <t>Needs another PDF writing - email to ICO</t>
  </si>
  <si>
    <t>MAY</t>
  </si>
  <si>
    <t xml:space="preserve">NEU REEKIE </t>
  </si>
  <si>
    <t xml:space="preserve">Where are we Now? </t>
  </si>
  <si>
    <t>2-4 JUN</t>
  </si>
  <si>
    <t>28 Jun-3 Jul</t>
  </si>
  <si>
    <t>CREATOR COLLEGE</t>
  </si>
  <si>
    <t>TEA BREAK SHORT FILM FESTIVAL</t>
  </si>
  <si>
    <t>28 Jun - 3 Jul</t>
  </si>
  <si>
    <t>SQIFF</t>
  </si>
  <si>
    <t>LGBTQ50</t>
  </si>
  <si>
    <t>Needs confirming that they will deliver</t>
  </si>
  <si>
    <t>Sept</t>
  </si>
  <si>
    <t>SUBSTANCE</t>
  </si>
  <si>
    <t>8-10 Dec</t>
  </si>
  <si>
    <t>BFI FANTASY</t>
  </si>
  <si>
    <t>LARGE SCALE EVENT IN HULL FOR LAUNCH</t>
  </si>
  <si>
    <t>Needs another PDF writing - WHO?</t>
  </si>
  <si>
    <t>AUTUMN</t>
  </si>
  <si>
    <t xml:space="preserve">TOTAL AWARDS </t>
  </si>
  <si>
    <t>WOW month leading up</t>
  </si>
  <si>
    <t>FEB/MAR</t>
  </si>
  <si>
    <t>Contract with Leeds Film</t>
  </si>
  <si>
    <t>Contract with Hull uni</t>
  </si>
  <si>
    <t>Contract with Showroom</t>
  </si>
  <si>
    <t>URGENT - Been announced as on sale - contract with Sensoria</t>
  </si>
  <si>
    <t>Contract with Doc 'n Roll Festival</t>
  </si>
  <si>
    <t>Jaws Attacks - Back to Ours</t>
  </si>
  <si>
    <t>Contract with Live Cinema UK</t>
  </si>
  <si>
    <t>Contract with Neu Reekie</t>
  </si>
  <si>
    <t>26 May - 5 Jun</t>
  </si>
  <si>
    <t>Contract with SQUIFF</t>
  </si>
  <si>
    <t>Contract will Hull Uni</t>
  </si>
  <si>
    <t>Contract with Sensoria</t>
  </si>
  <si>
    <t>Contract with HIC</t>
  </si>
  <si>
    <t xml:space="preserve">PROJ REF. </t>
  </si>
  <si>
    <t>DATE</t>
  </si>
  <si>
    <t>MANAGING ORGANISATION</t>
  </si>
  <si>
    <t>SUPPORTING ORGANISATION</t>
  </si>
  <si>
    <t>LOCATION</t>
  </si>
  <si>
    <t>TARGET AUD DEMO</t>
  </si>
  <si>
    <t xml:space="preserve">TARGET AUD NOS. </t>
  </si>
  <si>
    <t>Marketing: L/R/N</t>
  </si>
  <si>
    <t>Task</t>
  </si>
  <si>
    <t>Deadline</t>
  </si>
  <si>
    <t>Funding award email</t>
  </si>
  <si>
    <t>awaiting Hull 2017 contract</t>
  </si>
  <si>
    <t xml:space="preserve">Add Annabel slack channel </t>
  </si>
  <si>
    <t xml:space="preserve">Project Management template sent to SJ </t>
  </si>
  <si>
    <t>(phonecall)</t>
  </si>
  <si>
    <t>Project Management info for 10 events emailed out</t>
  </si>
  <si>
    <t>Project management info received</t>
  </si>
  <si>
    <t>Project Management submit to BFI</t>
  </si>
  <si>
    <t>First Part Funding award received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</si>
</sst>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9">
    <xf numFmtId="0" fontId="0" fillId="0" borderId="0" xfId="0"/>
    <xf numFmtId="0" fontId="2" fillId="0" borderId="0" xfId="0" applyFont="1"/>
    <xf numFmtId="3" fontId="0" fillId="0" borderId="0" xfId="0" applyNumberFormat="1"/>
    <xf numFmtId="0" fontId="0" fillId="2" borderId="0" xfId="0" applyFill="1"/>
    <xf numFmtId="0" fontId="2" fillId="2" borderId="0" xfId="0" applyFont="1" applyFill="1"/>
    <xf numFmtId="0" fontId="2" fillId="0" borderId="1" xfId="0" applyFont="1" applyBorder="1"/>
    <xf numFmtId="0" fontId="0" fillId="0" borderId="1" xfId="0" applyBorder="1"/>
    <xf numFmtId="0" fontId="2" fillId="2" borderId="1" xfId="0" applyFont="1" applyFill="1" applyBorder="1"/>
    <xf numFmtId="3" fontId="0" fillId="0" borderId="1" xfId="0" applyNumberFormat="1" applyBorder="1"/>
    <xf numFmtId="0" fontId="2" fillId="3" borderId="1" xfId="0" applyFont="1" applyFill="1" applyBorder="1"/>
    <xf numFmtId="3" fontId="2" fillId="3" borderId="1" xfId="0" applyNumberFormat="1" applyFont="1" applyFill="1" applyBorder="1"/>
    <xf numFmtId="0" fontId="0" fillId="3" borderId="1" xfId="0" applyFill="1" applyBorder="1"/>
    <xf numFmtId="0" fontId="0" fillId="2" borderId="1" xfId="0" applyFill="1" applyBorder="1"/>
    <xf numFmtId="0" fontId="1" fillId="0" borderId="1" xfId="0" applyFont="1" applyBorder="1"/>
    <xf numFmtId="0" fontId="2" fillId="6" borderId="1" xfId="0" applyFont="1" applyFill="1" applyBorder="1"/>
    <xf numFmtId="3" fontId="2" fillId="6" borderId="1" xfId="0" applyNumberFormat="1" applyFont="1" applyFill="1" applyBorder="1"/>
    <xf numFmtId="0" fontId="0" fillId="6" borderId="1" xfId="0" applyFill="1" applyBorder="1"/>
    <xf numFmtId="0" fontId="0" fillId="0" borderId="1" xfId="0" applyFill="1" applyBorder="1"/>
    <xf numFmtId="0" fontId="0" fillId="0" borderId="0" xfId="0" applyFill="1"/>
    <xf numFmtId="0" fontId="2" fillId="0" borderId="1" xfId="0" applyFont="1" applyFill="1" applyBorder="1"/>
    <xf numFmtId="3" fontId="0" fillId="0" borderId="1" xfId="0" applyNumberFormat="1" applyFill="1" applyBorder="1"/>
    <xf numFmtId="0" fontId="1" fillId="0" borderId="1" xfId="0" applyFont="1" applyFill="1" applyBorder="1"/>
    <xf numFmtId="0" fontId="0" fillId="0" borderId="1" xfId="0" applyFont="1" applyBorder="1"/>
    <xf numFmtId="0" fontId="0" fillId="0" borderId="1" xfId="0" applyBorder="1" applyAlignment="1">
      <alignment wrapText="1"/>
    </xf>
    <xf numFmtId="0" fontId="0" fillId="7" borderId="1" xfId="0" applyFill="1" applyBorder="1"/>
    <xf numFmtId="3" fontId="0" fillId="7" borderId="1" xfId="0" applyNumberFormat="1" applyFill="1" applyBorder="1"/>
    <xf numFmtId="0" fontId="0" fillId="0" borderId="0" xfId="0" applyBorder="1"/>
    <xf numFmtId="0" fontId="0" fillId="0" borderId="0" xfId="0" applyFill="1" applyBorder="1"/>
    <xf numFmtId="0" fontId="0" fillId="9" borderId="1" xfId="0" applyFill="1" applyBorder="1"/>
    <xf numFmtId="0" fontId="0" fillId="0" borderId="4" xfId="0" applyFill="1" applyBorder="1"/>
    <xf numFmtId="0" fontId="3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10" borderId="1" xfId="0" applyFill="1" applyBorder="1"/>
    <xf numFmtId="3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0" fontId="0" fillId="11" borderId="1" xfId="0" applyFill="1" applyBorder="1"/>
    <xf numFmtId="3" fontId="2" fillId="0" borderId="0" xfId="0" applyNumberFormat="1" applyFont="1" applyAlignment="1">
      <alignment horizontal="left"/>
    </xf>
    <xf numFmtId="3" fontId="2" fillId="0" borderId="1" xfId="0" applyNumberFormat="1" applyFont="1" applyBorder="1" applyAlignment="1">
      <alignment horizontal="left"/>
    </xf>
    <xf numFmtId="0" fontId="1" fillId="6" borderId="1" xfId="0" applyFont="1" applyFill="1" applyBorder="1"/>
    <xf numFmtId="0" fontId="2" fillId="0" borderId="0" xfId="0" applyFont="1" applyFill="1" applyBorder="1"/>
    <xf numFmtId="3" fontId="2" fillId="0" borderId="0" xfId="0" applyNumberFormat="1" applyFont="1" applyFill="1" applyBorder="1"/>
    <xf numFmtId="3" fontId="0" fillId="6" borderId="1" xfId="0" applyNumberFormat="1" applyFill="1" applyBorder="1"/>
    <xf numFmtId="0" fontId="0" fillId="0" borderId="0" xfId="0" applyFont="1" applyBorder="1"/>
    <xf numFmtId="0" fontId="2" fillId="8" borderId="1" xfId="0" applyFont="1" applyFill="1" applyBorder="1"/>
    <xf numFmtId="0" fontId="0" fillId="12" borderId="1" xfId="0" applyFill="1" applyBorder="1"/>
    <xf numFmtId="0" fontId="0" fillId="12" borderId="1" xfId="0" applyFont="1" applyFill="1" applyBorder="1"/>
    <xf numFmtId="0" fontId="0" fillId="6" borderId="6" xfId="0" applyFill="1" applyBorder="1"/>
    <xf numFmtId="0" fontId="0" fillId="9" borderId="6" xfId="0" applyFill="1" applyBorder="1"/>
    <xf numFmtId="0" fontId="0" fillId="0" borderId="0" xfId="0" applyAlignment="1">
      <alignment vertical="center" wrapText="1"/>
    </xf>
    <xf numFmtId="3" fontId="2" fillId="0" borderId="1" xfId="0" applyNumberFormat="1" applyFont="1" applyFill="1" applyBorder="1" applyAlignment="1">
      <alignment horizontal="left"/>
    </xf>
    <xf numFmtId="0" fontId="2" fillId="7" borderId="0" xfId="0" applyFont="1" applyFill="1"/>
    <xf numFmtId="0" fontId="0" fillId="0" borderId="0" xfId="0" applyFill="1" applyAlignment="1">
      <alignment horizontal="center"/>
    </xf>
    <xf numFmtId="0" fontId="2" fillId="14" borderId="1" xfId="0" applyFont="1" applyFill="1" applyBorder="1"/>
    <xf numFmtId="0" fontId="2" fillId="7" borderId="1" xfId="0" applyFont="1" applyFill="1" applyBorder="1"/>
    <xf numFmtId="0" fontId="2" fillId="0" borderId="1" xfId="0" applyFont="1" applyBorder="1" applyAlignment="1">
      <alignment horizontal="left"/>
    </xf>
    <xf numFmtId="0" fontId="2" fillId="0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6" fontId="0" fillId="4" borderId="1" xfId="0" applyNumberFormat="1" applyFill="1" applyBorder="1" applyAlignment="1">
      <alignment horizontal="center" vertical="center"/>
    </xf>
    <xf numFmtId="16" fontId="0" fillId="0" borderId="0" xfId="0" applyNumberFormat="1" applyFill="1" applyBorder="1" applyAlignment="1">
      <alignment horizontal="center" vertical="center"/>
    </xf>
    <xf numFmtId="16" fontId="0" fillId="4" borderId="2" xfId="0" applyNumberFormat="1" applyFill="1" applyBorder="1" applyAlignment="1">
      <alignment horizontal="center" vertical="center"/>
    </xf>
    <xf numFmtId="3" fontId="2" fillId="7" borderId="0" xfId="0" applyNumberFormat="1" applyFont="1" applyFill="1"/>
    <xf numFmtId="49" fontId="0" fillId="15" borderId="1" xfId="0" applyNumberFormat="1" applyFill="1" applyBorder="1" applyAlignment="1">
      <alignment vertical="center" wrapText="1"/>
    </xf>
    <xf numFmtId="0" fontId="0" fillId="15" borderId="1" xfId="0" applyFill="1" applyBorder="1"/>
    <xf numFmtId="14" fontId="0" fillId="0" borderId="0" xfId="0" applyNumberFormat="1"/>
    <xf numFmtId="0" fontId="0" fillId="3" borderId="1" xfId="0" applyFont="1" applyFill="1" applyBorder="1"/>
    <xf numFmtId="16" fontId="0" fillId="0" borderId="1" xfId="0" applyNumberFormat="1" applyFill="1" applyBorder="1" applyAlignment="1">
      <alignment horizontal="center" vertical="center"/>
    </xf>
    <xf numFmtId="3" fontId="0" fillId="0" borderId="1" xfId="0" applyNumberFormat="1" applyBorder="1" applyAlignment="1">
      <alignment horizontal="center"/>
    </xf>
    <xf numFmtId="3" fontId="0" fillId="0" borderId="1" xfId="0" applyNumberFormat="1" applyFill="1" applyBorder="1" applyAlignment="1">
      <alignment horizontal="center"/>
    </xf>
    <xf numFmtId="3" fontId="0" fillId="0" borderId="1" xfId="0" applyNumberFormat="1" applyFont="1" applyBorder="1" applyAlignment="1">
      <alignment horizontal="center"/>
    </xf>
    <xf numFmtId="0" fontId="0" fillId="3" borderId="1" xfId="0" applyFill="1" applyBorder="1" applyAlignment="1">
      <alignment horizontal="center"/>
    </xf>
    <xf numFmtId="3" fontId="2" fillId="14" borderId="1" xfId="0" applyNumberFormat="1" applyFont="1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9" borderId="1" xfId="0" applyFill="1" applyBorder="1" applyAlignment="1">
      <alignment horizontal="center"/>
    </xf>
    <xf numFmtId="0" fontId="0" fillId="15" borderId="1" xfId="0" applyFill="1" applyBorder="1" applyAlignment="1">
      <alignment horizontal="center"/>
    </xf>
    <xf numFmtId="3" fontId="2" fillId="7" borderId="1" xfId="0" applyNumberFormat="1" applyFont="1" applyFill="1" applyBorder="1" applyAlignment="1">
      <alignment horizontal="center"/>
    </xf>
    <xf numFmtId="3" fontId="2" fillId="0" borderId="1" xfId="0" applyNumberFormat="1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13" borderId="1" xfId="0" applyFont="1" applyFill="1" applyBorder="1"/>
    <xf numFmtId="3" fontId="2" fillId="13" borderId="1" xfId="0" applyNumberFormat="1" applyFont="1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2" fillId="14" borderId="6" xfId="0" applyFont="1" applyFill="1" applyBorder="1"/>
    <xf numFmtId="0" fontId="2" fillId="15" borderId="1" xfId="0" applyFont="1" applyFill="1" applyBorder="1"/>
    <xf numFmtId="3" fontId="2" fillId="15" borderId="1" xfId="0" applyNumberFormat="1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0" fillId="2" borderId="1" xfId="0" applyFill="1" applyBorder="1" applyAlignment="1">
      <alignment horizontal="left"/>
    </xf>
    <xf numFmtId="49" fontId="0" fillId="0" borderId="0" xfId="0" applyNumberFormat="1" applyAlignment="1">
      <alignment horizontal="center"/>
    </xf>
    <xf numFmtId="49" fontId="2" fillId="0" borderId="1" xfId="0" applyNumberFormat="1" applyFont="1" applyBorder="1" applyAlignment="1">
      <alignment horizontal="center" vertical="center" wrapText="1"/>
    </xf>
    <xf numFmtId="49" fontId="0" fillId="10" borderId="1" xfId="0" applyNumberFormat="1" applyFill="1" applyBorder="1" applyAlignment="1">
      <alignment horizontal="center"/>
    </xf>
    <xf numFmtId="0" fontId="0" fillId="10" borderId="1" xfId="0" applyFill="1" applyBorder="1" applyAlignment="1">
      <alignment horizontal="center"/>
    </xf>
    <xf numFmtId="49" fontId="0" fillId="11" borderId="1" xfId="0" applyNumberFormat="1" applyFill="1" applyBorder="1" applyAlignment="1">
      <alignment horizontal="center"/>
    </xf>
    <xf numFmtId="0" fontId="0" fillId="11" borderId="1" xfId="0" applyFill="1" applyBorder="1" applyAlignment="1">
      <alignment horizontal="center"/>
    </xf>
    <xf numFmtId="49" fontId="0" fillId="15" borderId="1" xfId="0" applyNumberFormat="1" applyFill="1" applyBorder="1" applyAlignment="1">
      <alignment horizontal="center"/>
    </xf>
    <xf numFmtId="49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49" fontId="0" fillId="3" borderId="1" xfId="0" applyNumberFormat="1" applyFill="1" applyBorder="1" applyAlignment="1">
      <alignment horizontal="center"/>
    </xf>
    <xf numFmtId="49" fontId="1" fillId="3" borderId="1" xfId="0" applyNumberFormat="1" applyFont="1" applyFill="1" applyBorder="1" applyAlignment="1">
      <alignment horizontal="center"/>
    </xf>
    <xf numFmtId="49" fontId="0" fillId="3" borderId="1" xfId="0" applyNumberFormat="1" applyFont="1" applyFill="1" applyBorder="1" applyAlignment="1">
      <alignment horizontal="center"/>
    </xf>
    <xf numFmtId="49" fontId="0" fillId="6" borderId="1" xfId="0" applyNumberFormat="1" applyFill="1" applyBorder="1" applyAlignment="1">
      <alignment horizontal="center"/>
    </xf>
    <xf numFmtId="49" fontId="1" fillId="6" borderId="1" xfId="0" applyNumberFormat="1" applyFont="1" applyFill="1" applyBorder="1" applyAlignment="1">
      <alignment horizontal="center"/>
    </xf>
    <xf numFmtId="49" fontId="0" fillId="6" borderId="1" xfId="0" applyNumberFormat="1" applyFont="1" applyFill="1" applyBorder="1" applyAlignment="1">
      <alignment horizontal="center"/>
    </xf>
    <xf numFmtId="49" fontId="0" fillId="0" borderId="0" xfId="0" applyNumberFormat="1" applyFont="1" applyAlignment="1">
      <alignment horizontal="center"/>
    </xf>
    <xf numFmtId="49" fontId="0" fillId="0" borderId="1" xfId="0" applyNumberFormat="1" applyFill="1" applyBorder="1" applyAlignment="1">
      <alignment horizontal="center"/>
    </xf>
    <xf numFmtId="49" fontId="1" fillId="0" borderId="1" xfId="0" applyNumberFormat="1" applyFont="1" applyFill="1" applyBorder="1" applyAlignment="1">
      <alignment horizontal="center"/>
    </xf>
    <xf numFmtId="49" fontId="0" fillId="0" borderId="1" xfId="0" applyNumberFormat="1" applyFont="1" applyFill="1" applyBorder="1" applyAlignment="1">
      <alignment horizontal="center"/>
    </xf>
    <xf numFmtId="49" fontId="0" fillId="9" borderId="1" xfId="0" applyNumberFormat="1" applyFill="1" applyBorder="1" applyAlignment="1">
      <alignment horizontal="center"/>
    </xf>
    <xf numFmtId="49" fontId="1" fillId="9" borderId="1" xfId="0" applyNumberFormat="1" applyFont="1" applyFill="1" applyBorder="1" applyAlignment="1">
      <alignment horizontal="center"/>
    </xf>
    <xf numFmtId="49" fontId="0" fillId="9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3" fontId="2" fillId="3" borderId="1" xfId="0" applyNumberFormat="1" applyFont="1" applyFill="1" applyBorder="1" applyAlignment="1">
      <alignment horizontal="left"/>
    </xf>
    <xf numFmtId="3" fontId="2" fillId="0" borderId="0" xfId="0" applyNumberFormat="1" applyFont="1" applyFill="1" applyBorder="1" applyAlignment="1">
      <alignment horizontal="left"/>
    </xf>
    <xf numFmtId="3" fontId="2" fillId="6" borderId="1" xfId="0" applyNumberFormat="1" applyFont="1" applyFill="1" applyBorder="1" applyAlignment="1">
      <alignment horizontal="left"/>
    </xf>
    <xf numFmtId="0" fontId="2" fillId="16" borderId="1" xfId="0" applyFont="1" applyFill="1" applyBorder="1" applyAlignment="1">
      <alignment horizontal="center" vertical="center" wrapText="1"/>
    </xf>
    <xf numFmtId="0" fontId="0" fillId="17" borderId="1" xfId="0" applyFill="1" applyBorder="1" applyAlignment="1">
      <alignment horizontal="center"/>
    </xf>
    <xf numFmtId="0" fontId="0" fillId="16" borderId="1" xfId="0" applyFill="1" applyBorder="1" applyAlignment="1">
      <alignment horizontal="center"/>
    </xf>
    <xf numFmtId="0" fontId="0" fillId="17" borderId="1" xfId="0" applyFont="1" applyFill="1" applyBorder="1" applyAlignment="1">
      <alignment horizontal="center"/>
    </xf>
    <xf numFmtId="0" fontId="2" fillId="17" borderId="1" xfId="0" applyFont="1" applyFill="1" applyBorder="1" applyAlignment="1">
      <alignment horizontal="center"/>
    </xf>
    <xf numFmtId="0" fontId="0" fillId="16" borderId="0" xfId="0" applyFill="1" applyAlignment="1">
      <alignment horizontal="center"/>
    </xf>
    <xf numFmtId="0" fontId="0" fillId="17" borderId="0" xfId="0" applyFill="1" applyAlignment="1">
      <alignment horizontal="center"/>
    </xf>
    <xf numFmtId="0" fontId="0" fillId="17" borderId="6" xfId="0" applyFill="1" applyBorder="1" applyAlignment="1">
      <alignment horizontal="center"/>
    </xf>
    <xf numFmtId="0" fontId="2" fillId="17" borderId="6" xfId="0" applyFont="1" applyFill="1" applyBorder="1" applyAlignment="1">
      <alignment horizontal="center"/>
    </xf>
    <xf numFmtId="0" fontId="0" fillId="18" borderId="6" xfId="0" applyFill="1" applyBorder="1" applyAlignment="1">
      <alignment horizontal="center"/>
    </xf>
    <xf numFmtId="0" fontId="0" fillId="18" borderId="0" xfId="0" applyFill="1" applyAlignment="1">
      <alignment horizontal="center"/>
    </xf>
    <xf numFmtId="3" fontId="2" fillId="18" borderId="8" xfId="0" applyNumberFormat="1" applyFont="1" applyFill="1" applyBorder="1" applyAlignment="1">
      <alignment horizontal="center"/>
    </xf>
    <xf numFmtId="0" fontId="2" fillId="18" borderId="8" xfId="0" applyFont="1" applyFill="1" applyBorder="1"/>
    <xf numFmtId="0" fontId="0" fillId="18" borderId="1" xfId="0" applyFill="1" applyBorder="1"/>
    <xf numFmtId="0" fontId="0" fillId="18" borderId="6" xfId="0" applyFill="1" applyBorder="1"/>
    <xf numFmtId="0" fontId="5" fillId="0" borderId="0" xfId="0" applyFont="1"/>
    <xf numFmtId="0" fontId="3" fillId="0" borderId="0" xfId="0" applyFont="1" applyAlignment="1">
      <alignment horizontal="center"/>
    </xf>
    <xf numFmtId="3" fontId="3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0" fillId="0" borderId="7" xfId="0" applyBorder="1" applyAlignment="1">
      <alignment horizont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9" borderId="2" xfId="0" applyFill="1" applyBorder="1" applyAlignment="1">
      <alignment horizontal="center" vertical="center" wrapText="1"/>
    </xf>
    <xf numFmtId="0" fontId="0" fillId="9" borderId="4" xfId="0" applyFill="1" applyBorder="1" applyAlignment="1">
      <alignment horizontal="center" vertical="center" wrapText="1"/>
    </xf>
    <xf numFmtId="0" fontId="0" fillId="9" borderId="5" xfId="0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0" fillId="10" borderId="2" xfId="0" applyFill="1" applyBorder="1" applyAlignment="1">
      <alignment horizontal="center" vertical="center"/>
    </xf>
    <xf numFmtId="0" fontId="0" fillId="10" borderId="4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wrapText="1"/>
    </xf>
    <xf numFmtId="0" fontId="0" fillId="11" borderId="2" xfId="0" applyFill="1" applyBorder="1" applyAlignment="1">
      <alignment horizontal="center" vertical="center"/>
    </xf>
    <xf numFmtId="0" fontId="0" fillId="11" borderId="4" xfId="0" applyFill="1" applyBorder="1" applyAlignment="1">
      <alignment horizontal="center" vertical="center"/>
    </xf>
    <xf numFmtId="0" fontId="0" fillId="11" borderId="5" xfId="0" applyFill="1" applyBorder="1" applyAlignment="1">
      <alignment horizontal="center" vertical="center"/>
    </xf>
    <xf numFmtId="0" fontId="0" fillId="15" borderId="2" xfId="0" applyFill="1" applyBorder="1" applyAlignment="1">
      <alignment horizontal="center" vertical="center" wrapText="1"/>
    </xf>
    <xf numFmtId="0" fontId="0" fillId="15" borderId="4" xfId="0" applyFill="1" applyBorder="1" applyAlignment="1">
      <alignment horizontal="center" vertical="center"/>
    </xf>
    <xf numFmtId="0" fontId="0" fillId="15" borderId="5" xfId="0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65"/>
  <sheetViews>
    <sheetView workbookViewId="0" xr3:uid="{AEA406A1-0E4B-5B11-9CD5-51D6E497D94C}">
      <pane xSplit="1" ySplit="2" topLeftCell="B12" activePane="bottomRight" state="frozen"/>
      <selection pane="bottomLeft" activeCell="A3" sqref="A3"/>
      <selection pane="topRight" activeCell="B1" sqref="B1"/>
      <selection pane="bottomRight" activeCell="O24" sqref="O24"/>
    </sheetView>
  </sheetViews>
  <sheetFormatPr defaultColWidth="11" defaultRowHeight="15.75"/>
  <cols>
    <col min="1" max="1" width="11.125" customWidth="1"/>
    <col min="2" max="2" width="15.5" style="103" customWidth="1"/>
    <col min="3" max="3" width="17" style="103" customWidth="1"/>
    <col min="4" max="4" width="17.625" style="103" customWidth="1"/>
    <col min="5" max="5" width="20.125" style="31" customWidth="1"/>
    <col min="6" max="6" width="16.625" style="103" customWidth="1"/>
    <col min="7" max="7" width="14.875" style="31" customWidth="1"/>
    <col min="8" max="8" width="42.875" customWidth="1"/>
    <col min="9" max="9" width="14.125" style="31" customWidth="1"/>
    <col min="10" max="12" width="10.375" style="31" customWidth="1"/>
    <col min="13" max="13" width="15.5" style="31" customWidth="1"/>
    <col min="14" max="14" width="12.5" style="31" customWidth="1"/>
    <col min="15" max="15" width="4.625" customWidth="1"/>
  </cols>
  <sheetData>
    <row r="1" spans="1:14" ht="21" customHeight="1">
      <c r="J1" s="149" t="s">
        <v>0</v>
      </c>
      <c r="K1" s="149"/>
      <c r="L1" s="149"/>
      <c r="M1" s="149"/>
    </row>
    <row r="2" spans="1:14" s="93" customFormat="1" ht="51.95" customHeight="1">
      <c r="A2" s="90" t="s">
        <v>1</v>
      </c>
      <c r="B2" s="104" t="s">
        <v>2</v>
      </c>
      <c r="C2" s="104" t="s">
        <v>3</v>
      </c>
      <c r="D2" s="104" t="s">
        <v>4</v>
      </c>
      <c r="E2" s="91" t="s">
        <v>5</v>
      </c>
      <c r="F2" s="104" t="s">
        <v>6</v>
      </c>
      <c r="G2" s="91" t="s">
        <v>7</v>
      </c>
      <c r="H2" s="90" t="s">
        <v>8</v>
      </c>
      <c r="I2" s="129" t="s">
        <v>9</v>
      </c>
      <c r="J2" s="91" t="s">
        <v>10</v>
      </c>
      <c r="K2" s="91" t="s">
        <v>11</v>
      </c>
      <c r="L2" s="91" t="s">
        <v>12</v>
      </c>
      <c r="M2" s="92" t="s">
        <v>13</v>
      </c>
      <c r="N2" s="101" t="s">
        <v>14</v>
      </c>
    </row>
    <row r="3" spans="1:14">
      <c r="A3" s="158" t="s">
        <v>15</v>
      </c>
      <c r="B3" s="105" t="s">
        <v>16</v>
      </c>
      <c r="C3" s="105" t="s">
        <v>17</v>
      </c>
      <c r="D3" s="105"/>
      <c r="E3" s="106" t="s">
        <v>18</v>
      </c>
      <c r="F3" s="105"/>
      <c r="G3" s="106"/>
      <c r="H3" s="33" t="s">
        <v>19</v>
      </c>
      <c r="I3" s="130"/>
      <c r="J3" s="57"/>
      <c r="K3" s="58"/>
      <c r="L3" s="79">
        <f t="shared" ref="L3:L14" si="0">SUM(N3*80%)</f>
        <v>21600</v>
      </c>
      <c r="M3" s="79">
        <f t="shared" ref="M3:M14" si="1">SUM(N3*20%)</f>
        <v>5400</v>
      </c>
      <c r="N3" s="79">
        <v>27000</v>
      </c>
    </row>
    <row r="4" spans="1:14">
      <c r="A4" s="159"/>
      <c r="B4" s="105" t="s">
        <v>16</v>
      </c>
      <c r="C4" s="105" t="s">
        <v>17</v>
      </c>
      <c r="D4" s="105"/>
      <c r="E4" s="106" t="s">
        <v>18</v>
      </c>
      <c r="F4" s="105"/>
      <c r="G4" s="106"/>
      <c r="H4" s="33" t="s">
        <v>20</v>
      </c>
      <c r="I4" s="130"/>
      <c r="J4" s="57"/>
      <c r="K4" s="58"/>
      <c r="L4" s="79">
        <f t="shared" si="0"/>
        <v>4680</v>
      </c>
      <c r="M4" s="79">
        <f t="shared" si="1"/>
        <v>1170</v>
      </c>
      <c r="N4" s="79">
        <v>5850</v>
      </c>
    </row>
    <row r="5" spans="1:14">
      <c r="A5" s="159"/>
      <c r="B5" s="105" t="s">
        <v>16</v>
      </c>
      <c r="C5" s="105" t="s">
        <v>17</v>
      </c>
      <c r="D5" s="105"/>
      <c r="E5" s="106" t="s">
        <v>18</v>
      </c>
      <c r="F5" s="105"/>
      <c r="G5" s="106"/>
      <c r="H5" s="33" t="s">
        <v>21</v>
      </c>
      <c r="I5" s="130"/>
      <c r="J5" s="57"/>
      <c r="K5" s="58"/>
      <c r="L5" s="79">
        <f t="shared" si="0"/>
        <v>4000</v>
      </c>
      <c r="M5" s="79">
        <f t="shared" si="1"/>
        <v>1000</v>
      </c>
      <c r="N5" s="79">
        <v>5000</v>
      </c>
    </row>
    <row r="6" spans="1:14">
      <c r="A6" s="159"/>
      <c r="B6" s="105" t="s">
        <v>16</v>
      </c>
      <c r="C6" s="105" t="s">
        <v>17</v>
      </c>
      <c r="D6" s="105"/>
      <c r="E6" s="106" t="s">
        <v>18</v>
      </c>
      <c r="F6" s="105"/>
      <c r="G6" s="106"/>
      <c r="H6" s="33" t="s">
        <v>22</v>
      </c>
      <c r="I6" s="130"/>
      <c r="J6" s="57"/>
      <c r="K6" s="58"/>
      <c r="L6" s="79">
        <f t="shared" si="0"/>
        <v>6736.8</v>
      </c>
      <c r="M6" s="79">
        <f t="shared" si="1"/>
        <v>1684.2</v>
      </c>
      <c r="N6" s="79">
        <v>8421</v>
      </c>
    </row>
    <row r="7" spans="1:14">
      <c r="A7" s="161" t="s">
        <v>23</v>
      </c>
      <c r="B7" s="107" t="s">
        <v>16</v>
      </c>
      <c r="C7" s="107" t="s">
        <v>24</v>
      </c>
      <c r="D7" s="107"/>
      <c r="E7" s="108" t="s">
        <v>18</v>
      </c>
      <c r="F7" s="107"/>
      <c r="G7" s="108"/>
      <c r="H7" s="36" t="s">
        <v>25</v>
      </c>
      <c r="I7" s="130"/>
      <c r="J7" s="57"/>
      <c r="K7" s="58"/>
      <c r="L7" s="79">
        <f t="shared" si="0"/>
        <v>1248.8000000000002</v>
      </c>
      <c r="M7" s="79">
        <f t="shared" si="1"/>
        <v>312.20000000000005</v>
      </c>
      <c r="N7" s="79">
        <v>1561</v>
      </c>
    </row>
    <row r="8" spans="1:14">
      <c r="A8" s="162"/>
      <c r="B8" s="107" t="s">
        <v>16</v>
      </c>
      <c r="C8" s="107" t="s">
        <v>17</v>
      </c>
      <c r="D8" s="107"/>
      <c r="E8" s="108" t="s">
        <v>18</v>
      </c>
      <c r="F8" s="107"/>
      <c r="G8" s="108"/>
      <c r="H8" s="36" t="s">
        <v>26</v>
      </c>
      <c r="I8" s="130"/>
      <c r="J8" s="57"/>
      <c r="K8" s="58"/>
      <c r="L8" s="79">
        <f t="shared" si="0"/>
        <v>2612</v>
      </c>
      <c r="M8" s="79">
        <f t="shared" si="1"/>
        <v>653</v>
      </c>
      <c r="N8" s="79">
        <v>3265</v>
      </c>
    </row>
    <row r="9" spans="1:14">
      <c r="A9" s="162"/>
      <c r="B9" s="107" t="s">
        <v>16</v>
      </c>
      <c r="C9" s="107" t="s">
        <v>17</v>
      </c>
      <c r="D9" s="107"/>
      <c r="E9" s="108" t="s">
        <v>18</v>
      </c>
      <c r="F9" s="107"/>
      <c r="G9" s="108"/>
      <c r="H9" s="36" t="s">
        <v>27</v>
      </c>
      <c r="I9" s="130"/>
      <c r="J9" s="57"/>
      <c r="K9" s="58"/>
      <c r="L9" s="79">
        <f t="shared" si="0"/>
        <v>720</v>
      </c>
      <c r="M9" s="79">
        <f t="shared" si="1"/>
        <v>180</v>
      </c>
      <c r="N9" s="58">
        <v>900</v>
      </c>
    </row>
    <row r="10" spans="1:14">
      <c r="A10" s="162"/>
      <c r="B10" s="107" t="s">
        <v>16</v>
      </c>
      <c r="C10" s="107" t="s">
        <v>17</v>
      </c>
      <c r="D10" s="107"/>
      <c r="E10" s="108" t="s">
        <v>18</v>
      </c>
      <c r="F10" s="107"/>
      <c r="G10" s="108"/>
      <c r="H10" s="36" t="s">
        <v>28</v>
      </c>
      <c r="I10" s="130"/>
      <c r="J10" s="57"/>
      <c r="K10" s="58"/>
      <c r="L10" s="79">
        <f t="shared" si="0"/>
        <v>1440</v>
      </c>
      <c r="M10" s="79">
        <f t="shared" si="1"/>
        <v>360</v>
      </c>
      <c r="N10" s="79">
        <v>1800</v>
      </c>
    </row>
    <row r="11" spans="1:14">
      <c r="A11" s="163"/>
      <c r="B11" s="107" t="s">
        <v>16</v>
      </c>
      <c r="C11" s="107" t="s">
        <v>17</v>
      </c>
      <c r="D11" s="107"/>
      <c r="E11" s="108" t="s">
        <v>18</v>
      </c>
      <c r="F11" s="107"/>
      <c r="G11" s="108"/>
      <c r="H11" s="36" t="s">
        <v>29</v>
      </c>
      <c r="I11" s="130"/>
      <c r="J11" s="57"/>
      <c r="K11" s="58"/>
      <c r="L11" s="79">
        <f t="shared" si="0"/>
        <v>8000</v>
      </c>
      <c r="M11" s="79">
        <f t="shared" si="1"/>
        <v>2000</v>
      </c>
      <c r="N11" s="79">
        <v>10000</v>
      </c>
    </row>
    <row r="12" spans="1:14">
      <c r="A12" s="164" t="s">
        <v>30</v>
      </c>
      <c r="B12" s="109" t="s">
        <v>16</v>
      </c>
      <c r="C12" s="109" t="s">
        <v>17</v>
      </c>
      <c r="D12" s="86" t="s">
        <v>31</v>
      </c>
      <c r="E12" s="86" t="s">
        <v>31</v>
      </c>
      <c r="F12" s="86"/>
      <c r="G12" s="86"/>
      <c r="H12" s="75" t="s">
        <v>32</v>
      </c>
      <c r="I12" s="130"/>
      <c r="J12" s="57"/>
      <c r="K12" s="58"/>
      <c r="L12" s="79">
        <f t="shared" si="0"/>
        <v>1360</v>
      </c>
      <c r="M12" s="79">
        <f t="shared" si="1"/>
        <v>340</v>
      </c>
      <c r="N12" s="79">
        <v>1700</v>
      </c>
    </row>
    <row r="13" spans="1:14" ht="15.95" customHeight="1">
      <c r="A13" s="165"/>
      <c r="B13" s="109" t="s">
        <v>16</v>
      </c>
      <c r="C13" s="109" t="s">
        <v>33</v>
      </c>
      <c r="D13" s="86" t="s">
        <v>31</v>
      </c>
      <c r="E13" s="86" t="s">
        <v>31</v>
      </c>
      <c r="F13" s="86"/>
      <c r="G13" s="86"/>
      <c r="H13" s="75" t="s">
        <v>34</v>
      </c>
      <c r="I13" s="130"/>
      <c r="J13" s="57"/>
      <c r="K13" s="58"/>
      <c r="L13" s="79">
        <f t="shared" si="0"/>
        <v>17600</v>
      </c>
      <c r="M13" s="79">
        <f t="shared" si="1"/>
        <v>4400</v>
      </c>
      <c r="N13" s="79">
        <v>22000</v>
      </c>
    </row>
    <row r="14" spans="1:14">
      <c r="A14" s="166"/>
      <c r="B14" s="109" t="s">
        <v>16</v>
      </c>
      <c r="C14" s="109" t="s">
        <v>33</v>
      </c>
      <c r="D14" s="86" t="s">
        <v>31</v>
      </c>
      <c r="E14" s="86" t="s">
        <v>31</v>
      </c>
      <c r="F14" s="86"/>
      <c r="G14" s="86"/>
      <c r="H14" s="75" t="s">
        <v>35</v>
      </c>
      <c r="I14" s="130"/>
      <c r="J14" s="57"/>
      <c r="K14" s="58"/>
      <c r="L14" s="79">
        <f t="shared" si="0"/>
        <v>7200</v>
      </c>
      <c r="M14" s="79">
        <f t="shared" si="1"/>
        <v>1800</v>
      </c>
      <c r="N14" s="79">
        <v>9000</v>
      </c>
    </row>
    <row r="15" spans="1:14" ht="15.95" customHeight="1">
      <c r="A15" s="160" t="s">
        <v>36</v>
      </c>
      <c r="B15" s="110" t="s">
        <v>16</v>
      </c>
      <c r="C15" s="110" t="s">
        <v>37</v>
      </c>
      <c r="D15" s="111" t="s">
        <v>38</v>
      </c>
      <c r="E15" s="111" t="s">
        <v>38</v>
      </c>
      <c r="F15" s="111"/>
      <c r="G15" s="111" t="s">
        <v>39</v>
      </c>
      <c r="H15" s="12" t="s">
        <v>40</v>
      </c>
      <c r="I15" s="130"/>
      <c r="J15" s="57"/>
      <c r="K15" s="80">
        <v>1800</v>
      </c>
      <c r="L15" s="80"/>
      <c r="M15" s="80"/>
      <c r="N15" s="80"/>
    </row>
    <row r="16" spans="1:14">
      <c r="A16" s="160"/>
      <c r="B16" s="110" t="s">
        <v>16</v>
      </c>
      <c r="C16" s="110" t="s">
        <v>37</v>
      </c>
      <c r="D16" s="111" t="s">
        <v>38</v>
      </c>
      <c r="E16" s="111" t="s">
        <v>38</v>
      </c>
      <c r="F16" s="111"/>
      <c r="G16" s="111" t="s">
        <v>39</v>
      </c>
      <c r="H16" s="12" t="s">
        <v>41</v>
      </c>
      <c r="I16" s="130"/>
      <c r="J16" s="57"/>
      <c r="K16" s="80">
        <v>4800</v>
      </c>
      <c r="L16" s="80"/>
      <c r="M16" s="80"/>
      <c r="N16" s="80"/>
    </row>
    <row r="17" spans="1:15" ht="15.95" customHeight="1">
      <c r="A17" s="150" t="s">
        <v>42</v>
      </c>
      <c r="B17" s="112" t="s">
        <v>16</v>
      </c>
      <c r="C17" s="112" t="s">
        <v>43</v>
      </c>
      <c r="D17" s="112" t="s">
        <v>44</v>
      </c>
      <c r="E17" s="82" t="s">
        <v>45</v>
      </c>
      <c r="F17" s="112" t="s">
        <v>46</v>
      </c>
      <c r="G17" s="82"/>
      <c r="H17" s="142" t="s">
        <v>47</v>
      </c>
      <c r="I17" s="131" t="s">
        <v>48</v>
      </c>
      <c r="J17" s="79">
        <v>1600</v>
      </c>
      <c r="K17" s="79"/>
      <c r="L17" s="79"/>
      <c r="M17" s="79"/>
      <c r="N17" s="79"/>
    </row>
    <row r="18" spans="1:15">
      <c r="A18" s="151"/>
      <c r="B18" s="112" t="s">
        <v>16</v>
      </c>
      <c r="C18" s="112" t="s">
        <v>49</v>
      </c>
      <c r="D18" s="112" t="s">
        <v>44</v>
      </c>
      <c r="E18" s="82" t="s">
        <v>50</v>
      </c>
      <c r="F18" s="112" t="s">
        <v>46</v>
      </c>
      <c r="G18" s="82" t="s">
        <v>51</v>
      </c>
      <c r="H18" s="11" t="s">
        <v>52</v>
      </c>
      <c r="I18" s="131" t="s">
        <v>53</v>
      </c>
      <c r="J18" s="79">
        <v>6450</v>
      </c>
      <c r="K18" s="79"/>
      <c r="L18" s="79"/>
      <c r="M18" s="79"/>
      <c r="N18" s="79"/>
    </row>
    <row r="19" spans="1:15">
      <c r="A19" s="151"/>
      <c r="B19" s="112" t="s">
        <v>16</v>
      </c>
      <c r="C19" s="112" t="s">
        <v>54</v>
      </c>
      <c r="D19" s="112" t="s">
        <v>44</v>
      </c>
      <c r="E19" s="82" t="s">
        <v>38</v>
      </c>
      <c r="F19" s="112" t="s">
        <v>55</v>
      </c>
      <c r="G19" s="82"/>
      <c r="H19" s="11" t="s">
        <v>56</v>
      </c>
      <c r="I19" s="131" t="s">
        <v>53</v>
      </c>
      <c r="J19" s="81">
        <v>5325</v>
      </c>
      <c r="K19" s="81"/>
      <c r="L19" s="81"/>
      <c r="M19" s="79"/>
      <c r="N19" s="81"/>
    </row>
    <row r="20" spans="1:15">
      <c r="A20" s="151"/>
      <c r="B20" s="112" t="s">
        <v>16</v>
      </c>
      <c r="C20" s="113" t="s">
        <v>57</v>
      </c>
      <c r="D20" s="114" t="s">
        <v>58</v>
      </c>
      <c r="E20" s="82" t="s">
        <v>58</v>
      </c>
      <c r="F20" s="114"/>
      <c r="G20" s="82" t="s">
        <v>59</v>
      </c>
      <c r="H20" s="77" t="s">
        <v>60</v>
      </c>
      <c r="I20" s="132"/>
      <c r="J20" s="89"/>
      <c r="K20" s="79">
        <v>4000</v>
      </c>
      <c r="L20" s="58"/>
      <c r="M20" s="79"/>
      <c r="N20" s="79"/>
    </row>
    <row r="21" spans="1:15">
      <c r="A21" s="151"/>
      <c r="B21" s="112" t="s">
        <v>16</v>
      </c>
      <c r="C21" s="112" t="s">
        <v>61</v>
      </c>
      <c r="D21" s="112" t="s">
        <v>31</v>
      </c>
      <c r="E21" s="82" t="s">
        <v>62</v>
      </c>
      <c r="F21" s="112"/>
      <c r="G21" s="82" t="s">
        <v>63</v>
      </c>
      <c r="H21" s="11" t="s">
        <v>64</v>
      </c>
      <c r="I21" s="130"/>
      <c r="J21" s="57"/>
      <c r="K21" s="58">
        <v>700</v>
      </c>
      <c r="L21" s="58"/>
      <c r="M21" s="58"/>
      <c r="N21" s="58"/>
    </row>
    <row r="22" spans="1:15">
      <c r="A22" s="151"/>
      <c r="B22" s="112" t="s">
        <v>16</v>
      </c>
      <c r="C22" s="112" t="s">
        <v>65</v>
      </c>
      <c r="D22" s="112" t="s">
        <v>44</v>
      </c>
      <c r="E22" s="82" t="s">
        <v>62</v>
      </c>
      <c r="F22" s="112" t="s">
        <v>66</v>
      </c>
      <c r="G22" s="82"/>
      <c r="H22" s="11" t="s">
        <v>67</v>
      </c>
      <c r="I22" s="131" t="s">
        <v>53</v>
      </c>
      <c r="J22" s="80">
        <v>21500</v>
      </c>
      <c r="K22" s="80"/>
      <c r="L22" s="80"/>
      <c r="M22" s="80"/>
      <c r="N22" s="80"/>
    </row>
    <row r="23" spans="1:15">
      <c r="A23" s="151"/>
      <c r="B23" s="112" t="s">
        <v>16</v>
      </c>
      <c r="C23" s="112" t="s">
        <v>68</v>
      </c>
      <c r="D23" s="112" t="s">
        <v>44</v>
      </c>
      <c r="E23" s="82" t="s">
        <v>69</v>
      </c>
      <c r="F23" s="112" t="s">
        <v>46</v>
      </c>
      <c r="G23" s="82"/>
      <c r="H23" s="142" t="s">
        <v>70</v>
      </c>
      <c r="I23" s="131" t="s">
        <v>48</v>
      </c>
      <c r="J23" s="79">
        <v>1000</v>
      </c>
      <c r="K23" s="79"/>
      <c r="L23" s="79"/>
      <c r="M23" s="79"/>
      <c r="N23" s="79"/>
      <c r="O23" t="s">
        <v>71</v>
      </c>
    </row>
    <row r="24" spans="1:15">
      <c r="A24" s="152"/>
      <c r="B24" s="112" t="s">
        <v>16</v>
      </c>
      <c r="C24" s="112" t="s">
        <v>72</v>
      </c>
      <c r="D24" s="112" t="s">
        <v>44</v>
      </c>
      <c r="E24" s="82" t="s">
        <v>45</v>
      </c>
      <c r="F24" s="112" t="s">
        <v>46</v>
      </c>
      <c r="G24" s="82"/>
      <c r="H24" s="142" t="s">
        <v>73</v>
      </c>
      <c r="I24" s="131" t="s">
        <v>48</v>
      </c>
      <c r="J24" s="79">
        <v>2100</v>
      </c>
      <c r="K24" s="79"/>
      <c r="L24" s="79"/>
      <c r="M24" s="79"/>
      <c r="N24" s="79"/>
    </row>
    <row r="25" spans="1:15">
      <c r="H25" s="53" t="s">
        <v>74</v>
      </c>
      <c r="I25" s="133"/>
      <c r="J25" s="83">
        <f>SUM(J17:J24)</f>
        <v>37975</v>
      </c>
      <c r="K25" s="88"/>
      <c r="L25" s="58"/>
      <c r="M25" s="88"/>
      <c r="N25" s="57"/>
    </row>
    <row r="26" spans="1:15">
      <c r="H26" s="53" t="s">
        <v>75</v>
      </c>
      <c r="I26" s="133"/>
      <c r="J26" s="83"/>
      <c r="K26" s="83">
        <f>SUM(K15:K21)</f>
        <v>11300</v>
      </c>
      <c r="L26" s="58"/>
      <c r="M26" s="88"/>
      <c r="N26" s="57"/>
    </row>
    <row r="27" spans="1:15">
      <c r="H27" s="53" t="s">
        <v>76</v>
      </c>
      <c r="I27" s="133"/>
      <c r="J27" s="83"/>
      <c r="L27" s="83">
        <f>SUM(L3:L24)</f>
        <v>77197.600000000006</v>
      </c>
      <c r="M27" s="88"/>
      <c r="N27" s="57"/>
    </row>
    <row r="28" spans="1:15">
      <c r="H28" s="94" t="s">
        <v>77</v>
      </c>
      <c r="I28" s="133"/>
      <c r="J28" s="95">
        <f>SUM(J25,K26,L27)</f>
        <v>126472.6</v>
      </c>
      <c r="K28" s="88"/>
      <c r="L28" s="88"/>
      <c r="M28" s="88"/>
      <c r="N28" s="57"/>
    </row>
    <row r="29" spans="1:15">
      <c r="H29" s="98" t="s">
        <v>78</v>
      </c>
      <c r="I29" s="133"/>
      <c r="J29" s="99"/>
      <c r="K29" s="99"/>
      <c r="L29" s="99"/>
      <c r="M29" s="99">
        <f>SUM(M3:M14)</f>
        <v>19299.400000000001</v>
      </c>
      <c r="N29" s="57"/>
    </row>
    <row r="30" spans="1:15">
      <c r="I30" s="134"/>
    </row>
    <row r="31" spans="1:15" ht="15.95" customHeight="1">
      <c r="A31" s="156" t="s">
        <v>79</v>
      </c>
      <c r="B31" s="115" t="s">
        <v>80</v>
      </c>
      <c r="C31" s="116" t="s">
        <v>81</v>
      </c>
      <c r="D31" s="115" t="s">
        <v>44</v>
      </c>
      <c r="E31" s="84" t="s">
        <v>82</v>
      </c>
      <c r="F31" s="115" t="s">
        <v>46</v>
      </c>
      <c r="G31" s="84"/>
      <c r="H31" s="142" t="s">
        <v>83</v>
      </c>
      <c r="I31" s="131" t="s">
        <v>48</v>
      </c>
      <c r="J31" s="79">
        <v>14450</v>
      </c>
      <c r="K31" s="79"/>
      <c r="L31" s="58"/>
      <c r="M31" s="79"/>
    </row>
    <row r="32" spans="1:15">
      <c r="A32" s="156"/>
      <c r="B32" s="115" t="s">
        <v>80</v>
      </c>
      <c r="C32" s="116" t="s">
        <v>84</v>
      </c>
      <c r="D32" s="115" t="s">
        <v>44</v>
      </c>
      <c r="E32" s="84" t="s">
        <v>51</v>
      </c>
      <c r="F32" s="115" t="s">
        <v>55</v>
      </c>
      <c r="G32" s="84"/>
      <c r="H32" s="16" t="s">
        <v>85</v>
      </c>
      <c r="I32" s="131" t="s">
        <v>53</v>
      </c>
      <c r="J32" s="79">
        <v>20000</v>
      </c>
      <c r="K32" s="79"/>
      <c r="L32" s="58"/>
      <c r="M32" s="79"/>
    </row>
    <row r="33" spans="1:14">
      <c r="A33" s="156"/>
      <c r="B33" s="115" t="s">
        <v>80</v>
      </c>
      <c r="C33" s="115" t="s">
        <v>84</v>
      </c>
      <c r="D33" s="115" t="s">
        <v>44</v>
      </c>
      <c r="E33" s="84" t="s">
        <v>38</v>
      </c>
      <c r="F33" s="115" t="s">
        <v>55</v>
      </c>
      <c r="G33" s="84"/>
      <c r="H33" s="16" t="s">
        <v>86</v>
      </c>
      <c r="I33" s="131" t="s">
        <v>53</v>
      </c>
      <c r="J33" s="79">
        <v>5325</v>
      </c>
      <c r="K33" s="79"/>
      <c r="L33" s="58"/>
      <c r="M33" s="79"/>
      <c r="N33"/>
    </row>
    <row r="34" spans="1:14">
      <c r="A34" s="156"/>
      <c r="B34" s="115" t="s">
        <v>80</v>
      </c>
      <c r="C34" s="115" t="s">
        <v>87</v>
      </c>
      <c r="D34" s="115" t="s">
        <v>44</v>
      </c>
      <c r="E34" s="84" t="s">
        <v>88</v>
      </c>
      <c r="F34" s="115" t="s">
        <v>89</v>
      </c>
      <c r="G34" s="84"/>
      <c r="H34" s="16" t="s">
        <v>90</v>
      </c>
      <c r="I34" s="131" t="s">
        <v>53</v>
      </c>
      <c r="J34" s="79">
        <v>19000</v>
      </c>
      <c r="K34" s="79"/>
      <c r="L34" s="58"/>
      <c r="M34" s="79"/>
      <c r="N34"/>
    </row>
    <row r="35" spans="1:14">
      <c r="A35" s="156"/>
      <c r="B35" s="115" t="s">
        <v>80</v>
      </c>
      <c r="C35" s="115" t="s">
        <v>91</v>
      </c>
      <c r="D35" s="115" t="s">
        <v>58</v>
      </c>
      <c r="E35" s="84" t="s">
        <v>58</v>
      </c>
      <c r="F35" s="115"/>
      <c r="G35" s="84" t="s">
        <v>59</v>
      </c>
      <c r="H35" s="16" t="s">
        <v>92</v>
      </c>
      <c r="I35" s="130"/>
      <c r="J35" s="57"/>
      <c r="K35" s="58">
        <v>979</v>
      </c>
      <c r="L35" s="58"/>
      <c r="M35" s="58"/>
      <c r="N35"/>
    </row>
    <row r="36" spans="1:14">
      <c r="A36" s="156"/>
      <c r="B36" s="115" t="s">
        <v>80</v>
      </c>
      <c r="C36" s="116" t="s">
        <v>93</v>
      </c>
      <c r="D36" s="117" t="s">
        <v>31</v>
      </c>
      <c r="E36" s="84" t="s">
        <v>31</v>
      </c>
      <c r="F36" s="117"/>
      <c r="G36" s="84" t="s">
        <v>31</v>
      </c>
      <c r="H36" s="16" t="s">
        <v>94</v>
      </c>
      <c r="I36" s="130"/>
      <c r="J36" s="57"/>
      <c r="K36" s="79">
        <v>12000</v>
      </c>
      <c r="L36" s="58"/>
      <c r="M36" s="79"/>
      <c r="N36"/>
    </row>
    <row r="37" spans="1:14">
      <c r="A37" s="156"/>
      <c r="B37" s="115" t="s">
        <v>80</v>
      </c>
      <c r="C37" s="116" t="s">
        <v>93</v>
      </c>
      <c r="D37" s="117" t="s">
        <v>95</v>
      </c>
      <c r="E37" s="84" t="s">
        <v>95</v>
      </c>
      <c r="F37" s="117"/>
      <c r="G37" s="84" t="s">
        <v>96</v>
      </c>
      <c r="H37" s="16" t="s">
        <v>97</v>
      </c>
      <c r="I37" s="130"/>
      <c r="J37" s="57"/>
      <c r="K37" s="79">
        <v>15000</v>
      </c>
      <c r="L37" s="58"/>
      <c r="M37" s="79"/>
      <c r="N37"/>
    </row>
    <row r="38" spans="1:14">
      <c r="D38" s="118"/>
      <c r="F38" s="118"/>
      <c r="I38" s="135"/>
      <c r="J38" s="52"/>
      <c r="N38"/>
    </row>
    <row r="39" spans="1:14" ht="15.95" customHeight="1">
      <c r="A39" s="153" t="s">
        <v>98</v>
      </c>
      <c r="B39" s="115" t="s">
        <v>80</v>
      </c>
      <c r="C39" s="116" t="s">
        <v>93</v>
      </c>
      <c r="D39" s="117" t="s">
        <v>58</v>
      </c>
      <c r="E39" s="84" t="s">
        <v>58</v>
      </c>
      <c r="F39" s="117"/>
      <c r="G39" s="84" t="s">
        <v>59</v>
      </c>
      <c r="H39" s="47" t="s">
        <v>99</v>
      </c>
      <c r="I39" s="136"/>
      <c r="J39" s="96"/>
      <c r="K39" s="79">
        <v>4216</v>
      </c>
      <c r="L39" s="58"/>
      <c r="M39" s="79"/>
      <c r="N39"/>
    </row>
    <row r="40" spans="1:14">
      <c r="A40" s="154"/>
      <c r="B40" s="115" t="s">
        <v>80</v>
      </c>
      <c r="C40" s="116" t="s">
        <v>93</v>
      </c>
      <c r="D40" s="117" t="s">
        <v>100</v>
      </c>
      <c r="E40" s="84" t="s">
        <v>100</v>
      </c>
      <c r="F40" s="117"/>
      <c r="G40" s="84" t="s">
        <v>101</v>
      </c>
      <c r="H40" s="47" t="s">
        <v>102</v>
      </c>
      <c r="I40" s="136"/>
      <c r="J40" s="96"/>
      <c r="K40" s="79">
        <v>2800</v>
      </c>
      <c r="L40" s="58"/>
      <c r="M40" s="79"/>
      <c r="N40"/>
    </row>
    <row r="41" spans="1:14">
      <c r="A41" s="154"/>
      <c r="B41" s="119"/>
      <c r="C41" s="120"/>
      <c r="D41" s="121"/>
      <c r="E41" s="57"/>
      <c r="F41" s="121"/>
      <c r="G41" s="57"/>
      <c r="H41" s="97" t="s">
        <v>103</v>
      </c>
      <c r="I41" s="137"/>
      <c r="J41" s="83">
        <f>SUM(J31:J34)</f>
        <v>58775</v>
      </c>
      <c r="K41" s="79"/>
      <c r="L41" s="58"/>
      <c r="M41" s="79"/>
      <c r="N41"/>
    </row>
    <row r="42" spans="1:14">
      <c r="A42" s="154"/>
      <c r="B42" s="119"/>
      <c r="C42" s="120"/>
      <c r="D42" s="121"/>
      <c r="E42" s="57"/>
      <c r="F42" s="121"/>
      <c r="G42" s="57"/>
      <c r="H42" s="97" t="s">
        <v>104</v>
      </c>
      <c r="I42" s="137"/>
      <c r="J42" s="96"/>
      <c r="K42" s="83">
        <f>SUM(K31:K40)</f>
        <v>34995</v>
      </c>
      <c r="L42" s="58"/>
      <c r="M42" s="79"/>
      <c r="N42"/>
    </row>
    <row r="43" spans="1:14">
      <c r="A43" s="154"/>
      <c r="B43" s="119"/>
      <c r="C43" s="119"/>
      <c r="D43" s="121"/>
      <c r="E43" s="57"/>
      <c r="F43" s="121"/>
      <c r="G43" s="57"/>
      <c r="H43" s="94" t="s">
        <v>105</v>
      </c>
      <c r="I43" s="133"/>
      <c r="J43" s="95">
        <f>SUM(J41,K42)</f>
        <v>93770</v>
      </c>
      <c r="K43" s="58"/>
      <c r="L43" s="57"/>
      <c r="M43" s="88"/>
      <c r="N43"/>
    </row>
    <row r="44" spans="1:14">
      <c r="A44" s="154"/>
      <c r="B44" s="122" t="s">
        <v>106</v>
      </c>
      <c r="C44" s="123" t="s">
        <v>107</v>
      </c>
      <c r="D44" s="124" t="s">
        <v>44</v>
      </c>
      <c r="E44" s="85" t="s">
        <v>108</v>
      </c>
      <c r="F44" s="124" t="s">
        <v>109</v>
      </c>
      <c r="G44" s="85"/>
      <c r="H44" s="48" t="s">
        <v>110</v>
      </c>
      <c r="I44" s="138" t="s">
        <v>53</v>
      </c>
      <c r="J44" s="79">
        <v>1400</v>
      </c>
      <c r="K44" s="79"/>
      <c r="L44" s="58"/>
      <c r="M44" s="79"/>
      <c r="N44"/>
    </row>
    <row r="45" spans="1:14">
      <c r="A45" s="155"/>
      <c r="B45" s="122" t="s">
        <v>106</v>
      </c>
      <c r="C45" s="123" t="s">
        <v>107</v>
      </c>
      <c r="D45" s="124" t="s">
        <v>44</v>
      </c>
      <c r="E45" s="85" t="s">
        <v>45</v>
      </c>
      <c r="F45" s="124" t="s">
        <v>46</v>
      </c>
      <c r="G45" s="85"/>
      <c r="H45" s="143" t="s">
        <v>111</v>
      </c>
      <c r="I45" s="138" t="s">
        <v>48</v>
      </c>
      <c r="J45" s="58">
        <v>600</v>
      </c>
      <c r="K45" s="58"/>
      <c r="L45" s="58"/>
      <c r="M45" s="58"/>
      <c r="N45"/>
    </row>
    <row r="46" spans="1:14">
      <c r="D46" s="118"/>
      <c r="F46" s="118"/>
      <c r="I46" s="134"/>
      <c r="N46"/>
    </row>
    <row r="47" spans="1:14">
      <c r="D47" s="118"/>
      <c r="F47" s="118"/>
      <c r="I47" s="134"/>
      <c r="N47"/>
    </row>
    <row r="48" spans="1:14" ht="15.95" customHeight="1">
      <c r="A48" s="157" t="s">
        <v>112</v>
      </c>
      <c r="B48" s="122" t="s">
        <v>106</v>
      </c>
      <c r="C48" s="122" t="s">
        <v>113</v>
      </c>
      <c r="D48" s="124" t="s">
        <v>44</v>
      </c>
      <c r="E48" s="122" t="s">
        <v>69</v>
      </c>
      <c r="F48" s="124" t="s">
        <v>55</v>
      </c>
      <c r="G48" s="85"/>
      <c r="H48" s="28" t="s">
        <v>114</v>
      </c>
      <c r="I48" s="131" t="s">
        <v>53</v>
      </c>
      <c r="J48" s="79">
        <v>5325</v>
      </c>
      <c r="K48" s="79"/>
      <c r="L48" s="58"/>
      <c r="M48" s="79"/>
      <c r="N48"/>
    </row>
    <row r="49" spans="1:14">
      <c r="A49" s="157"/>
      <c r="B49" s="122" t="s">
        <v>106</v>
      </c>
      <c r="C49" s="123" t="s">
        <v>115</v>
      </c>
      <c r="D49" s="124" t="s">
        <v>44</v>
      </c>
      <c r="E49" s="122" t="s">
        <v>116</v>
      </c>
      <c r="F49" s="124" t="s">
        <v>46</v>
      </c>
      <c r="G49" s="85"/>
      <c r="H49" s="142" t="s">
        <v>117</v>
      </c>
      <c r="I49" s="131" t="s">
        <v>48</v>
      </c>
      <c r="J49" s="79">
        <v>8000</v>
      </c>
      <c r="K49" s="79"/>
      <c r="L49" s="58"/>
      <c r="M49" s="79"/>
      <c r="N49"/>
    </row>
    <row r="50" spans="1:14">
      <c r="A50" s="157"/>
      <c r="B50" s="122" t="s">
        <v>106</v>
      </c>
      <c r="C50" s="124" t="s">
        <v>118</v>
      </c>
      <c r="D50" s="124" t="s">
        <v>31</v>
      </c>
      <c r="E50" s="122" t="s">
        <v>31</v>
      </c>
      <c r="F50" s="124"/>
      <c r="G50" s="85" t="s">
        <v>31</v>
      </c>
      <c r="H50" s="28" t="s">
        <v>119</v>
      </c>
      <c r="I50" s="130"/>
      <c r="J50" s="57"/>
      <c r="K50" s="79">
        <v>500</v>
      </c>
      <c r="L50" s="58"/>
      <c r="M50" s="79"/>
      <c r="N50"/>
    </row>
    <row r="51" spans="1:14">
      <c r="A51" s="157"/>
      <c r="B51" s="122" t="s">
        <v>106</v>
      </c>
      <c r="C51" s="122" t="s">
        <v>120</v>
      </c>
      <c r="D51" s="122" t="s">
        <v>44</v>
      </c>
      <c r="E51" s="122" t="s">
        <v>31</v>
      </c>
      <c r="F51" s="122" t="s">
        <v>46</v>
      </c>
      <c r="G51" s="85"/>
      <c r="H51" s="28" t="s">
        <v>121</v>
      </c>
      <c r="I51" s="131" t="s">
        <v>53</v>
      </c>
      <c r="J51" s="79">
        <v>1000</v>
      </c>
      <c r="K51" s="79"/>
      <c r="L51" s="58"/>
      <c r="M51" s="79"/>
      <c r="N51"/>
    </row>
    <row r="52" spans="1:14">
      <c r="A52" s="157"/>
      <c r="B52" s="122" t="s">
        <v>106</v>
      </c>
      <c r="C52" s="122" t="s">
        <v>122</v>
      </c>
      <c r="D52" s="122" t="s">
        <v>44</v>
      </c>
      <c r="E52" s="122" t="s">
        <v>123</v>
      </c>
      <c r="F52" s="122" t="s">
        <v>124</v>
      </c>
      <c r="G52" s="85"/>
      <c r="H52" s="28" t="s">
        <v>125</v>
      </c>
      <c r="I52" s="131" t="s">
        <v>53</v>
      </c>
      <c r="J52" s="79">
        <v>19000</v>
      </c>
      <c r="K52" s="79"/>
      <c r="L52" s="58"/>
      <c r="M52" s="79"/>
      <c r="N52"/>
    </row>
    <row r="53" spans="1:14">
      <c r="A53" s="49"/>
      <c r="I53" s="134"/>
      <c r="N53"/>
    </row>
    <row r="54" spans="1:14">
      <c r="A54" s="74" t="s">
        <v>126</v>
      </c>
      <c r="B54" s="109" t="s">
        <v>127</v>
      </c>
      <c r="C54" s="109" t="s">
        <v>128</v>
      </c>
      <c r="D54" s="109" t="s">
        <v>44</v>
      </c>
      <c r="E54" s="109" t="s">
        <v>31</v>
      </c>
      <c r="F54" s="109" t="s">
        <v>55</v>
      </c>
      <c r="G54" s="86" t="s">
        <v>31</v>
      </c>
      <c r="H54" s="75" t="s">
        <v>129</v>
      </c>
      <c r="I54" s="131" t="s">
        <v>53</v>
      </c>
      <c r="J54" s="80">
        <v>5325</v>
      </c>
      <c r="K54" s="80"/>
      <c r="L54" s="58"/>
      <c r="M54" s="80"/>
      <c r="N54"/>
    </row>
    <row r="55" spans="1:14">
      <c r="A55" s="74"/>
      <c r="B55" s="109" t="s">
        <v>127</v>
      </c>
      <c r="C55" s="109" t="s">
        <v>17</v>
      </c>
      <c r="D55" s="109" t="s">
        <v>18</v>
      </c>
      <c r="E55" s="109" t="s">
        <v>18</v>
      </c>
      <c r="F55" s="109"/>
      <c r="G55" s="86"/>
      <c r="H55" s="75" t="s">
        <v>130</v>
      </c>
      <c r="I55" s="130"/>
      <c r="J55" s="57"/>
      <c r="K55" s="52"/>
      <c r="L55" s="80"/>
      <c r="M55" s="80">
        <f>M29</f>
        <v>19299.400000000001</v>
      </c>
      <c r="N55"/>
    </row>
    <row r="56" spans="1:14">
      <c r="H56" s="53" t="s">
        <v>131</v>
      </c>
      <c r="I56" s="133"/>
      <c r="J56" s="83">
        <f>SUM(J44:J54)</f>
        <v>40650</v>
      </c>
      <c r="K56" s="83"/>
      <c r="L56" s="83"/>
      <c r="M56" s="83"/>
      <c r="N56"/>
    </row>
    <row r="57" spans="1:14">
      <c r="H57" s="53" t="s">
        <v>132</v>
      </c>
      <c r="I57" s="133"/>
      <c r="J57" s="83"/>
      <c r="K57" s="83">
        <f>K50</f>
        <v>500</v>
      </c>
      <c r="L57" s="83"/>
      <c r="M57" s="83"/>
      <c r="N57"/>
    </row>
    <row r="58" spans="1:14">
      <c r="H58" s="53" t="s">
        <v>133</v>
      </c>
      <c r="I58" s="133"/>
      <c r="J58" s="83"/>
      <c r="K58" s="83"/>
      <c r="L58" s="83"/>
      <c r="M58" s="83">
        <f>M55</f>
        <v>19299.400000000001</v>
      </c>
      <c r="N58"/>
    </row>
    <row r="59" spans="1:14">
      <c r="H59" s="94" t="s">
        <v>134</v>
      </c>
      <c r="I59" s="133"/>
      <c r="J59" s="95">
        <f>SUM(J56,K57,M58)</f>
        <v>60449.4</v>
      </c>
      <c r="K59" s="88"/>
      <c r="L59" s="88"/>
      <c r="M59" s="88"/>
      <c r="N59"/>
    </row>
    <row r="60" spans="1:14">
      <c r="I60" s="135"/>
    </row>
    <row r="61" spans="1:14">
      <c r="H61" s="54" t="s">
        <v>135</v>
      </c>
      <c r="I61" s="133"/>
      <c r="J61" s="87">
        <f>SUM(J25,J41,J56)</f>
        <v>137400</v>
      </c>
      <c r="K61" s="87"/>
      <c r="L61" s="87"/>
      <c r="M61" s="87"/>
      <c r="N61"/>
    </row>
    <row r="62" spans="1:14">
      <c r="H62" s="54" t="s">
        <v>136</v>
      </c>
      <c r="I62" s="133"/>
      <c r="J62" s="87">
        <f>SUM(K26,L27,K42,K57,M58)</f>
        <v>143292</v>
      </c>
      <c r="K62" s="100"/>
      <c r="L62" s="100"/>
      <c r="M62" s="100"/>
      <c r="N62"/>
    </row>
    <row r="63" spans="1:14">
      <c r="H63" s="94" t="s">
        <v>137</v>
      </c>
      <c r="I63" s="133"/>
      <c r="J63" s="95">
        <f>SUM(J28,J43,J59)</f>
        <v>280692</v>
      </c>
      <c r="K63" s="88"/>
      <c r="L63" s="56"/>
      <c r="M63" s="56"/>
      <c r="N63"/>
    </row>
    <row r="64" spans="1:14" ht="16.5" thickBot="1">
      <c r="I64" s="139"/>
    </row>
    <row r="65" spans="8:10" ht="16.5" thickBot="1">
      <c r="H65" s="141" t="s">
        <v>138</v>
      </c>
      <c r="I65" s="139" t="s">
        <v>139</v>
      </c>
      <c r="J65" s="140">
        <f>SUM(J17+J23+J24+J31+J45+J49)</f>
        <v>27750</v>
      </c>
    </row>
  </sheetData>
  <mergeCells count="9">
    <mergeCell ref="J1:M1"/>
    <mergeCell ref="A17:A24"/>
    <mergeCell ref="A39:A45"/>
    <mergeCell ref="A31:A37"/>
    <mergeCell ref="A48:A52"/>
    <mergeCell ref="A3:A6"/>
    <mergeCell ref="A15:A16"/>
    <mergeCell ref="A7:A11"/>
    <mergeCell ref="A12:A1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2"/>
  <sheetViews>
    <sheetView tabSelected="1" workbookViewId="0" xr3:uid="{958C4451-9541-5A59-BF78-D2F731DF1C81}">
      <selection activeCell="D9" sqref="D9"/>
    </sheetView>
  </sheetViews>
  <sheetFormatPr defaultColWidth="18.625" defaultRowHeight="18.75"/>
  <cols>
    <col min="1" max="2" width="18.625" style="144"/>
    <col min="3" max="3" width="18.625" style="147"/>
    <col min="4" max="16384" width="18.625" style="144"/>
  </cols>
  <sheetData>
    <row r="1" spans="1:4">
      <c r="C1" s="145" t="s">
        <v>140</v>
      </c>
    </row>
    <row r="2" spans="1:4">
      <c r="A2" s="144" t="s">
        <v>141</v>
      </c>
      <c r="B2" s="144" t="s">
        <v>142</v>
      </c>
      <c r="C2" s="146">
        <v>41300</v>
      </c>
      <c r="D2" s="144" t="s">
        <v>143</v>
      </c>
    </row>
    <row r="3" spans="1:4">
      <c r="A3" s="144" t="s">
        <v>144</v>
      </c>
      <c r="C3" s="146">
        <v>6450</v>
      </c>
      <c r="D3" s="144" t="s">
        <v>143</v>
      </c>
    </row>
    <row r="4" spans="1:4">
      <c r="A4" s="144" t="s">
        <v>145</v>
      </c>
      <c r="C4" s="146">
        <v>21500</v>
      </c>
      <c r="D4" s="144" t="s">
        <v>143</v>
      </c>
    </row>
    <row r="5" spans="1:4">
      <c r="A5" s="144" t="s">
        <v>146</v>
      </c>
      <c r="C5" s="146">
        <v>19000</v>
      </c>
      <c r="D5" s="144" t="s">
        <v>143</v>
      </c>
    </row>
    <row r="6" spans="1:4">
      <c r="A6" s="144" t="s">
        <v>110</v>
      </c>
      <c r="C6" s="146">
        <v>1400</v>
      </c>
      <c r="D6" s="144" t="s">
        <v>143</v>
      </c>
    </row>
    <row r="7" spans="1:4">
      <c r="A7" s="144" t="s">
        <v>121</v>
      </c>
      <c r="C7" s="146">
        <v>1000</v>
      </c>
      <c r="D7" s="144" t="s">
        <v>143</v>
      </c>
    </row>
    <row r="8" spans="1:4">
      <c r="A8" s="144" t="s">
        <v>147</v>
      </c>
      <c r="C8" s="146">
        <v>19000</v>
      </c>
      <c r="D8" s="144" t="s">
        <v>143</v>
      </c>
    </row>
    <row r="9" spans="1:4">
      <c r="A9" s="144" t="s">
        <v>148</v>
      </c>
      <c r="C9" s="146">
        <v>27750</v>
      </c>
    </row>
    <row r="10" spans="1:4">
      <c r="C10" s="145"/>
    </row>
    <row r="11" spans="1:4">
      <c r="C11" s="146">
        <v>137400</v>
      </c>
    </row>
    <row r="12" spans="1:4">
      <c r="C12" s="14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95"/>
  <sheetViews>
    <sheetView workbookViewId="0" xr3:uid="{842E5F09-E766-5B8D-85AF-A39847EA96FD}">
      <pane xSplit="3" ySplit="3" topLeftCell="D55" activePane="bottomRight" state="frozen"/>
      <selection pane="bottomLeft" activeCell="A4" sqref="A4"/>
      <selection pane="topRight" activeCell="D1" sqref="D1"/>
      <selection pane="bottomRight" activeCell="C79" sqref="C79"/>
    </sheetView>
  </sheetViews>
  <sheetFormatPr defaultColWidth="11" defaultRowHeight="15.75"/>
  <cols>
    <col min="1" max="1" width="25.375" customWidth="1"/>
    <col min="3" max="3" width="40.125" customWidth="1"/>
    <col min="4" max="4" width="50.625" customWidth="1"/>
    <col min="5" max="5" width="10.5" style="59" customWidth="1"/>
    <col min="6" max="6" width="11.375" style="59" customWidth="1"/>
    <col min="7" max="8" width="10.875" style="59"/>
    <col min="9" max="9" width="14.375" style="59" customWidth="1"/>
  </cols>
  <sheetData>
    <row r="1" spans="1:9">
      <c r="A1" s="1" t="s">
        <v>149</v>
      </c>
    </row>
    <row r="3" spans="1:9" s="1" customFormat="1">
      <c r="A3" s="5" t="s">
        <v>150</v>
      </c>
      <c r="B3" s="5" t="s">
        <v>151</v>
      </c>
      <c r="C3" s="5" t="s">
        <v>152</v>
      </c>
      <c r="D3" s="5" t="s">
        <v>153</v>
      </c>
      <c r="E3" s="167" t="s">
        <v>1</v>
      </c>
      <c r="F3" s="167"/>
      <c r="G3" s="167"/>
      <c r="H3" s="167"/>
      <c r="I3" s="167"/>
    </row>
    <row r="4" spans="1:9" s="1" customFormat="1">
      <c r="A4" s="7" t="s">
        <v>154</v>
      </c>
      <c r="B4" s="7"/>
      <c r="C4" s="7"/>
      <c r="D4" s="7"/>
      <c r="E4" s="148" t="s">
        <v>155</v>
      </c>
      <c r="F4" s="148" t="s">
        <v>156</v>
      </c>
      <c r="G4" s="148" t="s">
        <v>157</v>
      </c>
      <c r="H4" s="148" t="s">
        <v>158</v>
      </c>
      <c r="I4" s="148" t="s">
        <v>159</v>
      </c>
    </row>
    <row r="5" spans="1:9">
      <c r="A5" s="6"/>
      <c r="B5" s="8">
        <v>22000</v>
      </c>
      <c r="C5" s="6" t="s">
        <v>160</v>
      </c>
      <c r="D5" s="6" t="s">
        <v>161</v>
      </c>
      <c r="E5" s="60"/>
      <c r="F5" s="60"/>
      <c r="G5" s="60"/>
      <c r="H5" s="60"/>
      <c r="I5" s="60"/>
    </row>
    <row r="6" spans="1:9">
      <c r="A6" s="6"/>
      <c r="B6" s="8">
        <v>9000</v>
      </c>
      <c r="C6" s="6" t="s">
        <v>162</v>
      </c>
      <c r="D6" s="6" t="s">
        <v>161</v>
      </c>
      <c r="E6" s="60"/>
      <c r="F6" s="60"/>
      <c r="G6" s="60"/>
      <c r="H6" s="60"/>
      <c r="I6" s="60"/>
    </row>
    <row r="7" spans="1:9">
      <c r="A7" s="6"/>
      <c r="B7" s="8">
        <v>1700</v>
      </c>
      <c r="C7" s="6" t="s">
        <v>163</v>
      </c>
      <c r="D7" s="6" t="s">
        <v>164</v>
      </c>
      <c r="E7" s="60"/>
      <c r="F7" s="60"/>
      <c r="G7" s="60"/>
      <c r="H7" s="60"/>
      <c r="I7" s="60"/>
    </row>
    <row r="8" spans="1:9">
      <c r="A8" s="6"/>
      <c r="B8" s="8">
        <v>12000</v>
      </c>
      <c r="C8" s="6" t="s">
        <v>165</v>
      </c>
      <c r="D8" s="6" t="s">
        <v>166</v>
      </c>
      <c r="E8" s="61"/>
      <c r="F8" s="60" t="s">
        <v>167</v>
      </c>
      <c r="G8" s="61"/>
      <c r="H8" s="61"/>
      <c r="I8" s="61"/>
    </row>
    <row r="9" spans="1:9">
      <c r="A9" s="6"/>
      <c r="B9" s="8">
        <v>500</v>
      </c>
      <c r="C9" s="6" t="s">
        <v>119</v>
      </c>
      <c r="D9" s="6" t="s">
        <v>168</v>
      </c>
      <c r="E9" s="61"/>
      <c r="F9" s="62"/>
      <c r="G9" s="61"/>
      <c r="H9" s="70">
        <v>42674</v>
      </c>
      <c r="I9" s="61"/>
    </row>
    <row r="10" spans="1:9">
      <c r="A10" s="6"/>
      <c r="B10" s="2">
        <v>1000</v>
      </c>
      <c r="C10" s="29" t="s">
        <v>121</v>
      </c>
      <c r="E10" s="61"/>
      <c r="F10" s="61"/>
      <c r="G10" s="61"/>
      <c r="H10" s="60" t="s">
        <v>169</v>
      </c>
      <c r="I10" s="61"/>
    </row>
    <row r="11" spans="1:9">
      <c r="A11" s="9" t="s">
        <v>170</v>
      </c>
      <c r="B11" s="10">
        <f>SUM(B5:B10)</f>
        <v>46200</v>
      </c>
      <c r="C11" s="11"/>
      <c r="D11" s="11"/>
      <c r="E11" s="61"/>
      <c r="F11" s="61"/>
      <c r="G11" s="61"/>
      <c r="H11" s="61"/>
      <c r="I11" s="61"/>
    </row>
    <row r="13" spans="1:9">
      <c r="A13" s="7" t="s">
        <v>38</v>
      </c>
      <c r="B13" s="12"/>
      <c r="C13" s="12"/>
      <c r="D13" s="12"/>
      <c r="E13" s="148" t="s">
        <v>155</v>
      </c>
      <c r="F13" s="148" t="s">
        <v>156</v>
      </c>
      <c r="G13" s="148" t="s">
        <v>157</v>
      </c>
      <c r="H13" s="148" t="s">
        <v>158</v>
      </c>
      <c r="I13" s="148" t="s">
        <v>159</v>
      </c>
    </row>
    <row r="14" spans="1:9">
      <c r="A14" s="6"/>
      <c r="B14" s="8">
        <v>1800</v>
      </c>
      <c r="C14" s="6" t="s">
        <v>171</v>
      </c>
      <c r="D14" s="6" t="s">
        <v>172</v>
      </c>
      <c r="E14" s="60"/>
      <c r="F14" s="60"/>
      <c r="G14" s="60"/>
      <c r="H14" s="60"/>
      <c r="I14" s="60"/>
    </row>
    <row r="15" spans="1:9">
      <c r="A15" s="6"/>
      <c r="B15" s="8">
        <v>4800</v>
      </c>
      <c r="C15" s="6" t="s">
        <v>41</v>
      </c>
      <c r="D15" s="6" t="s">
        <v>173</v>
      </c>
      <c r="E15" s="60"/>
      <c r="F15" s="60"/>
      <c r="G15" s="60"/>
      <c r="H15" s="60"/>
      <c r="I15" s="60"/>
    </row>
    <row r="16" spans="1:9">
      <c r="A16" s="6"/>
      <c r="B16" s="8">
        <v>5325</v>
      </c>
      <c r="C16" s="6" t="s">
        <v>174</v>
      </c>
      <c r="D16" s="6" t="s">
        <v>175</v>
      </c>
      <c r="E16" s="60" t="s">
        <v>176</v>
      </c>
      <c r="F16" s="61"/>
      <c r="G16" s="61"/>
      <c r="H16" s="61"/>
      <c r="I16" s="61"/>
    </row>
    <row r="17" spans="1:9">
      <c r="A17" s="6"/>
      <c r="B17" s="8">
        <v>5325</v>
      </c>
      <c r="C17" s="6" t="s">
        <v>177</v>
      </c>
      <c r="D17" s="6" t="s">
        <v>175</v>
      </c>
      <c r="E17" s="61"/>
      <c r="F17" s="60" t="s">
        <v>178</v>
      </c>
      <c r="G17" s="61"/>
      <c r="H17" s="61"/>
      <c r="I17" s="61"/>
    </row>
    <row r="18" spans="1:9">
      <c r="A18" s="6"/>
      <c r="B18" s="8">
        <v>5325</v>
      </c>
      <c r="C18" s="6" t="s">
        <v>179</v>
      </c>
      <c r="D18" s="6" t="s">
        <v>175</v>
      </c>
      <c r="E18" s="61"/>
      <c r="F18" s="61"/>
      <c r="G18" s="61"/>
      <c r="H18" s="61"/>
      <c r="I18" s="60" t="s">
        <v>128</v>
      </c>
    </row>
    <row r="19" spans="1:9">
      <c r="A19" s="9" t="s">
        <v>170</v>
      </c>
      <c r="B19" s="10">
        <f>SUM(B14:B18)</f>
        <v>22575</v>
      </c>
      <c r="C19" s="11"/>
      <c r="D19" s="11"/>
      <c r="E19" s="61"/>
      <c r="F19" s="61"/>
      <c r="G19" s="61"/>
      <c r="H19" s="61"/>
      <c r="I19" s="61"/>
    </row>
    <row r="21" spans="1:9">
      <c r="A21" s="7" t="s">
        <v>58</v>
      </c>
      <c r="B21" s="12"/>
      <c r="C21" s="12"/>
      <c r="D21" s="12"/>
      <c r="E21" s="148" t="s">
        <v>155</v>
      </c>
      <c r="F21" s="148" t="s">
        <v>156</v>
      </c>
      <c r="G21" s="148" t="s">
        <v>157</v>
      </c>
      <c r="H21" s="148" t="s">
        <v>158</v>
      </c>
      <c r="I21" s="148" t="s">
        <v>159</v>
      </c>
    </row>
    <row r="22" spans="1:9">
      <c r="A22" s="6"/>
      <c r="B22" s="6">
        <v>0</v>
      </c>
      <c r="C22" s="13" t="s">
        <v>180</v>
      </c>
      <c r="D22" s="6" t="s">
        <v>181</v>
      </c>
      <c r="E22" s="63"/>
      <c r="F22" s="61"/>
      <c r="G22" s="61"/>
      <c r="H22" s="61"/>
      <c r="I22" s="61"/>
    </row>
    <row r="23" spans="1:9">
      <c r="A23" s="6"/>
      <c r="B23" s="8">
        <v>4000</v>
      </c>
      <c r="C23" s="6" t="s">
        <v>60</v>
      </c>
      <c r="D23" s="6"/>
      <c r="E23" s="70">
        <v>42424</v>
      </c>
      <c r="F23" s="61"/>
      <c r="G23" s="61"/>
      <c r="H23" s="61"/>
      <c r="I23" s="61"/>
    </row>
    <row r="24" spans="1:9">
      <c r="A24" s="6"/>
      <c r="B24" s="6">
        <v>979</v>
      </c>
      <c r="C24" s="6" t="s">
        <v>182</v>
      </c>
      <c r="D24" s="6"/>
      <c r="E24" s="61"/>
      <c r="F24" s="60" t="s">
        <v>183</v>
      </c>
      <c r="G24" s="61"/>
      <c r="H24" s="61"/>
      <c r="I24" s="61"/>
    </row>
    <row r="25" spans="1:9">
      <c r="A25" s="6"/>
      <c r="B25" s="8">
        <v>4216</v>
      </c>
      <c r="C25" s="6" t="s">
        <v>99</v>
      </c>
      <c r="D25" s="6"/>
      <c r="E25" s="61"/>
      <c r="F25" s="60" t="s">
        <v>167</v>
      </c>
      <c r="G25" s="61"/>
      <c r="H25" s="61"/>
      <c r="I25" s="61"/>
    </row>
    <row r="26" spans="1:9">
      <c r="A26" s="9" t="s">
        <v>170</v>
      </c>
      <c r="B26" s="10">
        <f>SUM(B21:B25)</f>
        <v>9195</v>
      </c>
      <c r="C26" s="11"/>
      <c r="D26" s="11"/>
      <c r="E26" s="61"/>
      <c r="F26" s="61"/>
      <c r="G26" s="61"/>
      <c r="H26" s="61"/>
      <c r="I26" s="61"/>
    </row>
    <row r="27" spans="1:9">
      <c r="A27" s="1"/>
    </row>
    <row r="28" spans="1:9">
      <c r="A28" s="4" t="s">
        <v>45</v>
      </c>
      <c r="B28" s="3"/>
      <c r="C28" s="3"/>
      <c r="D28" s="3"/>
      <c r="E28" s="64" t="s">
        <v>155</v>
      </c>
      <c r="F28" s="64" t="s">
        <v>156</v>
      </c>
      <c r="G28" s="64" t="s">
        <v>157</v>
      </c>
      <c r="H28" s="64" t="s">
        <v>158</v>
      </c>
      <c r="I28" s="64" t="s">
        <v>159</v>
      </c>
    </row>
    <row r="29" spans="1:9">
      <c r="A29" s="6"/>
      <c r="B29" s="8">
        <v>1600</v>
      </c>
      <c r="C29" s="6" t="s">
        <v>184</v>
      </c>
      <c r="D29" s="13" t="s">
        <v>185</v>
      </c>
      <c r="E29" s="60" t="s">
        <v>186</v>
      </c>
      <c r="F29" s="61"/>
      <c r="G29" s="61"/>
      <c r="H29" s="61"/>
      <c r="I29" s="61"/>
    </row>
    <row r="30" spans="1:9">
      <c r="A30" s="6"/>
      <c r="B30" s="8">
        <v>0</v>
      </c>
      <c r="C30" s="6" t="s">
        <v>187</v>
      </c>
      <c r="D30" s="22" t="s">
        <v>181</v>
      </c>
      <c r="E30" s="63"/>
      <c r="F30" s="61"/>
      <c r="G30" s="61"/>
      <c r="H30" s="61"/>
      <c r="I30" s="61"/>
    </row>
    <row r="31" spans="1:9">
      <c r="A31" s="6"/>
      <c r="B31" s="8">
        <v>2100</v>
      </c>
      <c r="C31" s="6" t="s">
        <v>73</v>
      </c>
      <c r="D31" s="6"/>
      <c r="E31" s="60" t="s">
        <v>188</v>
      </c>
      <c r="F31" s="61"/>
      <c r="G31" s="61"/>
      <c r="H31" s="61"/>
      <c r="I31" s="61"/>
    </row>
    <row r="32" spans="1:9">
      <c r="A32" s="6"/>
      <c r="B32" s="6">
        <v>600</v>
      </c>
      <c r="C32" s="6" t="s">
        <v>111</v>
      </c>
      <c r="D32" s="6"/>
      <c r="E32" s="61"/>
      <c r="F32" s="61"/>
      <c r="G32" s="60" t="s">
        <v>107</v>
      </c>
      <c r="H32" s="61"/>
      <c r="I32" s="61"/>
    </row>
    <row r="33" spans="1:9">
      <c r="A33" s="14" t="s">
        <v>170</v>
      </c>
      <c r="B33" s="15">
        <f>SUM(B29:B32)</f>
        <v>4300</v>
      </c>
      <c r="C33" s="16"/>
      <c r="D33" s="16"/>
      <c r="E33" s="61"/>
      <c r="F33" s="61"/>
      <c r="G33" s="61"/>
      <c r="H33" s="61"/>
      <c r="I33" s="61"/>
    </row>
    <row r="35" spans="1:9">
      <c r="A35" s="7" t="s">
        <v>50</v>
      </c>
      <c r="B35" s="12"/>
      <c r="C35" s="12"/>
      <c r="D35" s="12"/>
      <c r="E35" s="148" t="s">
        <v>155</v>
      </c>
      <c r="F35" s="148" t="s">
        <v>156</v>
      </c>
      <c r="G35" s="148" t="s">
        <v>157</v>
      </c>
      <c r="H35" s="148" t="s">
        <v>158</v>
      </c>
      <c r="I35" s="148" t="s">
        <v>159</v>
      </c>
    </row>
    <row r="36" spans="1:9">
      <c r="A36" s="14" t="s">
        <v>170</v>
      </c>
      <c r="B36" s="15">
        <v>6450</v>
      </c>
      <c r="C36" s="16" t="s">
        <v>189</v>
      </c>
      <c r="D36" s="39" t="s">
        <v>190</v>
      </c>
      <c r="E36" s="70">
        <v>42418</v>
      </c>
      <c r="F36" s="61"/>
      <c r="G36" s="61"/>
      <c r="H36" s="61"/>
      <c r="I36" s="61"/>
    </row>
    <row r="37" spans="1:9">
      <c r="C37" s="27"/>
      <c r="D37" s="27"/>
      <c r="E37" s="65"/>
      <c r="F37" s="65"/>
      <c r="G37" s="65"/>
      <c r="H37" s="65"/>
      <c r="I37" s="65"/>
    </row>
    <row r="39" spans="1:9">
      <c r="A39" s="7" t="s">
        <v>62</v>
      </c>
      <c r="B39" s="12"/>
      <c r="C39" s="12"/>
      <c r="D39" s="12"/>
      <c r="E39" s="148" t="s">
        <v>155</v>
      </c>
      <c r="F39" s="148" t="s">
        <v>156</v>
      </c>
      <c r="G39" s="148" t="s">
        <v>157</v>
      </c>
      <c r="H39" s="148" t="s">
        <v>158</v>
      </c>
      <c r="I39" s="148" t="s">
        <v>159</v>
      </c>
    </row>
    <row r="40" spans="1:9">
      <c r="A40" s="6"/>
      <c r="B40" s="8">
        <v>21500</v>
      </c>
      <c r="C40" s="6" t="s">
        <v>191</v>
      </c>
      <c r="D40" s="6"/>
      <c r="E40" s="60" t="s">
        <v>192</v>
      </c>
      <c r="F40" s="61"/>
      <c r="G40" s="61"/>
      <c r="H40" s="61"/>
      <c r="I40" s="61"/>
    </row>
    <row r="41" spans="1:9">
      <c r="A41" s="6"/>
      <c r="B41" s="6">
        <v>700</v>
      </c>
      <c r="C41" s="6" t="s">
        <v>193</v>
      </c>
      <c r="D41" s="13"/>
      <c r="E41" s="60" t="s">
        <v>194</v>
      </c>
      <c r="F41" s="61"/>
      <c r="G41" s="61"/>
      <c r="H41" s="61"/>
      <c r="I41" s="61"/>
    </row>
    <row r="42" spans="1:9">
      <c r="A42" s="14" t="s">
        <v>170</v>
      </c>
      <c r="B42" s="15">
        <f>SUM(B39:B41)</f>
        <v>22200</v>
      </c>
      <c r="C42" s="16"/>
      <c r="D42" s="16"/>
      <c r="E42" s="61"/>
      <c r="F42" s="61"/>
      <c r="G42" s="61"/>
      <c r="H42" s="61"/>
      <c r="I42" s="61"/>
    </row>
    <row r="43" spans="1:9" s="18" customFormat="1">
      <c r="A43" s="40"/>
      <c r="B43" s="41"/>
      <c r="C43" s="27"/>
      <c r="D43" s="27"/>
      <c r="E43" s="65"/>
      <c r="F43" s="65"/>
      <c r="G43" s="65"/>
      <c r="H43" s="65"/>
      <c r="I43" s="65"/>
    </row>
    <row r="45" spans="1:9">
      <c r="A45" s="7" t="s">
        <v>69</v>
      </c>
      <c r="B45" s="12"/>
      <c r="C45" s="12"/>
      <c r="D45" s="12"/>
      <c r="E45" s="148" t="s">
        <v>155</v>
      </c>
      <c r="F45" s="148" t="s">
        <v>156</v>
      </c>
      <c r="G45" s="148" t="s">
        <v>157</v>
      </c>
      <c r="H45" s="148" t="s">
        <v>158</v>
      </c>
      <c r="I45" s="148" t="s">
        <v>159</v>
      </c>
    </row>
    <row r="46" spans="1:9">
      <c r="A46" s="17"/>
      <c r="B46" s="20">
        <v>1000</v>
      </c>
      <c r="C46" s="17" t="s">
        <v>70</v>
      </c>
      <c r="D46" s="21" t="s">
        <v>195</v>
      </c>
      <c r="E46" s="70">
        <v>42446</v>
      </c>
      <c r="F46" s="61"/>
      <c r="G46" s="61"/>
      <c r="H46" s="61"/>
      <c r="I46" s="61"/>
    </row>
    <row r="47" spans="1:9">
      <c r="A47" s="17"/>
      <c r="B47" s="20">
        <v>5325</v>
      </c>
      <c r="C47" s="17" t="s">
        <v>196</v>
      </c>
      <c r="D47" s="17"/>
      <c r="E47" s="62"/>
      <c r="F47" s="61"/>
      <c r="G47" s="61"/>
      <c r="H47" s="60" t="s">
        <v>197</v>
      </c>
      <c r="I47" s="61"/>
    </row>
    <row r="48" spans="1:9">
      <c r="A48" s="14" t="s">
        <v>170</v>
      </c>
      <c r="B48" s="15">
        <f>SUM(B45:B47)</f>
        <v>6325</v>
      </c>
      <c r="C48" s="16"/>
      <c r="D48" s="16"/>
      <c r="E48" s="61"/>
      <c r="F48" s="61"/>
      <c r="G48" s="61"/>
      <c r="H48" s="61"/>
      <c r="I48" s="61"/>
    </row>
    <row r="49" spans="1:9" s="18" customFormat="1">
      <c r="A49" s="40"/>
      <c r="B49" s="41"/>
      <c r="C49" s="27"/>
      <c r="D49" s="27"/>
      <c r="E49" s="65"/>
      <c r="F49" s="65"/>
      <c r="G49" s="65"/>
      <c r="H49" s="65"/>
      <c r="I49" s="65"/>
    </row>
    <row r="51" spans="1:9">
      <c r="A51" s="7" t="s">
        <v>116</v>
      </c>
      <c r="B51" s="12"/>
      <c r="C51" s="12"/>
      <c r="D51" s="12"/>
      <c r="E51" s="148" t="s">
        <v>155</v>
      </c>
      <c r="F51" s="148" t="s">
        <v>156</v>
      </c>
      <c r="G51" s="148" t="s">
        <v>157</v>
      </c>
      <c r="H51" s="148" t="s">
        <v>158</v>
      </c>
      <c r="I51" s="148" t="s">
        <v>159</v>
      </c>
    </row>
    <row r="52" spans="1:9" ht="31.5">
      <c r="A52" s="6"/>
      <c r="B52" s="6">
        <v>0</v>
      </c>
      <c r="C52" s="6" t="s">
        <v>198</v>
      </c>
      <c r="D52" s="23" t="s">
        <v>199</v>
      </c>
      <c r="E52" s="62"/>
      <c r="F52" s="63"/>
      <c r="G52" s="61"/>
      <c r="H52" s="61"/>
      <c r="I52" s="61"/>
    </row>
    <row r="53" spans="1:9">
      <c r="A53" s="6"/>
      <c r="B53" s="8">
        <v>20000</v>
      </c>
      <c r="C53" s="6" t="s">
        <v>200</v>
      </c>
      <c r="D53" s="6"/>
      <c r="E53" s="62"/>
      <c r="F53" s="60" t="s">
        <v>201</v>
      </c>
      <c r="G53" s="61"/>
      <c r="H53" s="62"/>
      <c r="I53" s="61"/>
    </row>
    <row r="54" spans="1:9" ht="31.5">
      <c r="A54" s="6"/>
      <c r="B54" s="6">
        <v>0</v>
      </c>
      <c r="C54" s="6" t="s">
        <v>202</v>
      </c>
      <c r="D54" s="23" t="s">
        <v>203</v>
      </c>
      <c r="E54" s="61"/>
      <c r="F54" s="61"/>
      <c r="G54" s="63"/>
      <c r="H54" s="61"/>
      <c r="I54" s="61"/>
    </row>
    <row r="55" spans="1:9">
      <c r="A55" s="6"/>
      <c r="B55" s="8">
        <v>8000</v>
      </c>
      <c r="C55" s="6" t="s">
        <v>117</v>
      </c>
      <c r="D55" s="6"/>
      <c r="E55" s="61"/>
      <c r="F55" s="61"/>
      <c r="G55" s="61"/>
      <c r="H55" s="60" t="s">
        <v>197</v>
      </c>
      <c r="I55" s="61"/>
    </row>
    <row r="56" spans="1:9">
      <c r="A56" s="14" t="s">
        <v>170</v>
      </c>
      <c r="B56" s="15">
        <f>SUM(B53:B55)</f>
        <v>28000</v>
      </c>
      <c r="C56" s="16"/>
      <c r="D56" s="16"/>
      <c r="E56" s="61"/>
      <c r="F56" s="61"/>
      <c r="G56" s="61"/>
      <c r="H56" s="61"/>
      <c r="I56" s="61"/>
    </row>
    <row r="57" spans="1:9">
      <c r="A57" s="24" t="s">
        <v>204</v>
      </c>
      <c r="B57" s="25"/>
      <c r="C57" s="24"/>
      <c r="D57" s="24"/>
      <c r="E57" s="66"/>
      <c r="F57" s="66"/>
      <c r="G57" s="66"/>
      <c r="H57" s="66"/>
      <c r="I57" s="66"/>
    </row>
    <row r="58" spans="1:9">
      <c r="B58" s="6">
        <v>0</v>
      </c>
      <c r="C58" s="6" t="s">
        <v>119</v>
      </c>
      <c r="D58" s="6" t="s">
        <v>205</v>
      </c>
      <c r="E58" s="61"/>
      <c r="F58" s="61"/>
      <c r="G58" s="61"/>
      <c r="H58" s="70">
        <v>42674</v>
      </c>
      <c r="I58" s="61"/>
    </row>
    <row r="59" spans="1:9">
      <c r="A59" s="6"/>
      <c r="B59" s="8">
        <v>1800</v>
      </c>
      <c r="C59" s="6" t="s">
        <v>206</v>
      </c>
      <c r="D59" s="6"/>
      <c r="E59" s="70">
        <v>42447</v>
      </c>
      <c r="F59" s="61"/>
      <c r="G59" s="61"/>
      <c r="H59" s="61"/>
      <c r="I59" s="61"/>
    </row>
    <row r="60" spans="1:9">
      <c r="A60" s="6"/>
      <c r="B60" s="6">
        <v>4650</v>
      </c>
      <c r="C60" s="6" t="s">
        <v>207</v>
      </c>
      <c r="D60" s="6"/>
      <c r="E60" s="70">
        <v>42447</v>
      </c>
      <c r="F60" s="61"/>
      <c r="G60" s="61"/>
      <c r="H60" s="61"/>
      <c r="I60" s="61"/>
    </row>
    <row r="61" spans="1:9">
      <c r="A61" s="14" t="s">
        <v>170</v>
      </c>
      <c r="B61" s="15">
        <f>SUM(B58:B60)</f>
        <v>6450</v>
      </c>
      <c r="C61" s="16"/>
      <c r="D61" s="16"/>
      <c r="E61" s="61"/>
      <c r="F61" s="61"/>
      <c r="G61" s="61"/>
      <c r="H61" s="61"/>
      <c r="I61" s="61"/>
    </row>
    <row r="62" spans="1:9" s="18" customFormat="1">
      <c r="A62" s="40"/>
      <c r="B62" s="41"/>
      <c r="C62" s="27"/>
      <c r="D62" s="27"/>
      <c r="E62" s="65"/>
      <c r="F62" s="65"/>
      <c r="G62" s="65"/>
      <c r="H62" s="65"/>
      <c r="I62" s="65"/>
    </row>
    <row r="64" spans="1:9">
      <c r="A64" s="7" t="s">
        <v>208</v>
      </c>
      <c r="B64" s="12"/>
      <c r="C64" s="12"/>
      <c r="D64" s="12"/>
      <c r="E64" s="67" t="s">
        <v>155</v>
      </c>
      <c r="F64" s="148" t="s">
        <v>156</v>
      </c>
      <c r="G64" s="148" t="s">
        <v>157</v>
      </c>
      <c r="H64" s="148" t="s">
        <v>158</v>
      </c>
      <c r="I64" s="148" t="s">
        <v>159</v>
      </c>
    </row>
    <row r="65" spans="1:9">
      <c r="A65" s="14" t="s">
        <v>170</v>
      </c>
      <c r="B65" s="42">
        <v>14450</v>
      </c>
      <c r="C65" s="16" t="s">
        <v>209</v>
      </c>
      <c r="D65" s="16"/>
      <c r="E65" s="61"/>
      <c r="F65" s="60" t="s">
        <v>210</v>
      </c>
      <c r="G65" s="61"/>
      <c r="H65" s="61"/>
      <c r="I65" s="61"/>
    </row>
    <row r="66" spans="1:9" s="27" customFormat="1">
      <c r="A66" s="40"/>
      <c r="B66" s="41"/>
      <c r="E66" s="65"/>
      <c r="F66" s="65"/>
      <c r="G66" s="65"/>
      <c r="H66" s="65"/>
      <c r="I66" s="65"/>
    </row>
    <row r="67" spans="1:9" s="26" customFormat="1">
      <c r="E67" s="68"/>
      <c r="F67" s="68"/>
      <c r="G67" s="68"/>
      <c r="H67" s="68"/>
      <c r="I67" s="68"/>
    </row>
    <row r="68" spans="1:9">
      <c r="A68" s="44" t="s">
        <v>211</v>
      </c>
      <c r="B68" s="44"/>
      <c r="C68" s="44"/>
      <c r="D68" s="44"/>
      <c r="E68" s="67" t="s">
        <v>155</v>
      </c>
      <c r="F68" s="148" t="s">
        <v>156</v>
      </c>
      <c r="G68" s="148" t="s">
        <v>157</v>
      </c>
      <c r="H68" s="148" t="s">
        <v>158</v>
      </c>
      <c r="I68" s="148" t="s">
        <v>159</v>
      </c>
    </row>
    <row r="69" spans="1:9">
      <c r="A69" s="45" t="s">
        <v>170</v>
      </c>
      <c r="B69" s="45">
        <v>0</v>
      </c>
      <c r="C69" s="45" t="s">
        <v>212</v>
      </c>
      <c r="D69" s="46" t="s">
        <v>213</v>
      </c>
      <c r="E69" s="69"/>
      <c r="F69" s="60" t="s">
        <v>214</v>
      </c>
      <c r="G69" s="61"/>
      <c r="H69" s="61"/>
      <c r="I69" s="61"/>
    </row>
    <row r="70" spans="1:9" s="26" customFormat="1">
      <c r="D70" s="43"/>
      <c r="E70" s="68"/>
      <c r="F70" s="65"/>
      <c r="G70" s="68"/>
      <c r="H70" s="68"/>
      <c r="I70" s="68"/>
    </row>
    <row r="72" spans="1:9">
      <c r="A72" s="7" t="s">
        <v>215</v>
      </c>
      <c r="B72" s="12"/>
      <c r="C72" s="12"/>
      <c r="D72" s="12"/>
      <c r="E72" s="67" t="s">
        <v>155</v>
      </c>
      <c r="F72" s="148" t="s">
        <v>156</v>
      </c>
      <c r="G72" s="148" t="s">
        <v>157</v>
      </c>
      <c r="H72" s="148" t="s">
        <v>158</v>
      </c>
      <c r="I72" s="148" t="s">
        <v>159</v>
      </c>
    </row>
    <row r="73" spans="1:9">
      <c r="A73" s="14" t="s">
        <v>170</v>
      </c>
      <c r="B73" s="15">
        <v>19000</v>
      </c>
      <c r="C73" s="16" t="s">
        <v>216</v>
      </c>
      <c r="D73" s="16"/>
      <c r="E73" s="61"/>
      <c r="F73" s="70" t="s">
        <v>217</v>
      </c>
      <c r="G73" s="61"/>
      <c r="H73" s="61"/>
      <c r="I73" s="61"/>
    </row>
    <row r="74" spans="1:9" s="18" customFormat="1">
      <c r="A74" s="40"/>
      <c r="B74" s="41"/>
      <c r="C74" s="27"/>
      <c r="D74" s="27"/>
      <c r="E74" s="65"/>
      <c r="F74" s="71"/>
      <c r="G74" s="65"/>
      <c r="H74" s="65"/>
      <c r="I74" s="65"/>
    </row>
    <row r="76" spans="1:9">
      <c r="A76" s="7" t="s">
        <v>95</v>
      </c>
      <c r="B76" s="12"/>
      <c r="C76" s="12"/>
      <c r="D76" s="12"/>
      <c r="E76" s="148" t="s">
        <v>155</v>
      </c>
      <c r="F76" s="148" t="s">
        <v>156</v>
      </c>
      <c r="G76" s="148" t="s">
        <v>157</v>
      </c>
      <c r="H76" s="148" t="s">
        <v>158</v>
      </c>
      <c r="I76" s="148" t="s">
        <v>159</v>
      </c>
    </row>
    <row r="77" spans="1:9">
      <c r="A77" s="14" t="s">
        <v>170</v>
      </c>
      <c r="B77" s="15">
        <v>15000</v>
      </c>
      <c r="C77" s="16" t="s">
        <v>97</v>
      </c>
      <c r="D77" s="16"/>
      <c r="E77" s="61"/>
      <c r="F77" s="70" t="s">
        <v>218</v>
      </c>
      <c r="G77" s="61"/>
      <c r="H77" s="61"/>
      <c r="I77" s="61"/>
    </row>
    <row r="78" spans="1:9" s="18" customFormat="1">
      <c r="A78" s="40"/>
      <c r="B78" s="41"/>
      <c r="C78" s="27"/>
      <c r="D78" s="27"/>
      <c r="E78" s="65"/>
      <c r="F78" s="71"/>
      <c r="G78" s="65"/>
      <c r="H78" s="65"/>
      <c r="I78" s="65"/>
    </row>
    <row r="80" spans="1:9">
      <c r="A80" s="7" t="s">
        <v>219</v>
      </c>
      <c r="B80" s="12"/>
      <c r="C80" s="12"/>
      <c r="D80" s="12"/>
      <c r="E80" s="148" t="s">
        <v>155</v>
      </c>
      <c r="F80" s="148" t="s">
        <v>156</v>
      </c>
      <c r="G80" s="148" t="s">
        <v>157</v>
      </c>
      <c r="H80" s="148" t="s">
        <v>158</v>
      </c>
      <c r="I80" s="148" t="s">
        <v>159</v>
      </c>
    </row>
    <row r="81" spans="1:9">
      <c r="A81" s="14" t="s">
        <v>170</v>
      </c>
      <c r="B81" s="15">
        <v>2800</v>
      </c>
      <c r="C81" s="16" t="s">
        <v>220</v>
      </c>
      <c r="D81" s="16"/>
      <c r="E81" s="61"/>
      <c r="F81" s="70" t="s">
        <v>221</v>
      </c>
      <c r="G81" s="61"/>
      <c r="H81" s="61"/>
      <c r="I81" s="61"/>
    </row>
    <row r="82" spans="1:9" s="18" customFormat="1">
      <c r="A82" s="40"/>
      <c r="B82" s="41"/>
      <c r="C82" s="27"/>
      <c r="D82" s="27"/>
      <c r="E82" s="65"/>
      <c r="F82" s="71"/>
      <c r="G82" s="65"/>
      <c r="H82" s="65"/>
      <c r="I82" s="65"/>
    </row>
    <row r="84" spans="1:9">
      <c r="A84" s="4" t="s">
        <v>222</v>
      </c>
      <c r="B84" s="3"/>
      <c r="C84" s="3"/>
      <c r="D84" s="3"/>
      <c r="E84" s="67" t="s">
        <v>155</v>
      </c>
      <c r="F84" s="148" t="s">
        <v>156</v>
      </c>
      <c r="G84" s="148" t="s">
        <v>157</v>
      </c>
      <c r="H84" s="148" t="s">
        <v>158</v>
      </c>
      <c r="I84" s="148" t="s">
        <v>159</v>
      </c>
    </row>
    <row r="85" spans="1:9">
      <c r="A85" s="14" t="s">
        <v>170</v>
      </c>
      <c r="B85" s="15">
        <v>1400</v>
      </c>
      <c r="C85" s="16" t="s">
        <v>223</v>
      </c>
      <c r="D85" s="16" t="s">
        <v>224</v>
      </c>
      <c r="E85" s="61"/>
      <c r="F85" s="61"/>
      <c r="G85" s="72" t="s">
        <v>225</v>
      </c>
      <c r="H85" s="61"/>
      <c r="I85" s="61"/>
    </row>
    <row r="86" spans="1:9" s="18" customFormat="1">
      <c r="A86" s="40"/>
      <c r="B86" s="41"/>
      <c r="C86" s="27"/>
      <c r="D86" s="27"/>
      <c r="E86" s="65"/>
      <c r="F86" s="65"/>
      <c r="G86" s="71"/>
      <c r="H86" s="65"/>
      <c r="I86" s="65"/>
    </row>
    <row r="88" spans="1:9">
      <c r="A88" s="4" t="s">
        <v>226</v>
      </c>
      <c r="B88" s="3"/>
      <c r="C88" s="3"/>
      <c r="D88" s="3"/>
      <c r="E88" s="67" t="s">
        <v>155</v>
      </c>
      <c r="F88" s="148" t="s">
        <v>156</v>
      </c>
      <c r="G88" s="148" t="s">
        <v>157</v>
      </c>
      <c r="H88" s="148" t="s">
        <v>158</v>
      </c>
      <c r="I88" s="148" t="s">
        <v>159</v>
      </c>
    </row>
    <row r="89" spans="1:9">
      <c r="A89" s="14" t="s">
        <v>170</v>
      </c>
      <c r="B89" s="15">
        <v>19000</v>
      </c>
      <c r="C89" s="16" t="s">
        <v>147</v>
      </c>
      <c r="D89" s="16" t="s">
        <v>224</v>
      </c>
      <c r="E89" s="61"/>
      <c r="F89" s="61"/>
      <c r="G89" s="78"/>
      <c r="H89" s="60" t="s">
        <v>227</v>
      </c>
      <c r="I89" s="61"/>
    </row>
    <row r="90" spans="1:9" s="18" customFormat="1">
      <c r="A90" s="40"/>
      <c r="B90" s="41"/>
      <c r="C90" s="27"/>
      <c r="D90" s="27"/>
      <c r="E90" s="65"/>
      <c r="F90" s="65"/>
      <c r="G90" s="71"/>
      <c r="H90" s="65"/>
      <c r="I90" s="65"/>
    </row>
    <row r="92" spans="1:9">
      <c r="A92" s="44" t="s">
        <v>228</v>
      </c>
      <c r="B92" s="44"/>
      <c r="C92" s="44"/>
      <c r="D92" s="44"/>
      <c r="E92" s="67" t="s">
        <v>155</v>
      </c>
      <c r="F92" s="148" t="s">
        <v>156</v>
      </c>
      <c r="G92" s="148" t="s">
        <v>157</v>
      </c>
      <c r="H92" s="148" t="s">
        <v>158</v>
      </c>
      <c r="I92" s="148" t="s">
        <v>159</v>
      </c>
    </row>
    <row r="93" spans="1:9">
      <c r="A93" s="45"/>
      <c r="B93" s="45">
        <v>0</v>
      </c>
      <c r="C93" s="45" t="s">
        <v>229</v>
      </c>
      <c r="D93" s="46" t="s">
        <v>230</v>
      </c>
      <c r="E93" s="69"/>
      <c r="F93" s="62"/>
      <c r="G93" s="60" t="s">
        <v>231</v>
      </c>
      <c r="H93" s="61"/>
      <c r="I93" s="61"/>
    </row>
    <row r="95" spans="1:9">
      <c r="A95" s="51" t="s">
        <v>232</v>
      </c>
      <c r="B95" s="73">
        <f>SUM(B11,B19,B26,B33,B36,B42,B48,B56,B65,B73,B77,B81,B85,B89)</f>
        <v>216895</v>
      </c>
    </row>
  </sheetData>
  <mergeCells count="1">
    <mergeCell ref="E3:I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52"/>
  <sheetViews>
    <sheetView workbookViewId="0" xr3:uid="{51F8DEE0-4D01-5F28-A812-FC0BD7CAC4A5}">
      <selection activeCell="D58" sqref="D58"/>
    </sheetView>
  </sheetViews>
  <sheetFormatPr defaultColWidth="11" defaultRowHeight="15.75"/>
  <cols>
    <col min="1" max="1" width="26.875" customWidth="1"/>
    <col min="2" max="2" width="10.875" style="32"/>
    <col min="3" max="3" width="36" customWidth="1"/>
    <col min="4" max="4" width="55.125" customWidth="1"/>
    <col min="9" max="9" width="13.625" customWidth="1"/>
  </cols>
  <sheetData>
    <row r="1" spans="1:9">
      <c r="A1" s="1" t="s">
        <v>149</v>
      </c>
      <c r="E1" s="59"/>
      <c r="F1" s="59"/>
      <c r="G1" s="59"/>
      <c r="H1" s="59"/>
      <c r="I1" s="59"/>
    </row>
    <row r="2" spans="1:9">
      <c r="E2" s="59"/>
      <c r="F2" s="59"/>
      <c r="G2" s="59"/>
      <c r="H2" s="59"/>
      <c r="I2" s="59"/>
    </row>
    <row r="3" spans="1:9">
      <c r="A3" s="5" t="s">
        <v>150</v>
      </c>
      <c r="B3" s="55" t="s">
        <v>151</v>
      </c>
      <c r="C3" s="5" t="s">
        <v>152</v>
      </c>
      <c r="D3" s="5" t="s">
        <v>153</v>
      </c>
      <c r="E3" s="167" t="s">
        <v>1</v>
      </c>
      <c r="F3" s="167"/>
      <c r="G3" s="167"/>
      <c r="H3" s="167"/>
      <c r="I3" s="167"/>
    </row>
    <row r="4" spans="1:9">
      <c r="A4" s="7" t="s">
        <v>154</v>
      </c>
      <c r="B4" s="125"/>
      <c r="C4" s="7"/>
      <c r="D4" s="7"/>
      <c r="E4" s="148" t="s">
        <v>155</v>
      </c>
      <c r="F4" s="148" t="s">
        <v>156</v>
      </c>
      <c r="G4" s="148" t="s">
        <v>157</v>
      </c>
      <c r="H4" s="148" t="s">
        <v>158</v>
      </c>
      <c r="I4" s="148" t="s">
        <v>159</v>
      </c>
    </row>
    <row r="5" spans="1:9">
      <c r="A5" s="6"/>
      <c r="B5" s="34">
        <v>22000</v>
      </c>
      <c r="C5" s="6" t="s">
        <v>160</v>
      </c>
      <c r="D5" s="6" t="s">
        <v>161</v>
      </c>
      <c r="E5" s="60"/>
      <c r="F5" s="60"/>
      <c r="G5" s="60"/>
      <c r="H5" s="60"/>
      <c r="I5" s="60"/>
    </row>
    <row r="6" spans="1:9">
      <c r="A6" s="6"/>
      <c r="B6" s="34">
        <v>9000</v>
      </c>
      <c r="C6" s="6" t="s">
        <v>162</v>
      </c>
      <c r="D6" s="6" t="s">
        <v>161</v>
      </c>
      <c r="E6" s="60"/>
      <c r="F6" s="60"/>
      <c r="G6" s="60"/>
      <c r="H6" s="60"/>
      <c r="I6" s="60"/>
    </row>
    <row r="7" spans="1:9">
      <c r="A7" s="6"/>
      <c r="B7" s="34">
        <v>1700</v>
      </c>
      <c r="C7" s="6" t="s">
        <v>163</v>
      </c>
      <c r="D7" s="6" t="s">
        <v>164</v>
      </c>
      <c r="E7" s="60"/>
      <c r="F7" s="60"/>
      <c r="G7" s="60"/>
      <c r="H7" s="60"/>
      <c r="I7" s="60"/>
    </row>
    <row r="8" spans="1:9">
      <c r="A8" s="6"/>
      <c r="B8" s="34">
        <v>700</v>
      </c>
      <c r="C8" s="6" t="s">
        <v>233</v>
      </c>
      <c r="D8" s="6"/>
      <c r="E8" s="60" t="s">
        <v>234</v>
      </c>
      <c r="F8" s="62"/>
      <c r="G8" s="61"/>
      <c r="H8" s="61"/>
      <c r="I8" s="61"/>
    </row>
    <row r="9" spans="1:9">
      <c r="A9" s="6"/>
      <c r="B9" s="34">
        <v>12000</v>
      </c>
      <c r="C9" s="6" t="s">
        <v>165</v>
      </c>
      <c r="D9" s="6" t="s">
        <v>166</v>
      </c>
      <c r="E9" s="61"/>
      <c r="F9" s="60" t="s">
        <v>167</v>
      </c>
      <c r="G9" s="61"/>
      <c r="H9" s="61"/>
      <c r="I9" s="61"/>
    </row>
    <row r="10" spans="1:9">
      <c r="A10" s="6"/>
      <c r="B10" s="34">
        <v>500</v>
      </c>
      <c r="C10" s="6" t="s">
        <v>119</v>
      </c>
      <c r="D10" s="6" t="s">
        <v>168</v>
      </c>
      <c r="E10" s="61"/>
      <c r="F10" s="62"/>
      <c r="G10" s="61"/>
      <c r="H10" s="70">
        <v>42674</v>
      </c>
      <c r="I10" s="61"/>
    </row>
    <row r="11" spans="1:9">
      <c r="A11" s="9" t="s">
        <v>170</v>
      </c>
      <c r="B11" s="126">
        <f>SUM(B5:B10)</f>
        <v>45900</v>
      </c>
      <c r="C11" s="11"/>
      <c r="D11" s="11"/>
      <c r="E11" s="61"/>
      <c r="F11" s="61"/>
      <c r="G11" s="61"/>
      <c r="H11" s="61"/>
      <c r="I11" s="61"/>
    </row>
    <row r="12" spans="1:9">
      <c r="E12" s="59"/>
      <c r="F12" s="59"/>
      <c r="G12" s="59"/>
      <c r="H12" s="59"/>
      <c r="I12" s="59"/>
    </row>
    <row r="13" spans="1:9">
      <c r="A13" s="7" t="s">
        <v>38</v>
      </c>
      <c r="B13" s="102"/>
      <c r="C13" s="12"/>
      <c r="D13" s="12"/>
      <c r="E13" s="148" t="s">
        <v>155</v>
      </c>
      <c r="F13" s="148" t="s">
        <v>156</v>
      </c>
      <c r="G13" s="148" t="s">
        <v>157</v>
      </c>
      <c r="H13" s="148" t="s">
        <v>158</v>
      </c>
      <c r="I13" s="148" t="s">
        <v>159</v>
      </c>
    </row>
    <row r="14" spans="1:9">
      <c r="A14" s="6"/>
      <c r="B14" s="34">
        <v>1800</v>
      </c>
      <c r="C14" s="6" t="s">
        <v>171</v>
      </c>
      <c r="D14" s="6" t="s">
        <v>172</v>
      </c>
      <c r="E14" s="60"/>
      <c r="F14" s="60"/>
      <c r="G14" s="60"/>
      <c r="H14" s="60"/>
      <c r="I14" s="60"/>
    </row>
    <row r="15" spans="1:9">
      <c r="A15" s="6"/>
      <c r="B15" s="34">
        <v>4800</v>
      </c>
      <c r="C15" s="6" t="s">
        <v>41</v>
      </c>
      <c r="D15" s="6" t="s">
        <v>173</v>
      </c>
      <c r="E15" s="60"/>
      <c r="F15" s="60"/>
      <c r="G15" s="60"/>
      <c r="H15" s="60"/>
      <c r="I15" s="60"/>
    </row>
    <row r="16" spans="1:9">
      <c r="A16" s="9" t="s">
        <v>170</v>
      </c>
      <c r="B16" s="126">
        <f>SUM(B14:B15)</f>
        <v>6600</v>
      </c>
      <c r="C16" s="11"/>
      <c r="D16" s="11"/>
      <c r="E16" s="61"/>
      <c r="F16" s="61"/>
      <c r="G16" s="61"/>
      <c r="H16" s="61"/>
      <c r="I16" s="61"/>
    </row>
    <row r="17" spans="1:9">
      <c r="E17" s="59"/>
      <c r="F17" s="59"/>
      <c r="G17" s="59"/>
      <c r="H17" s="59"/>
      <c r="I17" s="59"/>
    </row>
    <row r="18" spans="1:9">
      <c r="A18" s="7" t="s">
        <v>58</v>
      </c>
      <c r="B18" s="102"/>
      <c r="C18" s="12"/>
      <c r="D18" s="12"/>
      <c r="E18" s="148" t="s">
        <v>155</v>
      </c>
      <c r="F18" s="148" t="s">
        <v>156</v>
      </c>
      <c r="G18" s="148" t="s">
        <v>157</v>
      </c>
      <c r="H18" s="148" t="s">
        <v>158</v>
      </c>
      <c r="I18" s="148" t="s">
        <v>159</v>
      </c>
    </row>
    <row r="19" spans="1:9">
      <c r="A19" s="6"/>
      <c r="B19" s="35">
        <v>0</v>
      </c>
      <c r="C19" s="13" t="s">
        <v>180</v>
      </c>
      <c r="D19" s="6" t="s">
        <v>181</v>
      </c>
      <c r="E19" s="63"/>
      <c r="F19" s="61"/>
      <c r="G19" s="61"/>
      <c r="H19" s="61"/>
      <c r="I19" s="61"/>
    </row>
    <row r="20" spans="1:9">
      <c r="A20" s="6"/>
      <c r="B20" s="34">
        <v>4000</v>
      </c>
      <c r="C20" s="6" t="s">
        <v>60</v>
      </c>
      <c r="D20" s="6"/>
      <c r="E20" s="70">
        <v>42424</v>
      </c>
      <c r="F20" s="61"/>
      <c r="G20" s="61"/>
      <c r="H20" s="61"/>
      <c r="I20" s="61"/>
    </row>
    <row r="21" spans="1:9">
      <c r="A21" s="6"/>
      <c r="B21" s="35">
        <v>979</v>
      </c>
      <c r="C21" s="6" t="s">
        <v>182</v>
      </c>
      <c r="D21" s="6"/>
      <c r="E21" s="61"/>
      <c r="F21" s="60" t="s">
        <v>183</v>
      </c>
      <c r="G21" s="61"/>
      <c r="H21" s="61"/>
      <c r="I21" s="61"/>
    </row>
    <row r="22" spans="1:9">
      <c r="A22" s="6"/>
      <c r="B22" s="34">
        <v>4216</v>
      </c>
      <c r="C22" s="6" t="s">
        <v>99</v>
      </c>
      <c r="D22" s="6"/>
      <c r="E22" s="61"/>
      <c r="F22" s="60" t="s">
        <v>167</v>
      </c>
      <c r="G22" s="61"/>
      <c r="H22" s="61"/>
      <c r="I22" s="61"/>
    </row>
    <row r="23" spans="1:9">
      <c r="A23" s="9" t="s">
        <v>170</v>
      </c>
      <c r="B23" s="126">
        <f>SUM(B18:B22)</f>
        <v>9195</v>
      </c>
      <c r="C23" s="11"/>
      <c r="D23" s="11"/>
      <c r="E23" s="61"/>
      <c r="F23" s="61"/>
      <c r="G23" s="61"/>
      <c r="H23" s="61"/>
      <c r="I23" s="61"/>
    </row>
    <row r="24" spans="1:9" s="18" customFormat="1">
      <c r="A24" s="40"/>
      <c r="B24" s="127"/>
      <c r="C24" s="27"/>
      <c r="D24" s="27"/>
      <c r="E24" s="65"/>
      <c r="F24" s="65"/>
      <c r="G24" s="65"/>
      <c r="H24" s="65"/>
      <c r="I24" s="65"/>
    </row>
    <row r="25" spans="1:9" s="18" customFormat="1">
      <c r="A25" s="40"/>
      <c r="B25" s="127"/>
      <c r="C25" s="27"/>
      <c r="D25" s="27"/>
      <c r="E25" s="65"/>
      <c r="F25" s="65"/>
      <c r="G25" s="65"/>
      <c r="H25" s="65"/>
      <c r="I25" s="65"/>
    </row>
    <row r="26" spans="1:9">
      <c r="A26" s="7" t="s">
        <v>95</v>
      </c>
      <c r="B26" s="102"/>
      <c r="C26" s="12"/>
      <c r="D26" s="12"/>
      <c r="E26" s="148" t="s">
        <v>155</v>
      </c>
      <c r="F26" s="148" t="s">
        <v>156</v>
      </c>
      <c r="G26" s="148" t="s">
        <v>157</v>
      </c>
      <c r="H26" s="148" t="s">
        <v>158</v>
      </c>
      <c r="I26" s="148" t="s">
        <v>159</v>
      </c>
    </row>
    <row r="27" spans="1:9">
      <c r="A27" s="14" t="s">
        <v>170</v>
      </c>
      <c r="B27" s="128">
        <v>15000</v>
      </c>
      <c r="C27" s="16" t="s">
        <v>97</v>
      </c>
      <c r="D27" s="16"/>
      <c r="E27" s="61"/>
      <c r="F27" s="70" t="s">
        <v>218</v>
      </c>
      <c r="G27" s="61"/>
      <c r="H27" s="61"/>
      <c r="I27" s="61"/>
    </row>
    <row r="28" spans="1:9" s="18" customFormat="1">
      <c r="A28" s="40"/>
      <c r="B28" s="127"/>
      <c r="C28" s="27"/>
      <c r="D28" s="27"/>
      <c r="E28" s="65"/>
      <c r="F28" s="71"/>
      <c r="G28" s="65"/>
      <c r="H28" s="65"/>
      <c r="I28" s="65"/>
    </row>
    <row r="29" spans="1:9" s="18" customFormat="1">
      <c r="A29" s="40"/>
      <c r="B29" s="127"/>
      <c r="C29" s="27"/>
      <c r="D29" s="27"/>
      <c r="E29" s="65"/>
      <c r="F29" s="71"/>
      <c r="G29" s="65"/>
      <c r="H29" s="65"/>
      <c r="I29" s="65"/>
    </row>
    <row r="30" spans="1:9">
      <c r="A30" s="7" t="s">
        <v>219</v>
      </c>
      <c r="B30" s="102"/>
      <c r="C30" s="12"/>
      <c r="D30" s="12"/>
      <c r="E30" s="148" t="s">
        <v>155</v>
      </c>
      <c r="F30" s="148" t="s">
        <v>156</v>
      </c>
      <c r="G30" s="148" t="s">
        <v>157</v>
      </c>
      <c r="H30" s="148" t="s">
        <v>158</v>
      </c>
      <c r="I30" s="148" t="s">
        <v>159</v>
      </c>
    </row>
    <row r="31" spans="1:9">
      <c r="A31" s="14" t="s">
        <v>170</v>
      </c>
      <c r="B31" s="128">
        <v>2800</v>
      </c>
      <c r="C31" s="16" t="s">
        <v>220</v>
      </c>
      <c r="D31" s="16"/>
      <c r="E31" s="61"/>
      <c r="F31" s="70" t="s">
        <v>221</v>
      </c>
      <c r="G31" s="61"/>
      <c r="H31" s="61"/>
      <c r="I31" s="61"/>
    </row>
    <row r="34" spans="1:9">
      <c r="A34" s="7" t="s">
        <v>44</v>
      </c>
      <c r="B34" s="102"/>
      <c r="C34" s="12"/>
      <c r="D34" s="12"/>
      <c r="E34" s="148" t="s">
        <v>155</v>
      </c>
      <c r="F34" s="148" t="s">
        <v>156</v>
      </c>
      <c r="G34" s="148" t="s">
        <v>157</v>
      </c>
      <c r="H34" s="148" t="s">
        <v>158</v>
      </c>
      <c r="I34" s="148" t="s">
        <v>159</v>
      </c>
    </row>
    <row r="35" spans="1:9">
      <c r="A35" s="6"/>
      <c r="B35" s="38">
        <v>5325</v>
      </c>
      <c r="C35" s="6" t="s">
        <v>174</v>
      </c>
      <c r="D35" s="6" t="s">
        <v>235</v>
      </c>
      <c r="E35" s="60" t="s">
        <v>176</v>
      </c>
      <c r="F35" s="61"/>
      <c r="G35" s="61"/>
      <c r="H35" s="61"/>
      <c r="I35" s="61"/>
    </row>
    <row r="36" spans="1:9">
      <c r="A36" s="6"/>
      <c r="B36" s="38">
        <v>1600</v>
      </c>
      <c r="C36" s="6" t="s">
        <v>184</v>
      </c>
      <c r="D36" s="13" t="s">
        <v>185</v>
      </c>
      <c r="E36" s="60" t="s">
        <v>186</v>
      </c>
      <c r="F36" s="61"/>
      <c r="G36" s="61"/>
      <c r="H36" s="61"/>
      <c r="I36" s="61"/>
    </row>
    <row r="37" spans="1:9">
      <c r="A37" s="6"/>
      <c r="B37" s="38">
        <v>2100</v>
      </c>
      <c r="C37" s="6" t="s">
        <v>73</v>
      </c>
      <c r="D37" s="6" t="s">
        <v>236</v>
      </c>
      <c r="E37" s="60" t="s">
        <v>188</v>
      </c>
      <c r="F37" s="61"/>
      <c r="G37" s="61"/>
      <c r="H37" s="61"/>
      <c r="I37" s="61"/>
    </row>
    <row r="38" spans="1:9">
      <c r="A38" s="19"/>
      <c r="B38" s="50">
        <v>6450</v>
      </c>
      <c r="C38" s="17" t="s">
        <v>189</v>
      </c>
      <c r="D38" s="21" t="s">
        <v>190</v>
      </c>
      <c r="E38" s="70">
        <v>42418</v>
      </c>
      <c r="F38" s="61"/>
      <c r="G38" s="61"/>
      <c r="H38" s="61"/>
      <c r="I38" s="61"/>
    </row>
    <row r="39" spans="1:9">
      <c r="A39" s="6"/>
      <c r="B39" s="38">
        <v>21500</v>
      </c>
      <c r="C39" s="6" t="s">
        <v>191</v>
      </c>
      <c r="D39" s="6" t="s">
        <v>237</v>
      </c>
      <c r="E39" s="60" t="s">
        <v>192</v>
      </c>
      <c r="F39" s="61"/>
      <c r="G39" s="61"/>
      <c r="H39" s="61"/>
      <c r="I39" s="61"/>
    </row>
    <row r="40" spans="1:9">
      <c r="A40" s="17"/>
      <c r="B40" s="50">
        <v>1000</v>
      </c>
      <c r="C40" s="17" t="s">
        <v>70</v>
      </c>
      <c r="D40" s="21" t="s">
        <v>238</v>
      </c>
      <c r="E40" s="70">
        <v>42446</v>
      </c>
      <c r="F40" s="61"/>
      <c r="G40" s="61"/>
      <c r="H40" s="61"/>
      <c r="I40" s="61"/>
    </row>
    <row r="41" spans="1:9" s="18" customFormat="1">
      <c r="A41" s="19"/>
      <c r="B41" s="50">
        <v>14450</v>
      </c>
      <c r="C41" s="17" t="s">
        <v>209</v>
      </c>
      <c r="D41" s="17" t="s">
        <v>239</v>
      </c>
      <c r="E41" s="62"/>
      <c r="F41" s="60" t="s">
        <v>210</v>
      </c>
      <c r="G41" s="62"/>
      <c r="H41" s="62"/>
      <c r="I41" s="62"/>
    </row>
    <row r="42" spans="1:9">
      <c r="A42" s="6"/>
      <c r="B42" s="38">
        <v>20000</v>
      </c>
      <c r="C42" s="6" t="s">
        <v>240</v>
      </c>
      <c r="D42" s="6" t="s">
        <v>241</v>
      </c>
      <c r="E42" s="62"/>
      <c r="F42" s="60" t="s">
        <v>201</v>
      </c>
      <c r="G42" s="61"/>
      <c r="H42" s="62"/>
      <c r="I42" s="61"/>
    </row>
    <row r="43" spans="1:9" s="18" customFormat="1">
      <c r="A43" s="19"/>
      <c r="B43" s="50">
        <v>19000</v>
      </c>
      <c r="C43" s="17" t="s">
        <v>216</v>
      </c>
      <c r="D43" s="17" t="s">
        <v>242</v>
      </c>
      <c r="E43" s="62"/>
      <c r="F43" s="70" t="s">
        <v>217</v>
      </c>
      <c r="G43" s="62"/>
      <c r="H43" s="62"/>
      <c r="I43" s="62"/>
    </row>
    <row r="44" spans="1:9">
      <c r="A44" s="6"/>
      <c r="B44" s="38">
        <v>5325</v>
      </c>
      <c r="C44" s="6" t="s">
        <v>177</v>
      </c>
      <c r="D44" s="6" t="s">
        <v>235</v>
      </c>
      <c r="E44" s="61"/>
      <c r="F44" s="60" t="s">
        <v>243</v>
      </c>
      <c r="G44" s="61"/>
      <c r="H44" s="61"/>
      <c r="I44" s="61"/>
    </row>
    <row r="45" spans="1:9" s="18" customFormat="1">
      <c r="A45" s="19"/>
      <c r="B45" s="50">
        <v>1400</v>
      </c>
      <c r="C45" s="17" t="s">
        <v>223</v>
      </c>
      <c r="D45" s="17" t="s">
        <v>244</v>
      </c>
      <c r="E45" s="62"/>
      <c r="F45" s="62"/>
      <c r="G45" s="72" t="s">
        <v>225</v>
      </c>
      <c r="H45" s="62"/>
      <c r="I45" s="62"/>
    </row>
    <row r="46" spans="1:9">
      <c r="A46" s="6"/>
      <c r="B46" s="55">
        <v>600</v>
      </c>
      <c r="C46" s="6" t="s">
        <v>111</v>
      </c>
      <c r="D46" s="6" t="s">
        <v>245</v>
      </c>
      <c r="E46" s="61"/>
      <c r="F46" s="61"/>
      <c r="G46" s="60" t="s">
        <v>107</v>
      </c>
      <c r="H46" s="61"/>
      <c r="I46" s="61"/>
    </row>
    <row r="47" spans="1:9">
      <c r="A47" s="17"/>
      <c r="B47" s="50">
        <v>5325</v>
      </c>
      <c r="C47" s="17" t="s">
        <v>196</v>
      </c>
      <c r="D47" s="17" t="s">
        <v>246</v>
      </c>
      <c r="E47" s="62"/>
      <c r="F47" s="61"/>
      <c r="G47" s="61"/>
      <c r="H47" s="60" t="s">
        <v>197</v>
      </c>
      <c r="I47" s="61"/>
    </row>
    <row r="48" spans="1:9">
      <c r="A48" s="6"/>
      <c r="B48" s="38">
        <v>8000</v>
      </c>
      <c r="C48" s="6" t="s">
        <v>117</v>
      </c>
      <c r="D48" s="6" t="s">
        <v>241</v>
      </c>
      <c r="E48" s="61"/>
      <c r="F48" s="61"/>
      <c r="G48" s="61"/>
      <c r="H48" s="60" t="s">
        <v>197</v>
      </c>
      <c r="I48" s="61"/>
    </row>
    <row r="49" spans="1:9">
      <c r="A49" s="6"/>
      <c r="B49" s="37">
        <v>1000</v>
      </c>
      <c r="C49" s="29" t="s">
        <v>121</v>
      </c>
      <c r="D49" t="s">
        <v>247</v>
      </c>
      <c r="E49" s="61"/>
      <c r="F49" s="61"/>
      <c r="G49" s="61"/>
      <c r="H49" s="60" t="s">
        <v>169</v>
      </c>
      <c r="I49" s="61"/>
    </row>
    <row r="50" spans="1:9" s="18" customFormat="1">
      <c r="A50" s="19"/>
      <c r="B50" s="50">
        <v>19000</v>
      </c>
      <c r="C50" s="17" t="s">
        <v>147</v>
      </c>
      <c r="D50" s="17" t="s">
        <v>224</v>
      </c>
      <c r="E50" s="62"/>
      <c r="F50" s="62"/>
      <c r="G50" s="78"/>
      <c r="H50" s="60" t="s">
        <v>227</v>
      </c>
      <c r="I50" s="62"/>
    </row>
    <row r="51" spans="1:9">
      <c r="A51" s="6"/>
      <c r="B51" s="38">
        <v>5325</v>
      </c>
      <c r="C51" s="6" t="s">
        <v>179</v>
      </c>
      <c r="D51" s="6" t="s">
        <v>247</v>
      </c>
      <c r="E51" s="61"/>
      <c r="F51" s="61"/>
      <c r="G51" s="61"/>
      <c r="H51" s="61"/>
      <c r="I51" s="60" t="s">
        <v>128</v>
      </c>
    </row>
    <row r="52" spans="1:9">
      <c r="A52" s="14" t="s">
        <v>170</v>
      </c>
      <c r="B52" s="128">
        <f>SUM(B35:B51)</f>
        <v>137400</v>
      </c>
      <c r="C52" s="16"/>
      <c r="D52" s="16"/>
    </row>
  </sheetData>
  <mergeCells count="1">
    <mergeCell ref="E3:I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1"/>
  <sheetViews>
    <sheetView workbookViewId="0" xr3:uid="{F9CF3CF3-643B-5BE6-8B46-32C596A47465}">
      <selection activeCell="J5" sqref="J5"/>
    </sheetView>
  </sheetViews>
  <sheetFormatPr defaultColWidth="11" defaultRowHeight="15.75"/>
  <cols>
    <col min="1" max="1" width="10.875" customWidth="1"/>
    <col min="2" max="2" width="7.5" customWidth="1"/>
    <col min="3" max="3" width="21.875" customWidth="1"/>
    <col min="4" max="4" width="31.125" customWidth="1"/>
    <col min="5" max="5" width="33.125" customWidth="1"/>
    <col min="6" max="6" width="13" customWidth="1"/>
    <col min="7" max="7" width="20.375" customWidth="1"/>
    <col min="8" max="8" width="25.625" customWidth="1"/>
    <col min="9" max="9" width="23.875" customWidth="1"/>
    <col min="10" max="10" width="25" customWidth="1"/>
  </cols>
  <sheetData>
    <row r="1" spans="1:10" s="30" customFormat="1" ht="18.75">
      <c r="A1" s="30" t="s">
        <v>248</v>
      </c>
      <c r="B1" s="30" t="s">
        <v>249</v>
      </c>
      <c r="C1" s="30" t="s">
        <v>152</v>
      </c>
      <c r="D1" s="30" t="s">
        <v>250</v>
      </c>
      <c r="E1" s="30" t="s">
        <v>251</v>
      </c>
      <c r="F1" s="30" t="s">
        <v>151</v>
      </c>
      <c r="G1" s="30" t="s">
        <v>252</v>
      </c>
      <c r="H1" s="30" t="s">
        <v>253</v>
      </c>
      <c r="I1" s="30" t="s">
        <v>254</v>
      </c>
      <c r="J1" s="30" t="s">
        <v>255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R8"/>
  <sheetViews>
    <sheetView workbookViewId="0" xr3:uid="{78B4E459-6924-5F8B-B7BA-2DD04133E49E}">
      <selection activeCell="E3" sqref="E3"/>
    </sheetView>
  </sheetViews>
  <sheetFormatPr defaultColWidth="11" defaultRowHeight="15.75"/>
  <cols>
    <col min="1" max="1" width="51.125" customWidth="1"/>
  </cols>
  <sheetData>
    <row r="1" spans="1:18" s="1" customFormat="1">
      <c r="A1" s="1" t="s">
        <v>256</v>
      </c>
      <c r="B1" s="168" t="s">
        <v>257</v>
      </c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8"/>
      <c r="N1" s="168"/>
      <c r="O1" s="168"/>
      <c r="P1" s="168"/>
      <c r="Q1" s="168"/>
      <c r="R1" s="168"/>
    </row>
    <row r="2" spans="1:18">
      <c r="A2" t="s">
        <v>258</v>
      </c>
      <c r="B2" s="76"/>
      <c r="E2" t="s">
        <v>259</v>
      </c>
    </row>
    <row r="3" spans="1:18">
      <c r="A3" t="s">
        <v>260</v>
      </c>
      <c r="B3" s="76"/>
    </row>
    <row r="4" spans="1:18">
      <c r="A4" t="s">
        <v>261</v>
      </c>
      <c r="B4" s="76"/>
      <c r="C4" s="76">
        <v>42649</v>
      </c>
      <c r="D4" t="s">
        <v>262</v>
      </c>
    </row>
    <row r="5" spans="1:18">
      <c r="A5" t="s">
        <v>263</v>
      </c>
      <c r="D5" s="76">
        <v>42650</v>
      </c>
    </row>
    <row r="6" spans="1:18">
      <c r="A6" t="s">
        <v>264</v>
      </c>
      <c r="E6" s="76">
        <v>42657</v>
      </c>
    </row>
    <row r="7" spans="1:18">
      <c r="A7" t="s">
        <v>265</v>
      </c>
      <c r="F7" s="76">
        <v>42663</v>
      </c>
    </row>
    <row r="8" spans="1:18">
      <c r="A8" t="s">
        <v>266</v>
      </c>
      <c r="G8" s="76">
        <v>42678</v>
      </c>
    </row>
  </sheetData>
  <mergeCells count="1">
    <mergeCell ref="B1:R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42307EFC073438B4FFFF77ECBCF68" ma:contentTypeVersion="10" ma:contentTypeDescription="Create a new document." ma:contentTypeScope="" ma:versionID="ef8729e693c55703127fc5aea43a81dc">
  <xsd:schema xmlns:xsd="http://www.w3.org/2001/XMLSchema" xmlns:xs="http://www.w3.org/2001/XMLSchema" xmlns:p="http://schemas.microsoft.com/office/2006/metadata/properties" xmlns:ns2="80129174-c05c-43cc-8e32-21fcbdfe51bb" xmlns:ns3="958b15ed-c521-4290-b073-2e98d4cc1d7f" targetNamespace="http://schemas.microsoft.com/office/2006/metadata/properties" ma:root="true" ma:fieldsID="7f3de8024420c48a2920362dc7c742bc" ns2:_="" ns3:_="">
    <xsd:import namespace="80129174-c05c-43cc-8e32-21fcbdfe51bb"/>
    <xsd:import namespace="958b15ed-c521-4290-b073-2e98d4cc1d7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29174-c05c-43cc-8e32-21fcbdfe5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8b15ed-c521-4290-b073-2e98d4cc1d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FCD23A0-B522-424A-8EF9-60BF91241E38}"/>
</file>

<file path=customXml/itemProps2.xml><?xml version="1.0" encoding="utf-8"?>
<ds:datastoreItem xmlns:ds="http://schemas.openxmlformats.org/officeDocument/2006/customXml" ds:itemID="{20BE5215-857C-4066-9D2C-F6A0F05B1D83}"/>
</file>

<file path=customXml/itemProps3.xml><?xml version="1.0" encoding="utf-8"?>
<ds:datastoreItem xmlns:ds="http://schemas.openxmlformats.org/officeDocument/2006/customXml" ds:itemID="{8699B35A-E757-428C-8D7F-636804A80D6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Liam Rich</cp:lastModifiedBy>
  <cp:revision/>
  <dcterms:created xsi:type="dcterms:W3CDTF">2016-09-30T15:36:10Z</dcterms:created>
  <dcterms:modified xsi:type="dcterms:W3CDTF">2016-11-28T10:47:56Z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0x010100F8C42307EFC073438B4FFFF77ECBCF68</vt:lpwstr>
  </property>
</Properties>
</file>