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127"/>
  <workbookPr codeName="ThisWorkbook" defaultThemeVersion="153222"/>
  <mc:AlternateContent xmlns:mc="http://schemas.openxmlformats.org/markup-compatibility/2006">
    <mc:Choice Requires="x15">
      <x15ac:absPath xmlns:x15ac="http://schemas.microsoft.com/office/spreadsheetml/2010/11/ac" url="https://hull2017.sharepoint.com/Projects/Where are we now/A_Monitoring &amp; Evaluation/"/>
    </mc:Choice>
  </mc:AlternateContent>
  <bookViews>
    <workbookView xWindow="0" yWindow="0" windowWidth="11655" windowHeight="6630" firstSheet="1" activeTab="1"/>
  </bookViews>
  <sheets>
    <sheet name="Guidance" sheetId="3" r:id="rId1"/>
    <sheet name="Raw Data" sheetId="9" r:id="rId2"/>
    <sheet name="KPI Table" sheetId="7" r:id="rId3"/>
    <sheet name="Budget" sheetId="15" r:id="rId4"/>
    <sheet name="Screening Activity " sheetId="1" r:id="rId5"/>
    <sheet name="Audience Feedback" sheetId="2" r:id="rId6"/>
    <sheet name="Comms Activity" sheetId="4" r:id="rId7"/>
    <sheet name="Notes - ADMIN ONLY" sheetId="6" r:id="rId8"/>
  </sheets>
  <externalReferences>
    <externalReference r:id="rId9"/>
  </externalReferences>
  <definedNames>
    <definedName name="ACCESSIBILITY">[1]notes!$B$6:$B$12</definedName>
  </definedNames>
  <calcPr calcId="171026"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 i="1" l="1"/>
  <c r="L9" i="1"/>
  <c r="L6" i="1"/>
  <c r="L5" i="1"/>
  <c r="L4" i="1"/>
  <c r="D23" i="15"/>
  <c r="E23" i="15"/>
  <c r="D24" i="15"/>
  <c r="D25" i="15"/>
  <c r="D8" i="15"/>
  <c r="E9" i="15"/>
  <c r="D10" i="15"/>
  <c r="B8" i="15"/>
  <c r="C7" i="15"/>
  <c r="C9" i="15"/>
  <c r="B10" i="15"/>
  <c r="B22" i="15"/>
  <c r="B23" i="15"/>
  <c r="C23" i="15"/>
  <c r="B24" i="15"/>
  <c r="B25" i="15"/>
  <c r="F23" i="15"/>
  <c r="F9" i="15"/>
  <c r="D23" i="2"/>
  <c r="I19" i="2"/>
  <c r="I20" i="2"/>
  <c r="I21" i="2"/>
  <c r="I22" i="2"/>
  <c r="I18" i="2"/>
  <c r="D17" i="2"/>
  <c r="I16" i="2"/>
  <c r="I6" i="2"/>
  <c r="I7" i="2"/>
  <c r="I8" i="2"/>
  <c r="I9" i="2"/>
  <c r="I10" i="2"/>
  <c r="I11" i="2"/>
  <c r="I12" i="2"/>
  <c r="I13" i="2"/>
  <c r="I14" i="2"/>
  <c r="I15" i="2"/>
  <c r="I5" i="2"/>
  <c r="E12" i="9"/>
  <c r="D51" i="9"/>
  <c r="E48" i="9"/>
  <c r="E49" i="9"/>
  <c r="E44" i="9"/>
  <c r="D32" i="9"/>
  <c r="E27" i="9"/>
  <c r="E28" i="9"/>
  <c r="E29" i="9"/>
  <c r="E30" i="9"/>
  <c r="E31" i="9"/>
  <c r="D47" i="9"/>
  <c r="E41" i="9"/>
  <c r="C74" i="7"/>
  <c r="C75" i="7"/>
  <c r="E43" i="9"/>
  <c r="C76" i="7"/>
  <c r="E45" i="9"/>
  <c r="C78" i="7"/>
  <c r="C80" i="7"/>
  <c r="B80" i="7"/>
  <c r="C83" i="7"/>
  <c r="E50" i="9"/>
  <c r="C84" i="7"/>
  <c r="C82" i="7"/>
  <c r="D16" i="9"/>
  <c r="E13" i="9"/>
  <c r="C46" i="7"/>
  <c r="E14" i="9"/>
  <c r="C47" i="7"/>
  <c r="E15" i="9"/>
  <c r="C48" i="7"/>
  <c r="D25" i="9"/>
  <c r="E17" i="9"/>
  <c r="C50" i="7"/>
  <c r="E18" i="9"/>
  <c r="C51" i="7"/>
  <c r="E19" i="9"/>
  <c r="C52" i="7"/>
  <c r="E20" i="9"/>
  <c r="C53" i="7"/>
  <c r="E21" i="9"/>
  <c r="C54" i="7"/>
  <c r="E22" i="9"/>
  <c r="C55" i="7"/>
  <c r="E23" i="9"/>
  <c r="C56" i="7"/>
  <c r="E24" i="9"/>
  <c r="C57" i="7"/>
  <c r="E26" i="9"/>
  <c r="C59" i="7"/>
  <c r="C60" i="7"/>
  <c r="C61" i="7"/>
  <c r="C62" i="7"/>
  <c r="C63" i="7"/>
  <c r="C64" i="7"/>
  <c r="D40" i="9"/>
  <c r="E33" i="9"/>
  <c r="C66" i="7"/>
  <c r="E34" i="9"/>
  <c r="C67" i="7"/>
  <c r="E35" i="9"/>
  <c r="C68" i="7"/>
  <c r="E36" i="9"/>
  <c r="C69" i="7"/>
  <c r="E37" i="9"/>
  <c r="C70" i="7"/>
  <c r="E38" i="9"/>
  <c r="C71" i="7"/>
  <c r="E39" i="9"/>
  <c r="C72" i="7"/>
  <c r="C77" i="7"/>
  <c r="E46" i="9"/>
  <c r="C79" i="7"/>
  <c r="C45" i="7"/>
  <c r="C9" i="7"/>
  <c r="B9" i="7"/>
  <c r="N31" i="2"/>
  <c r="N30" i="2"/>
  <c r="N29" i="2"/>
  <c r="N28" i="2"/>
  <c r="N27" i="2"/>
  <c r="N26" i="2"/>
  <c r="N25" i="2"/>
  <c r="N32" i="2"/>
  <c r="J23" i="2"/>
  <c r="I23" i="2"/>
  <c r="I17" i="2"/>
  <c r="E23" i="2"/>
</calcChain>
</file>

<file path=xl/sharedStrings.xml><?xml version="1.0" encoding="utf-8"?>
<sst xmlns="http://schemas.openxmlformats.org/spreadsheetml/2006/main" count="350" uniqueCount="311">
  <si>
    <t>HUB</t>
  </si>
  <si>
    <t>North</t>
  </si>
  <si>
    <t>Activity Area</t>
  </si>
  <si>
    <t>NAME OF INITIATIVE</t>
  </si>
  <si>
    <t>Where Are We Now</t>
  </si>
  <si>
    <t>LEAD ORG</t>
  </si>
  <si>
    <t>Hull 2017</t>
  </si>
  <si>
    <t>TOTAL ADMISSIONS FOR PROJECT</t>
  </si>
  <si>
    <t>Total number of venues used</t>
  </si>
  <si>
    <t>Total number of screenings</t>
  </si>
  <si>
    <t>Total number of titles (total)</t>
  </si>
  <si>
    <t xml:space="preserve">BELOW: Please insert the NUMBER OF TICKS in each category - NOT the percentage that chose that category </t>
  </si>
  <si>
    <t>The percentages will be calculated automatically and will complete the KPI table.   Thank you</t>
  </si>
  <si>
    <r>
      <rPr>
        <b/>
        <sz val="14"/>
        <rFont val="Calibri"/>
        <family val="2"/>
        <scheme val="minor"/>
      </rPr>
      <t>TOTAL NUMBER</t>
    </r>
    <r>
      <rPr>
        <b/>
        <sz val="10"/>
        <rFont val="Calibri"/>
        <family val="2"/>
        <scheme val="minor"/>
      </rPr>
      <t xml:space="preserve"> OF AUDIENCE SURVEYS FOR PROJECT  </t>
    </r>
  </si>
  <si>
    <t>Number</t>
  </si>
  <si>
    <t>%</t>
  </si>
  <si>
    <t>Gender</t>
  </si>
  <si>
    <t>Female</t>
  </si>
  <si>
    <t>Male</t>
  </si>
  <si>
    <t>Other</t>
  </si>
  <si>
    <t>prefer not to say / did not answer</t>
  </si>
  <si>
    <t>Total responses</t>
  </si>
  <si>
    <t>Age</t>
  </si>
  <si>
    <t xml:space="preserve">Age 0 to 4   </t>
  </si>
  <si>
    <t>Age 5 to 12</t>
  </si>
  <si>
    <t xml:space="preserve">Age 13 to 19   </t>
  </si>
  <si>
    <t>Age 20 to  29</t>
  </si>
  <si>
    <t>Age 30 to 44</t>
  </si>
  <si>
    <t>Age 45 to 64</t>
  </si>
  <si>
    <t xml:space="preserve">Age 65+  </t>
  </si>
  <si>
    <t>Employment</t>
  </si>
  <si>
    <t>Employed</t>
  </si>
  <si>
    <t>Unemployed</t>
  </si>
  <si>
    <t>Full-time Student</t>
  </si>
  <si>
    <t>Retired</t>
  </si>
  <si>
    <t>Ethnicity</t>
  </si>
  <si>
    <t>Asian/ Asian British/ South Asian</t>
  </si>
  <si>
    <t>Black/ African/ Caribbean /Black British</t>
  </si>
  <si>
    <t>Mixed/ Multiple ethnic groups</t>
  </si>
  <si>
    <t>White British</t>
  </si>
  <si>
    <t>White Other</t>
  </si>
  <si>
    <t>Other ethnic group</t>
  </si>
  <si>
    <t>Sexual Orientation</t>
  </si>
  <si>
    <t>Bisexual</t>
  </si>
  <si>
    <t>Gay Man</t>
  </si>
  <si>
    <t>Gay Woman/ Lesbian</t>
  </si>
  <si>
    <t>Heterosexual/ Straight</t>
  </si>
  <si>
    <t>Disability</t>
  </si>
  <si>
    <t>People with disabilities: Yes</t>
  </si>
  <si>
    <t>No</t>
  </si>
  <si>
    <t>HULL2017-JUN-WAWN: KPI's</t>
  </si>
  <si>
    <t xml:space="preserve">Transformative Film Culture for Hull 2017 KPIs Table </t>
  </si>
  <si>
    <t>BFI AUDIENCE FUND 2013-2017: STRATEGICALLY SIGNIFICANT PROJECTS</t>
  </si>
  <si>
    <t>PLEASE NOTE that not everything will be relevant to your programme.  Please complete as fully as possible.</t>
  </si>
  <si>
    <t>PROGRAMME</t>
  </si>
  <si>
    <t xml:space="preserve">ANTICIPATED </t>
  </si>
  <si>
    <t>ACTUALS</t>
  </si>
  <si>
    <t>Please complete at time of application</t>
  </si>
  <si>
    <t>If funding is awarded you will be asked to complete this column as part of your final report</t>
  </si>
  <si>
    <t>Number of titles (total)</t>
  </si>
  <si>
    <t>Number of titles - features</t>
  </si>
  <si>
    <t>Number of titles - shorts</t>
  </si>
  <si>
    <t xml:space="preserve">Number of titles / packages from regional film archive </t>
  </si>
  <si>
    <t xml:space="preserve">Number of archive titles </t>
  </si>
  <si>
    <t>Number of documentaries</t>
  </si>
  <si>
    <t>Number of animation titles</t>
  </si>
  <si>
    <t>Number of submissions if relevant</t>
  </si>
  <si>
    <t>Number of audio-described, subtitled and BSL interpreted films</t>
  </si>
  <si>
    <t>Number of UK premieres</t>
  </si>
  <si>
    <t>Number of regional premieres</t>
  </si>
  <si>
    <t>Number of world premieres</t>
  </si>
  <si>
    <t>Number of EU premieres</t>
  </si>
  <si>
    <t>Number of screenings</t>
  </si>
  <si>
    <t>Number of events (eg masterclasses, special events)</t>
  </si>
  <si>
    <t>Number of venues used</t>
  </si>
  <si>
    <t>Number of new venues used</t>
  </si>
  <si>
    <t>Number of temporary / pop up spaces used</t>
  </si>
  <si>
    <t>Number of delivery partners</t>
  </si>
  <si>
    <t>Average capacity per screening</t>
  </si>
  <si>
    <t>Ticket prices</t>
  </si>
  <si>
    <t>Free-£20</t>
  </si>
  <si>
    <t xml:space="preserve">Number of industry focused events </t>
  </si>
  <si>
    <t>STAFFING</t>
  </si>
  <si>
    <t>Number of payrolled staff (full time)</t>
  </si>
  <si>
    <t>Number of payrolled staff (part-time)</t>
  </si>
  <si>
    <t>Number of consultants / freelance</t>
  </si>
  <si>
    <t>Number of jobs created</t>
  </si>
  <si>
    <t>Number of volunteers</t>
  </si>
  <si>
    <t>AUDIENCES / DELEGATES / PARTICIPANTS</t>
  </si>
  <si>
    <t xml:space="preserve">Total number of admissions </t>
  </si>
  <si>
    <t>Number of paid admissions</t>
  </si>
  <si>
    <t>Number of free admissions</t>
  </si>
  <si>
    <t>Number of industry or other delegates</t>
  </si>
  <si>
    <t>Breakdown of industry or other delegates (i.e. 50% film-makers; 50% industry [buyers, distributors etc]</t>
  </si>
  <si>
    <t>AUDIENCE DIVERSITY BREAKDOWN</t>
  </si>
  <si>
    <t>GENDER</t>
  </si>
  <si>
    <t>% Female:</t>
  </si>
  <si>
    <t>% Male:</t>
  </si>
  <si>
    <t>% Other</t>
  </si>
  <si>
    <t>% prefer not to say</t>
  </si>
  <si>
    <t>AGE</t>
  </si>
  <si>
    <t>% - Age 0 to 4</t>
  </si>
  <si>
    <t xml:space="preserve">% - Age 5 to 12   </t>
  </si>
  <si>
    <t xml:space="preserve">% - Age 13 to 19   </t>
  </si>
  <si>
    <t>% - Age 20 to 29</t>
  </si>
  <si>
    <t>% - Age 30 to 44</t>
  </si>
  <si>
    <t xml:space="preserve">% - Age 45 to 64   </t>
  </si>
  <si>
    <t xml:space="preserve">% - Age 65+  </t>
  </si>
  <si>
    <t>EMPLOYMENT STATUS</t>
  </si>
  <si>
    <t>% Employed – full-time / part-time / self-employed</t>
  </si>
  <si>
    <t>% Unemployed</t>
  </si>
  <si>
    <t>% Full-time student</t>
  </si>
  <si>
    <t>% Retired</t>
  </si>
  <si>
    <t>ETHNICITY</t>
  </si>
  <si>
    <t>% Asian / Asian British</t>
  </si>
  <si>
    <t>% Black / African / Caribbean / Black British</t>
  </si>
  <si>
    <t>% Mixed / Multiple ethnic groups</t>
  </si>
  <si>
    <t>% White British</t>
  </si>
  <si>
    <t>% White Other</t>
  </si>
  <si>
    <t>% Other ethnic group</t>
  </si>
  <si>
    <t>% Bisexual</t>
  </si>
  <si>
    <t>% Gay man</t>
  </si>
  <si>
    <t>% Gay woman or Lesbian</t>
  </si>
  <si>
    <t xml:space="preserve">% Heterosexual / Straight </t>
  </si>
  <si>
    <t>% other</t>
  </si>
  <si>
    <t>Total % Bisexual / Gay man / Gay woman or Lesbian / Other                                                                                    (Please complete for 'upcoming edition - anticipated' column only. The other columns will calculate the total % from the full breakdown above)</t>
  </si>
  <si>
    <t>DISABILITY</t>
  </si>
  <si>
    <t>% People with disabilities: Yes</t>
  </si>
  <si>
    <t>% No</t>
  </si>
  <si>
    <t>Note: 'The Equality Act 2010 defines disability as 'a physical or mental impairment which has a substantial long term effect on a persons ability to carry out normal day to day activities'.</t>
  </si>
  <si>
    <t>Guidance: Boxes with grey shading do not require a target set against them.</t>
  </si>
  <si>
    <t>HULL2017-JUN-WAWN: BUDGET</t>
  </si>
  <si>
    <t>all figures in GBP</t>
  </si>
  <si>
    <t>INCOME</t>
  </si>
  <si>
    <t>NON-BFI CASH</t>
  </si>
  <si>
    <t>IN-KIND</t>
  </si>
  <si>
    <t>NOTES</t>
  </si>
  <si>
    <t>BFI request</t>
  </si>
  <si>
    <t>HULL 2017</t>
  </si>
  <si>
    <t>Hull City of Culture budget contribution to festival</t>
  </si>
  <si>
    <t>Ticket Sale income</t>
  </si>
  <si>
    <t>TOTAL BFI INCOME</t>
  </si>
  <si>
    <t>TOTAL OTHER INCOME</t>
  </si>
  <si>
    <t>GRAND TOTAL CASH INCOME</t>
  </si>
  <si>
    <t>WHERE ARE WE NOW?</t>
  </si>
  <si>
    <t xml:space="preserve">BFI CASH </t>
  </si>
  <si>
    <t>IN KIND</t>
  </si>
  <si>
    <t>ACTUAL</t>
  </si>
  <si>
    <t>Licences</t>
  </si>
  <si>
    <t>Venue hire</t>
  </si>
  <si>
    <t>venue hire across multiple locations</t>
  </si>
  <si>
    <t>Production</t>
  </si>
  <si>
    <t>Artists and guests fees</t>
  </si>
  <si>
    <t>Artist and guests performance/speakers fee</t>
  </si>
  <si>
    <t>Artists and guests transport, hospitality and accommodation</t>
  </si>
  <si>
    <t>Curation fee,  transport and accommodation</t>
  </si>
  <si>
    <t xml:space="preserve">Marketing </t>
  </si>
  <si>
    <t xml:space="preserve">Marketing and PR </t>
  </si>
  <si>
    <t>Project management and other festival content</t>
  </si>
  <si>
    <t>Contingency 5%</t>
  </si>
  <si>
    <t>TOTAL COSTS</t>
  </si>
  <si>
    <t>TOTAL CASH EXPENDITURE</t>
  </si>
  <si>
    <t>Surplus</t>
  </si>
  <si>
    <t xml:space="preserve"> SCREENING PROGRAMME</t>
  </si>
  <si>
    <t>ACTUAL SCREENING DETAILS</t>
  </si>
  <si>
    <t>Venue Name</t>
  </si>
  <si>
    <t>Venue Postcode</t>
  </si>
  <si>
    <t>Film Name</t>
  </si>
  <si>
    <r>
      <t xml:space="preserve">Film Release Year </t>
    </r>
    <r>
      <rPr>
        <b/>
        <i/>
        <sz val="9"/>
        <rFont val="Candara"/>
        <family val="2"/>
      </rPr>
      <t>(if needed)</t>
    </r>
  </si>
  <si>
    <t>Description</t>
  </si>
  <si>
    <t>Format</t>
  </si>
  <si>
    <t>Event Type</t>
  </si>
  <si>
    <t>Accessibility</t>
  </si>
  <si>
    <t>Event Date (dd/mm/yyyy)</t>
  </si>
  <si>
    <t>Event time  (hh:mm)</t>
  </si>
  <si>
    <t>no. tickets available</t>
  </si>
  <si>
    <t xml:space="preserve">Box office </t>
  </si>
  <si>
    <t>Target Admissions</t>
  </si>
  <si>
    <t>Total Admissions</t>
  </si>
  <si>
    <t>NOTES ON ANY CHANGES TO ORIGINAL PLAN</t>
  </si>
  <si>
    <t>The Showroom</t>
  </si>
  <si>
    <t>S1 2BX</t>
  </si>
  <si>
    <t>20 Feet From Stardom</t>
  </si>
  <si>
    <t xml:space="preserve">Screening as part of the FHN Test Initiative </t>
  </si>
  <si>
    <t>DCP</t>
  </si>
  <si>
    <t>Screening &amp; Intro</t>
  </si>
  <si>
    <t>Signed Screenings</t>
  </si>
  <si>
    <t>NAME of PROJECT</t>
  </si>
  <si>
    <t>DATES of PROJECT</t>
  </si>
  <si>
    <t>Info Capture for Additional Research</t>
  </si>
  <si>
    <t>Name</t>
  </si>
  <si>
    <t>Email</t>
  </si>
  <si>
    <t>Phone</t>
  </si>
  <si>
    <t>Tom Wilson</t>
  </si>
  <si>
    <t>twilson2698@gmail.com</t>
  </si>
  <si>
    <t>How did you find out about the screening?</t>
  </si>
  <si>
    <t>email</t>
  </si>
  <si>
    <t>Jim Nicholson</t>
  </si>
  <si>
    <t>jnicholson@smc.org</t>
  </si>
  <si>
    <t>Newspaper or magazine</t>
  </si>
  <si>
    <t>Sam Cook</t>
  </si>
  <si>
    <t>sam_wilson_cook@hotmail.co.uk</t>
  </si>
  <si>
    <t>07925064161</t>
  </si>
  <si>
    <t>Online trailer</t>
  </si>
  <si>
    <t>D'Mullane</t>
  </si>
  <si>
    <t>john@betterway.kasa.co.uk</t>
  </si>
  <si>
    <t>01482 444233</t>
  </si>
  <si>
    <t>TV</t>
  </si>
  <si>
    <t>Elena Boeri</t>
  </si>
  <si>
    <t>elena.bossi88@gmail.com</t>
  </si>
  <si>
    <t>Brochure / Leaflet</t>
  </si>
  <si>
    <t>Chris</t>
  </si>
  <si>
    <t>Chrisbhull@hotmail.com</t>
  </si>
  <si>
    <t>07450252992</t>
  </si>
  <si>
    <t>Posters</t>
  </si>
  <si>
    <t>Anon Hauntings</t>
  </si>
  <si>
    <t>Anon@so-addictive.co.uk</t>
  </si>
  <si>
    <t>Facebook</t>
  </si>
  <si>
    <t>Matthew Walton</t>
  </si>
  <si>
    <t>matt@so-addictive.co.uk</t>
  </si>
  <si>
    <t>Radio</t>
  </si>
  <si>
    <t>Heather Curry</t>
  </si>
  <si>
    <t>heathercurry@yahoo.co.uk</t>
  </si>
  <si>
    <t>Website</t>
  </si>
  <si>
    <t>Word of mouth</t>
  </si>
  <si>
    <t>Twitter</t>
  </si>
  <si>
    <t xml:space="preserve">Other </t>
  </si>
  <si>
    <t>Total Responses</t>
  </si>
  <si>
    <t>When was the last time you attended a cinematic event in Hull?</t>
  </si>
  <si>
    <t>This is my first time</t>
  </si>
  <si>
    <t>During the past month</t>
  </si>
  <si>
    <t>Past 6 months</t>
  </si>
  <si>
    <t>Past year</t>
  </si>
  <si>
    <t>Over a year</t>
  </si>
  <si>
    <t>On a scale of 1-10, Strongly Disagree - Strongly Agree</t>
  </si>
  <si>
    <t>Score</t>
  </si>
  <si>
    <t>Total Reponses</t>
  </si>
  <si>
    <t>It was an interesting idea</t>
  </si>
  <si>
    <t>It was well produced and presented</t>
  </si>
  <si>
    <t>I would come to see something like this again</t>
  </si>
  <si>
    <t>It is important that it’s happening here in Hull</t>
  </si>
  <si>
    <t>I would recommend this event to friends / family</t>
  </si>
  <si>
    <t>I would attend an event like this in Hull again</t>
  </si>
  <si>
    <t>Overall, this experience was a good one</t>
  </si>
  <si>
    <t>Additional Comments</t>
  </si>
  <si>
    <t>Good Venue</t>
  </si>
  <si>
    <t>The location is great</t>
  </si>
  <si>
    <t>Comms Activity (social media, print, press release)</t>
  </si>
  <si>
    <t>Description of planned activity</t>
  </si>
  <si>
    <t xml:space="preserve">Dates of planned activity </t>
  </si>
  <si>
    <t>Audience Engagement [number of shares, likes, views, planning to attends, etc]</t>
  </si>
  <si>
    <t>Social media</t>
  </si>
  <si>
    <t>Facebook posts and tweets scheduled to promote programme screenings. Programme hashtag is #FHN2015.</t>
  </si>
  <si>
    <t>Shares: 3
Likes: 17</t>
  </si>
  <si>
    <t>Webpage for event on www.hull2017.co.uk</t>
  </si>
  <si>
    <t>Live from 28/11/2016</t>
  </si>
  <si>
    <t>12524 unique page views</t>
  </si>
  <si>
    <t>Social Media</t>
  </si>
  <si>
    <t>Facebook posts schedule to promote the Where Are We Now Programme</t>
  </si>
  <si>
    <t>23/05 - 03/06/2017</t>
  </si>
  <si>
    <t>Reach: 413577, Engaged users: 7004</t>
  </si>
  <si>
    <t>Tweets schedule to promote the Where Are We Now Programme</t>
  </si>
  <si>
    <t>Retweets: 447, Likes: 557</t>
  </si>
  <si>
    <t>Print</t>
  </si>
  <si>
    <t>Print flyer for Where Are We Now Programme</t>
  </si>
  <si>
    <t>May 2017 - June 2017</t>
  </si>
  <si>
    <t>N/A</t>
  </si>
  <si>
    <t>Press Release</t>
  </si>
  <si>
    <t>Press release about and press invites to Where Are We Now Programme</t>
  </si>
  <si>
    <t>Media report not yet available</t>
  </si>
  <si>
    <t>Please do not alter this information</t>
  </si>
  <si>
    <t>ACCESSIBILITY TYPES</t>
  </si>
  <si>
    <t>Audio Described</t>
  </si>
  <si>
    <t>Autism Friendly</t>
  </si>
  <si>
    <t>Captioned / Descriptive Subtitles</t>
  </si>
  <si>
    <t>Mother and Baby</t>
  </si>
  <si>
    <t>Personal Subtitling</t>
  </si>
  <si>
    <t>BFI CASH Actual</t>
  </si>
  <si>
    <t>BFI CASH Budget</t>
  </si>
  <si>
    <t>NON-BFI CASH Budget</t>
  </si>
  <si>
    <t>NON -BFI CASH Actual</t>
  </si>
  <si>
    <t>Licences granted by artists. HIC payment for 3 film screenings - I am not your negro, Where to Invade Next, Chemsex</t>
  </si>
  <si>
    <t xml:space="preserve">installation of projector, screen, PA at venues and operators </t>
  </si>
  <si>
    <t xml:space="preserve">Curator, transport and accommodation </t>
  </si>
  <si>
    <t>Transport, accommocation and fee</t>
  </si>
  <si>
    <t xml:space="preserve">Hull Truck Cinema </t>
  </si>
  <si>
    <t xml:space="preserve">I Am Not Your Negro </t>
  </si>
  <si>
    <t>HU2 8LB</t>
  </si>
  <si>
    <t xml:space="preserve">Screening in conjuntion with HIC </t>
  </si>
  <si>
    <t>We couldn't fill in columns E &amp; F due to formatting</t>
  </si>
  <si>
    <t>Kardoma94</t>
  </si>
  <si>
    <t>HU12AN</t>
  </si>
  <si>
    <t xml:space="preserve">Where to invade next </t>
  </si>
  <si>
    <t>4o</t>
  </si>
  <si>
    <t>Chemsex</t>
  </si>
  <si>
    <t>This screening concided with Radio 1 big weekend</t>
  </si>
  <si>
    <t>This including a Q&amp;A with Charlie from Galdem and Neu! Reekie!</t>
  </si>
  <si>
    <t xml:space="preserve">Hull City Hall </t>
  </si>
  <si>
    <t>HU13RQ</t>
  </si>
  <si>
    <t xml:space="preserve">Shorts </t>
  </si>
  <si>
    <t>Various</t>
  </si>
  <si>
    <t xml:space="preserve">Short films and animations </t>
  </si>
  <si>
    <t>Hull International Photography Gallery</t>
  </si>
  <si>
    <t>HU12PQ</t>
  </si>
  <si>
    <t>The Hip Hop World News</t>
  </si>
  <si>
    <t>Rodney P introducing the event and a performance by artist Loki</t>
  </si>
  <si>
    <t>Vue Cinema</t>
  </si>
  <si>
    <t>I Am Belfast</t>
  </si>
  <si>
    <t xml:space="preserve">Intoduction by Mark Cousions and Q&amp;A after </t>
  </si>
  <si>
    <t>You've been Trumped Too</t>
  </si>
  <si>
    <t xml:space="preserve">Recorded message from the director in advance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</si>
</sst>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8" formatCode="&quot;£&quot;#,##0.00;[Red]\-&quot;£&quot;#,##0.00"/>
    <numFmt numFmtId="164" formatCode="&quot;£&quot;#,##0.00"/>
    <numFmt numFmtId="165" formatCode="dd/mm/yyyy;@"/>
    <numFmt numFmtId="166" formatCode="#,##0_ ;[Red]\-#,##0\ "/>
  </numFmts>
  <fonts count="51" x14ac:knownFonts="1">
    <font>
      <sz val="11"/>
      <color theme="1"/>
      <name val="Calibri"/>
      <family val="2"/>
      <scheme val="minor"/>
    </font>
    <font>
      <sz val="11"/>
      <color theme="1"/>
      <name val="Calibri"/>
      <family val="2"/>
      <scheme val="minor"/>
    </font>
    <font>
      <b/>
      <sz val="12"/>
      <color theme="1"/>
      <name val="Candara"/>
      <family val="2"/>
    </font>
    <font>
      <b/>
      <sz val="10"/>
      <name val="Candara"/>
      <family val="2"/>
    </font>
    <font>
      <b/>
      <i/>
      <sz val="9"/>
      <name val="Candara"/>
      <family val="2"/>
    </font>
    <font>
      <b/>
      <sz val="8"/>
      <color theme="0" tint="-0.499984740745262"/>
      <name val="Candara"/>
      <family val="2"/>
    </font>
    <font>
      <sz val="10"/>
      <color theme="1"/>
      <name val="Candara"/>
      <family val="2"/>
    </font>
    <font>
      <sz val="12"/>
      <color theme="1"/>
      <name val="Candara"/>
      <family val="2"/>
    </font>
    <font>
      <b/>
      <sz val="12"/>
      <name val="Calibri"/>
      <family val="2"/>
      <scheme val="minor"/>
    </font>
    <font>
      <b/>
      <sz val="9"/>
      <color rgb="FF7030A0"/>
      <name val="Candara"/>
      <family val="2"/>
    </font>
    <font>
      <sz val="12"/>
      <name val="Calibri"/>
      <family val="2"/>
      <scheme val="minor"/>
    </font>
    <font>
      <b/>
      <sz val="10"/>
      <color theme="1"/>
      <name val="Calibri"/>
      <family val="2"/>
    </font>
    <font>
      <sz val="9"/>
      <color theme="1"/>
      <name val="Calibri"/>
      <family val="2"/>
    </font>
    <font>
      <b/>
      <sz val="9"/>
      <color theme="1"/>
      <name val="Calibri"/>
      <family val="2"/>
    </font>
    <font>
      <b/>
      <sz val="11"/>
      <color theme="1"/>
      <name val="Calibri"/>
      <family val="2"/>
      <scheme val="minor"/>
    </font>
    <font>
      <i/>
      <sz val="11"/>
      <color theme="1"/>
      <name val="Calibri"/>
      <family val="2"/>
      <scheme val="minor"/>
    </font>
    <font>
      <sz val="11"/>
      <color theme="1"/>
      <name val="Palatino Linotype"/>
      <family val="1"/>
    </font>
    <font>
      <b/>
      <sz val="10"/>
      <color theme="1"/>
      <name val="Candara"/>
      <family val="2"/>
    </font>
    <font>
      <i/>
      <sz val="11"/>
      <color theme="1"/>
      <name val="Palatino Linotype"/>
      <family val="1"/>
    </font>
    <font>
      <b/>
      <sz val="14"/>
      <color theme="1"/>
      <name val="Calibri"/>
      <family val="2"/>
      <scheme val="minor"/>
    </font>
    <font>
      <sz val="11"/>
      <color rgb="FF000000"/>
      <name val="Calibri"/>
      <family val="2"/>
      <scheme val="minor"/>
    </font>
    <font>
      <b/>
      <sz val="11"/>
      <color rgb="FF000000"/>
      <name val="Calibri"/>
      <family val="2"/>
      <scheme val="minor"/>
    </font>
    <font>
      <b/>
      <sz val="12"/>
      <color rgb="FF000000"/>
      <name val="Calibri"/>
      <family val="2"/>
    </font>
    <font>
      <sz val="10"/>
      <name val="Arial"/>
      <family val="2"/>
    </font>
    <font>
      <sz val="11"/>
      <color rgb="FF000000"/>
      <name val="Arial"/>
      <family val="2"/>
    </font>
    <font>
      <b/>
      <sz val="11"/>
      <name val="Calibri"/>
      <family val="2"/>
    </font>
    <font>
      <b/>
      <sz val="11"/>
      <color rgb="FF000000"/>
      <name val="Calibri"/>
      <family val="2"/>
    </font>
    <font>
      <b/>
      <i/>
      <sz val="10"/>
      <color rgb="FF000000"/>
      <name val="Arial"/>
      <family val="2"/>
    </font>
    <font>
      <b/>
      <i/>
      <sz val="9"/>
      <color rgb="FFFF0000"/>
      <name val="Arial"/>
      <family val="2"/>
    </font>
    <font>
      <sz val="11"/>
      <color theme="1"/>
      <name val="Arial"/>
      <family val="2"/>
    </font>
    <font>
      <sz val="11"/>
      <color theme="9" tint="-0.249977111117893"/>
      <name val="Arial"/>
      <family val="2"/>
    </font>
    <font>
      <b/>
      <sz val="10"/>
      <color rgb="FF000000"/>
      <name val="Calibri"/>
      <family val="2"/>
    </font>
    <font>
      <b/>
      <i/>
      <sz val="11"/>
      <color theme="1"/>
      <name val="Arial"/>
      <family val="2"/>
    </font>
    <font>
      <b/>
      <i/>
      <sz val="11"/>
      <color rgb="FF000000"/>
      <name val="Arial"/>
      <family val="2"/>
    </font>
    <font>
      <sz val="10"/>
      <color theme="1"/>
      <name val="Arial"/>
      <family val="2"/>
    </font>
    <font>
      <sz val="11"/>
      <name val="Arial"/>
      <family val="2"/>
    </font>
    <font>
      <i/>
      <sz val="10"/>
      <color rgb="FF000000"/>
      <name val="Calibri"/>
      <family val="2"/>
    </font>
    <font>
      <b/>
      <sz val="10"/>
      <color theme="1"/>
      <name val="Calibri"/>
      <family val="2"/>
      <scheme val="minor"/>
    </font>
    <font>
      <b/>
      <sz val="12"/>
      <color theme="1"/>
      <name val="Calibri"/>
      <family val="2"/>
      <scheme val="minor"/>
    </font>
    <font>
      <sz val="9"/>
      <color theme="1"/>
      <name val="Candara"/>
      <family val="2"/>
    </font>
    <font>
      <sz val="10"/>
      <color theme="1"/>
      <name val="Calibri"/>
      <family val="2"/>
      <scheme val="minor"/>
    </font>
    <font>
      <b/>
      <sz val="10"/>
      <color rgb="FFFF0000"/>
      <name val="Candara"/>
      <family val="2"/>
    </font>
    <font>
      <b/>
      <sz val="10"/>
      <name val="Calibri"/>
      <family val="2"/>
      <scheme val="minor"/>
    </font>
    <font>
      <b/>
      <sz val="14"/>
      <name val="Calibri"/>
      <family val="2"/>
      <scheme val="minor"/>
    </font>
    <font>
      <b/>
      <sz val="10"/>
      <color rgb="FFFF0000"/>
      <name val="Calibri"/>
      <family val="2"/>
      <scheme val="minor"/>
    </font>
    <font>
      <b/>
      <i/>
      <sz val="10"/>
      <color rgb="FFFF0000"/>
      <name val="Candara"/>
      <family val="2"/>
    </font>
    <font>
      <sz val="9"/>
      <color theme="1"/>
      <name val="Calibri"/>
      <family val="2"/>
      <scheme val="minor"/>
    </font>
    <font>
      <sz val="8"/>
      <color theme="1"/>
      <name val="Candara"/>
      <family val="2"/>
    </font>
    <font>
      <b/>
      <sz val="8"/>
      <color theme="1"/>
      <name val="Calibri"/>
      <family val="2"/>
      <scheme val="minor"/>
    </font>
    <font>
      <sz val="9"/>
      <color rgb="FF000000"/>
      <name val="Candara"/>
      <family val="2"/>
    </font>
    <font>
      <u/>
      <sz val="11"/>
      <color theme="10"/>
      <name val="Calibri"/>
      <family val="2"/>
      <scheme val="minor"/>
    </font>
  </fonts>
  <fills count="25">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D9D2E9"/>
        <bgColor indexed="64"/>
      </patternFill>
    </fill>
    <fill>
      <patternFill patternType="solid">
        <fgColor rgb="FFD9D2E9"/>
        <bgColor rgb="FFD9D2E9"/>
      </patternFill>
    </fill>
    <fill>
      <patternFill patternType="solid">
        <fgColor theme="8" tint="0.79998168889431442"/>
        <bgColor rgb="FFD9D2E9"/>
      </patternFill>
    </fill>
    <fill>
      <patternFill patternType="solid">
        <fgColor rgb="FFDDD9C3"/>
        <bgColor rgb="FFDDD9C3"/>
      </patternFill>
    </fill>
    <fill>
      <patternFill patternType="solid">
        <fgColor rgb="FFFFFFFF"/>
        <bgColor rgb="FFFFFFFF"/>
      </patternFill>
    </fill>
    <fill>
      <patternFill patternType="solid">
        <fgColor rgb="FFCCC1DA"/>
        <bgColor rgb="FFCCC1DA"/>
      </patternFill>
    </fill>
    <fill>
      <patternFill patternType="solid">
        <fgColor rgb="FFE6E0EC"/>
        <bgColor rgb="FFE6E0EC"/>
      </patternFill>
    </fill>
    <fill>
      <patternFill patternType="solid">
        <fgColor rgb="FFEEECE1"/>
        <bgColor rgb="FFEEECE1"/>
      </patternFill>
    </fill>
    <fill>
      <patternFill patternType="solid">
        <fgColor rgb="FFD9D9D9"/>
        <bgColor rgb="FFD9D9D9"/>
      </patternFill>
    </fill>
    <fill>
      <patternFill patternType="solid">
        <fgColor theme="0" tint="-0.14999847407452621"/>
        <bgColor indexed="64"/>
      </patternFill>
    </fill>
    <fill>
      <patternFill patternType="solid">
        <fgColor rgb="FFFFFF66"/>
        <bgColor indexed="64"/>
      </patternFill>
    </fill>
    <fill>
      <patternFill patternType="solid">
        <fgColor theme="6" tint="0.39997558519241921"/>
        <bgColor indexed="64"/>
      </patternFill>
    </fill>
  </fills>
  <borders count="3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theme="2" tint="-9.9978637043366805E-2"/>
      </left>
      <right style="thin">
        <color theme="2" tint="-9.9978637043366805E-2"/>
      </right>
      <top style="thin">
        <color theme="2" tint="-9.9978637043366805E-2"/>
      </top>
      <bottom style="thin">
        <color theme="1"/>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1"/>
      </top>
      <bottom style="thin">
        <color theme="2" tint="-9.9978637043366805E-2"/>
      </bottom>
      <diagonal/>
    </border>
    <border>
      <left/>
      <right/>
      <top style="thin">
        <color theme="1"/>
      </top>
      <bottom/>
      <diagonal/>
    </border>
  </borders>
  <cellStyleXfs count="5">
    <xf numFmtId="0" fontId="0"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50" fillId="0" borderId="0" applyNumberFormat="0" applyFill="0" applyBorder="0" applyAlignment="0" applyProtection="0"/>
  </cellStyleXfs>
  <cellXfs count="241">
    <xf numFmtId="0" fontId="0" fillId="0" borderId="0" xfId="0"/>
    <xf numFmtId="0" fontId="2" fillId="2" borderId="2" xfId="1" applyFont="1" applyFill="1" applyBorder="1" applyAlignment="1" applyProtection="1">
      <alignment vertical="center"/>
    </xf>
    <xf numFmtId="0" fontId="2" fillId="2" borderId="2" xfId="1" applyFont="1" applyFill="1" applyBorder="1" applyAlignment="1" applyProtection="1">
      <alignment horizontal="left" vertical="center"/>
    </xf>
    <xf numFmtId="0" fontId="2" fillId="2" borderId="2" xfId="1" applyFont="1" applyFill="1" applyBorder="1" applyAlignment="1" applyProtection="1">
      <alignment horizontal="center" vertical="center"/>
    </xf>
    <xf numFmtId="0" fontId="3" fillId="2" borderId="5" xfId="1" applyNumberFormat="1" applyFont="1" applyFill="1" applyBorder="1" applyAlignment="1" applyProtection="1">
      <alignment horizontal="left" vertical="center" wrapText="1"/>
    </xf>
    <xf numFmtId="0" fontId="3" fillId="2" borderId="5" xfId="1" applyNumberFormat="1" applyFont="1" applyFill="1" applyBorder="1" applyAlignment="1" applyProtection="1">
      <alignment horizontal="center" vertical="center" wrapText="1"/>
    </xf>
    <xf numFmtId="0" fontId="5" fillId="2" borderId="5" xfId="1" applyNumberFormat="1" applyFont="1" applyFill="1" applyBorder="1" applyAlignment="1" applyProtection="1">
      <alignment horizontal="center" vertical="center" wrapText="1"/>
    </xf>
    <xf numFmtId="14" fontId="3" fillId="3" borderId="4" xfId="1" applyNumberFormat="1" applyFont="1" applyFill="1" applyBorder="1" applyAlignment="1" applyProtection="1">
      <alignment horizontal="center" vertical="center" wrapText="1"/>
    </xf>
    <xf numFmtId="20" fontId="3" fillId="3" borderId="5" xfId="1" applyNumberFormat="1" applyFont="1" applyFill="1" applyBorder="1" applyAlignment="1" applyProtection="1">
      <alignment horizontal="center" vertical="center" wrapText="1"/>
    </xf>
    <xf numFmtId="3" fontId="3" fillId="3" borderId="5" xfId="1" applyNumberFormat="1" applyFont="1" applyFill="1" applyBorder="1" applyAlignment="1" applyProtection="1">
      <alignment horizontal="center" vertical="center" wrapText="1"/>
    </xf>
    <xf numFmtId="0" fontId="3" fillId="3" borderId="6" xfId="1" applyNumberFormat="1" applyFont="1" applyFill="1" applyBorder="1" applyAlignment="1" applyProtection="1">
      <alignment horizontal="left" vertical="center" wrapText="1"/>
    </xf>
    <xf numFmtId="0" fontId="6" fillId="0" borderId="0" xfId="1" applyNumberFormat="1" applyFont="1" applyBorder="1" applyAlignment="1" applyProtection="1">
      <alignment horizontal="left"/>
      <protection locked="0"/>
    </xf>
    <xf numFmtId="0" fontId="6" fillId="0" borderId="0" xfId="1" applyNumberFormat="1" applyFont="1" applyBorder="1" applyAlignment="1" applyProtection="1">
      <alignment horizontal="center"/>
      <protection locked="0"/>
    </xf>
    <xf numFmtId="0" fontId="6" fillId="0" borderId="0" xfId="1" applyNumberFormat="1" applyFont="1" applyFill="1" applyBorder="1" applyAlignment="1" applyProtection="1">
      <alignment horizontal="center"/>
      <protection locked="0"/>
    </xf>
    <xf numFmtId="14" fontId="6" fillId="0" borderId="0" xfId="1" applyNumberFormat="1" applyFont="1" applyBorder="1" applyAlignment="1" applyProtection="1">
      <alignment horizontal="center"/>
      <protection locked="0"/>
    </xf>
    <xf numFmtId="20" fontId="6" fillId="0" borderId="0" xfId="1" applyNumberFormat="1" applyFont="1" applyFill="1" applyBorder="1" applyAlignment="1" applyProtection="1">
      <alignment horizontal="center"/>
      <protection locked="0"/>
    </xf>
    <xf numFmtId="3" fontId="6" fillId="0" borderId="0" xfId="1" applyNumberFormat="1" applyFont="1" applyFill="1" applyBorder="1" applyAlignment="1" applyProtection="1">
      <alignment horizontal="center"/>
      <protection locked="0"/>
    </xf>
    <xf numFmtId="164" fontId="6" fillId="0" borderId="0" xfId="1" applyNumberFormat="1" applyFont="1" applyFill="1" applyBorder="1" applyAlignment="1" applyProtection="1">
      <alignment horizontal="center"/>
      <protection locked="0"/>
    </xf>
    <xf numFmtId="0" fontId="0" fillId="0" borderId="0" xfId="1" applyNumberFormat="1" applyFont="1" applyBorder="1" applyAlignment="1" applyProtection="1">
      <alignment horizontal="left"/>
      <protection locked="0"/>
    </xf>
    <xf numFmtId="0" fontId="0" fillId="0" borderId="0" xfId="1" applyNumberFormat="1" applyFont="1" applyBorder="1" applyAlignment="1" applyProtection="1">
      <protection locked="0"/>
    </xf>
    <xf numFmtId="0" fontId="6" fillId="0" borderId="0" xfId="1" applyFont="1" applyFill="1" applyBorder="1" applyProtection="1">
      <protection locked="0"/>
    </xf>
    <xf numFmtId="0" fontId="6" fillId="0" borderId="0" xfId="1" applyFont="1" applyFill="1" applyBorder="1" applyAlignment="1" applyProtection="1">
      <alignment horizontal="left"/>
      <protection locked="0"/>
    </xf>
    <xf numFmtId="0" fontId="6" fillId="0" borderId="0" xfId="1" applyFont="1" applyFill="1" applyBorder="1" applyAlignment="1" applyProtection="1">
      <alignment horizontal="center"/>
      <protection locked="0"/>
    </xf>
    <xf numFmtId="14" fontId="6" fillId="0" borderId="0" xfId="1" applyNumberFormat="1" applyFont="1" applyFill="1" applyBorder="1" applyAlignment="1" applyProtection="1">
      <alignment horizontal="center"/>
      <protection locked="0"/>
    </xf>
    <xf numFmtId="0" fontId="7" fillId="2" borderId="0" xfId="0" applyFont="1" applyFill="1" applyAlignment="1" applyProtection="1">
      <alignment vertical="center"/>
    </xf>
    <xf numFmtId="0" fontId="7" fillId="2" borderId="0" xfId="0" applyFont="1" applyFill="1" applyBorder="1" applyAlignment="1" applyProtection="1">
      <alignment vertical="center"/>
    </xf>
    <xf numFmtId="0" fontId="8" fillId="2" borderId="0" xfId="1" applyFont="1" applyFill="1" applyBorder="1" applyAlignment="1" applyProtection="1">
      <alignment horizontal="left" vertical="center" wrapText="1"/>
    </xf>
    <xf numFmtId="0" fontId="0" fillId="2" borderId="0" xfId="0" applyFill="1" applyAlignment="1" applyProtection="1">
      <alignment vertical="center"/>
    </xf>
    <xf numFmtId="0" fontId="0" fillId="2" borderId="0" xfId="0" applyFill="1" applyBorder="1" applyAlignment="1" applyProtection="1">
      <alignment vertical="center"/>
    </xf>
    <xf numFmtId="0" fontId="0" fillId="4" borderId="0" xfId="0" applyFill="1" applyBorder="1" applyAlignment="1" applyProtection="1">
      <alignment horizontal="center" vertical="center"/>
    </xf>
    <xf numFmtId="0" fontId="12" fillId="5" borderId="9" xfId="0" applyFont="1" applyFill="1" applyBorder="1" applyAlignment="1" applyProtection="1">
      <alignment horizontal="left" vertical="center"/>
    </xf>
    <xf numFmtId="0" fontId="0" fillId="0" borderId="9" xfId="0" applyBorder="1" applyAlignment="1" applyProtection="1">
      <alignment horizontal="center" vertical="center"/>
      <protection locked="0"/>
    </xf>
    <xf numFmtId="0" fontId="13" fillId="5" borderId="11" xfId="0" applyFont="1" applyFill="1" applyBorder="1" applyAlignment="1" applyProtection="1">
      <alignment horizontal="right" vertical="center"/>
    </xf>
    <xf numFmtId="0" fontId="12" fillId="6" borderId="3" xfId="0" applyFont="1" applyFill="1" applyBorder="1" applyAlignment="1" applyProtection="1">
      <alignment horizontal="left" vertical="center"/>
    </xf>
    <xf numFmtId="0" fontId="12" fillId="6" borderId="9" xfId="0" applyFont="1" applyFill="1" applyBorder="1" applyAlignment="1" applyProtection="1">
      <alignment horizontal="left" vertical="center"/>
    </xf>
    <xf numFmtId="0" fontId="13" fillId="6" borderId="11" xfId="0" applyFont="1" applyFill="1" applyBorder="1" applyAlignment="1" applyProtection="1">
      <alignment horizontal="right" vertical="center"/>
    </xf>
    <xf numFmtId="0" fontId="0" fillId="7" borderId="0" xfId="0" applyFill="1" applyAlignment="1" applyProtection="1">
      <alignment horizontal="center" vertical="center"/>
    </xf>
    <xf numFmtId="0" fontId="14" fillId="8" borderId="11" xfId="0" applyFont="1" applyFill="1" applyBorder="1" applyAlignment="1">
      <alignment horizontal="left" wrapText="1"/>
    </xf>
    <xf numFmtId="0" fontId="14" fillId="8" borderId="12" xfId="0" applyFont="1" applyFill="1" applyBorder="1" applyAlignment="1">
      <alignment horizontal="left" wrapText="1"/>
    </xf>
    <xf numFmtId="0" fontId="16" fillId="0" borderId="13" xfId="0" applyFont="1" applyBorder="1" applyAlignment="1">
      <alignment horizontal="left" vertical="top"/>
    </xf>
    <xf numFmtId="0" fontId="16" fillId="0" borderId="7" xfId="0" applyFont="1" applyBorder="1" applyAlignment="1">
      <alignment horizontal="left" vertical="top" wrapText="1"/>
    </xf>
    <xf numFmtId="165" fontId="16" fillId="0" borderId="7" xfId="0" applyNumberFormat="1" applyFont="1" applyBorder="1" applyAlignment="1">
      <alignment horizontal="left" vertical="top"/>
    </xf>
    <xf numFmtId="0" fontId="16" fillId="0" borderId="7" xfId="0" applyFont="1" applyBorder="1" applyAlignment="1">
      <alignment horizontal="left" vertical="top"/>
    </xf>
    <xf numFmtId="0" fontId="0" fillId="0" borderId="7" xfId="0" applyFont="1" applyBorder="1" applyAlignment="1">
      <alignment horizontal="left" vertical="top"/>
    </xf>
    <xf numFmtId="0" fontId="16" fillId="0" borderId="13" xfId="0" applyFont="1" applyBorder="1"/>
    <xf numFmtId="0" fontId="16" fillId="0" borderId="7" xfId="0" applyFont="1" applyBorder="1"/>
    <xf numFmtId="165" fontId="16" fillId="0" borderId="7" xfId="0" applyNumberFormat="1" applyFont="1" applyBorder="1"/>
    <xf numFmtId="0" fontId="16" fillId="0" borderId="3" xfId="0" applyFont="1" applyBorder="1"/>
    <xf numFmtId="0" fontId="16" fillId="0" borderId="14" xfId="0" applyFont="1" applyBorder="1"/>
    <xf numFmtId="165" fontId="16" fillId="0" borderId="14" xfId="0" applyNumberFormat="1" applyFont="1" applyBorder="1"/>
    <xf numFmtId="0" fontId="16" fillId="0" borderId="0" xfId="0" applyFont="1"/>
    <xf numFmtId="165" fontId="16" fillId="0" borderId="0" xfId="0" applyNumberFormat="1" applyFont="1"/>
    <xf numFmtId="0" fontId="17" fillId="0" borderId="0" xfId="0" applyFont="1"/>
    <xf numFmtId="0" fontId="15" fillId="9" borderId="13" xfId="0" applyFont="1" applyFill="1" applyBorder="1" applyAlignment="1">
      <alignment horizontal="left" vertical="top" wrapText="1"/>
    </xf>
    <xf numFmtId="0" fontId="15" fillId="9" borderId="7" xfId="0" applyFont="1" applyFill="1" applyBorder="1" applyAlignment="1">
      <alignment horizontal="left" vertical="top" wrapText="1"/>
    </xf>
    <xf numFmtId="165" fontId="15" fillId="9" borderId="7" xfId="0" applyNumberFormat="1" applyFont="1" applyFill="1" applyBorder="1" applyAlignment="1">
      <alignment horizontal="left" vertical="top"/>
    </xf>
    <xf numFmtId="0" fontId="18" fillId="9" borderId="0" xfId="0" applyFont="1" applyFill="1" applyAlignment="1">
      <alignment horizontal="left" vertical="top"/>
    </xf>
    <xf numFmtId="21" fontId="18" fillId="9" borderId="0" xfId="0" applyNumberFormat="1" applyFont="1" applyFill="1" applyAlignment="1">
      <alignment horizontal="left" vertical="top"/>
    </xf>
    <xf numFmtId="0" fontId="18" fillId="9" borderId="0" xfId="0" applyNumberFormat="1" applyFont="1" applyFill="1" applyAlignment="1">
      <alignment horizontal="left" vertical="top"/>
    </xf>
    <xf numFmtId="0" fontId="18" fillId="9" borderId="0" xfId="0" applyFont="1" applyFill="1" applyAlignment="1">
      <alignment horizontal="center" vertical="top"/>
    </xf>
    <xf numFmtId="0" fontId="0" fillId="0" borderId="0" xfId="0" applyAlignment="1">
      <alignment horizontal="center"/>
    </xf>
    <xf numFmtId="14" fontId="18" fillId="9" borderId="0" xfId="0" applyNumberFormat="1" applyFont="1" applyFill="1" applyAlignment="1">
      <alignment horizontal="left" vertical="top"/>
    </xf>
    <xf numFmtId="8" fontId="18" fillId="9" borderId="0" xfId="0" applyNumberFormat="1" applyFont="1" applyFill="1" applyAlignment="1">
      <alignment horizontal="left" vertical="top"/>
    </xf>
    <xf numFmtId="165" fontId="15" fillId="9" borderId="7" xfId="0" applyNumberFormat="1" applyFont="1" applyFill="1" applyBorder="1" applyAlignment="1">
      <alignment horizontal="left" vertical="top" wrapText="1"/>
    </xf>
    <xf numFmtId="0" fontId="12" fillId="10" borderId="9" xfId="0" applyFont="1" applyFill="1" applyBorder="1" applyAlignment="1" applyProtection="1">
      <alignment horizontal="left" vertical="center"/>
    </xf>
    <xf numFmtId="0" fontId="13" fillId="10" borderId="11" xfId="0" applyFont="1" applyFill="1" applyBorder="1" applyAlignment="1" applyProtection="1">
      <alignment horizontal="right" vertical="center"/>
    </xf>
    <xf numFmtId="0" fontId="14" fillId="11" borderId="0" xfId="0" applyFont="1" applyFill="1"/>
    <xf numFmtId="0" fontId="0" fillId="11" borderId="7" xfId="0" applyFill="1" applyBorder="1" applyAlignment="1" applyProtection="1">
      <alignment horizontal="center" vertical="center"/>
      <protection locked="0"/>
    </xf>
    <xf numFmtId="0" fontId="0" fillId="11" borderId="13" xfId="0" applyFill="1" applyBorder="1" applyAlignment="1" applyProtection="1">
      <alignment horizontal="center" vertical="center"/>
      <protection locked="0"/>
    </xf>
    <xf numFmtId="0" fontId="0" fillId="0" borderId="14" xfId="0" applyBorder="1"/>
    <xf numFmtId="0" fontId="0" fillId="0" borderId="16" xfId="0" applyBorder="1"/>
    <xf numFmtId="0" fontId="0" fillId="10" borderId="12" xfId="0" applyFill="1" applyBorder="1"/>
    <xf numFmtId="0" fontId="0" fillId="0" borderId="0" xfId="0" applyBorder="1" applyAlignment="1" applyProtection="1">
      <alignment horizontal="center" vertical="center"/>
      <protection locked="0"/>
    </xf>
    <xf numFmtId="0" fontId="0" fillId="11" borderId="14" xfId="0" applyFill="1" applyBorder="1"/>
    <xf numFmtId="0" fontId="10" fillId="8" borderId="0" xfId="1" applyFont="1" applyFill="1" applyBorder="1" applyAlignment="1" applyProtection="1">
      <alignment horizontal="center" vertical="center"/>
      <protection locked="0"/>
    </xf>
    <xf numFmtId="0" fontId="7" fillId="8" borderId="0" xfId="0" applyFont="1" applyFill="1" applyAlignment="1" applyProtection="1">
      <alignment vertical="center"/>
    </xf>
    <xf numFmtId="0" fontId="0" fillId="8" borderId="0" xfId="0" applyFill="1"/>
    <xf numFmtId="0" fontId="14" fillId="12" borderId="0" xfId="0" applyFont="1" applyFill="1"/>
    <xf numFmtId="0" fontId="0" fillId="12" borderId="0" xfId="0" applyFill="1"/>
    <xf numFmtId="0" fontId="19" fillId="0" borderId="0" xfId="0" applyFont="1"/>
    <xf numFmtId="0" fontId="20" fillId="0" borderId="0" xfId="0" applyFont="1" applyAlignment="1">
      <alignment horizontal="right"/>
    </xf>
    <xf numFmtId="0" fontId="20" fillId="0" borderId="0" xfId="0" applyFont="1"/>
    <xf numFmtId="0" fontId="1" fillId="0" borderId="0" xfId="0" applyFont="1"/>
    <xf numFmtId="0" fontId="21" fillId="0" borderId="0" xfId="0" applyFont="1"/>
    <xf numFmtId="0" fontId="21" fillId="13" borderId="7" xfId="0" applyFont="1" applyFill="1" applyBorder="1"/>
    <xf numFmtId="0" fontId="21" fillId="13" borderId="7" xfId="0" applyFont="1" applyFill="1" applyBorder="1" applyAlignment="1">
      <alignment horizontal="right"/>
    </xf>
    <xf numFmtId="0" fontId="20" fillId="0" borderId="7" xfId="0" applyFont="1" applyBorder="1"/>
    <xf numFmtId="3" fontId="20" fillId="0" borderId="7" xfId="0" applyNumberFormat="1" applyFont="1" applyBorder="1" applyAlignment="1">
      <alignment horizontal="right"/>
    </xf>
    <xf numFmtId="0" fontId="20" fillId="0" borderId="7" xfId="0" applyFont="1" applyBorder="1" applyAlignment="1">
      <alignment horizontal="right"/>
    </xf>
    <xf numFmtId="3" fontId="1" fillId="0" borderId="7" xfId="0" applyNumberFormat="1" applyFont="1" applyBorder="1" applyAlignment="1">
      <alignment horizontal="right"/>
    </xf>
    <xf numFmtId="0" fontId="1" fillId="0" borderId="7" xfId="0" applyFont="1" applyFill="1" applyBorder="1" applyAlignment="1">
      <alignment horizontal="right"/>
    </xf>
    <xf numFmtId="0" fontId="21" fillId="3" borderId="14" xfId="0" applyFont="1" applyFill="1" applyBorder="1"/>
    <xf numFmtId="3" fontId="21" fillId="3" borderId="14" xfId="0" applyNumberFormat="1" applyFont="1" applyFill="1" applyBorder="1"/>
    <xf numFmtId="0" fontId="21" fillId="3" borderId="7" xfId="0" applyFont="1" applyFill="1" applyBorder="1"/>
    <xf numFmtId="3" fontId="21" fillId="13" borderId="7" xfId="0" applyNumberFormat="1" applyFont="1" applyFill="1" applyBorder="1"/>
    <xf numFmtId="0" fontId="21" fillId="14" borderId="7" xfId="0" applyFont="1" applyFill="1" applyBorder="1" applyAlignment="1" applyProtection="1">
      <alignment vertical="center"/>
      <protection locked="0"/>
    </xf>
    <xf numFmtId="3" fontId="21" fillId="14" borderId="7" xfId="0" applyNumberFormat="1" applyFont="1" applyFill="1" applyBorder="1" applyAlignment="1" applyProtection="1">
      <alignment horizontal="right" vertical="center"/>
      <protection locked="0"/>
    </xf>
    <xf numFmtId="0" fontId="21" fillId="13" borderId="7" xfId="0" applyFont="1" applyFill="1" applyBorder="1" applyAlignment="1" applyProtection="1">
      <alignment vertical="center"/>
      <protection locked="0"/>
    </xf>
    <xf numFmtId="0" fontId="20" fillId="0" borderId="7" xfId="0" applyFont="1" applyBorder="1" applyAlignment="1" applyProtection="1">
      <alignment vertical="center"/>
      <protection locked="0"/>
    </xf>
    <xf numFmtId="3" fontId="20" fillId="0" borderId="7" xfId="0" applyNumberFormat="1" applyFont="1" applyBorder="1" applyAlignment="1" applyProtection="1">
      <alignment vertical="center"/>
      <protection locked="0"/>
    </xf>
    <xf numFmtId="0" fontId="1" fillId="0" borderId="7" xfId="0" applyFont="1" applyBorder="1"/>
    <xf numFmtId="0" fontId="1" fillId="0" borderId="0" xfId="0" applyFont="1" applyFill="1" applyBorder="1"/>
    <xf numFmtId="0" fontId="1" fillId="0" borderId="7" xfId="0" applyFont="1" applyFill="1" applyBorder="1"/>
    <xf numFmtId="3" fontId="20" fillId="0" borderId="7" xfId="0" applyNumberFormat="1" applyFont="1" applyFill="1" applyBorder="1" applyAlignment="1" applyProtection="1">
      <alignment vertical="center"/>
      <protection locked="0"/>
    </xf>
    <xf numFmtId="3" fontId="1" fillId="0" borderId="7" xfId="0" applyNumberFormat="1" applyFont="1" applyBorder="1"/>
    <xf numFmtId="0" fontId="20" fillId="0" borderId="7" xfId="0" applyFont="1" applyFill="1" applyBorder="1" applyAlignment="1" applyProtection="1">
      <alignment vertical="center"/>
      <protection locked="0"/>
    </xf>
    <xf numFmtId="0" fontId="21" fillId="15" borderId="7" xfId="0" applyFont="1" applyFill="1" applyBorder="1" applyAlignment="1" applyProtection="1">
      <alignment vertical="center"/>
      <protection locked="0"/>
    </xf>
    <xf numFmtId="3" fontId="21" fillId="15" borderId="7" xfId="0" applyNumberFormat="1" applyFont="1" applyFill="1" applyBorder="1" applyAlignment="1" applyProtection="1">
      <alignment vertical="center"/>
      <protection locked="0"/>
    </xf>
    <xf numFmtId="3" fontId="21" fillId="14" borderId="7" xfId="0" applyNumberFormat="1" applyFont="1" applyFill="1" applyBorder="1" applyAlignment="1" applyProtection="1">
      <alignment vertical="center"/>
      <protection locked="0"/>
    </xf>
    <xf numFmtId="0" fontId="20" fillId="14" borderId="7" xfId="0" applyFont="1" applyFill="1" applyBorder="1" applyAlignment="1" applyProtection="1">
      <alignment vertical="center"/>
      <protection locked="0"/>
    </xf>
    <xf numFmtId="166" fontId="21" fillId="14" borderId="7" xfId="0" applyNumberFormat="1" applyFont="1" applyFill="1" applyBorder="1" applyAlignment="1" applyProtection="1">
      <alignment vertical="center"/>
      <protection locked="0"/>
    </xf>
    <xf numFmtId="0" fontId="24" fillId="0" borderId="0" xfId="0" applyFont="1" applyAlignment="1">
      <alignment vertical="center"/>
    </xf>
    <xf numFmtId="0" fontId="22" fillId="17" borderId="25" xfId="0" applyFont="1" applyFill="1" applyBorder="1" applyAlignment="1">
      <alignment vertical="center" wrapText="1"/>
    </xf>
    <xf numFmtId="0" fontId="25" fillId="0" borderId="0" xfId="0" applyFont="1" applyAlignment="1">
      <alignment horizontal="left" vertical="center" wrapText="1"/>
    </xf>
    <xf numFmtId="0" fontId="26" fillId="0" borderId="32" xfId="0" applyFont="1" applyBorder="1" applyAlignment="1">
      <alignment vertical="center" wrapText="1"/>
    </xf>
    <xf numFmtId="0" fontId="28" fillId="0" borderId="32" xfId="0" applyFont="1" applyBorder="1" applyAlignment="1">
      <alignment horizontal="center" vertical="center" wrapText="1"/>
    </xf>
    <xf numFmtId="0" fontId="0" fillId="0" borderId="32" xfId="0" applyFont="1" applyBorder="1" applyAlignment="1">
      <alignment vertical="center" wrapText="1"/>
    </xf>
    <xf numFmtId="0" fontId="29" fillId="0" borderId="32" xfId="0" applyFont="1" applyBorder="1" applyAlignment="1">
      <alignment horizontal="center" wrapText="1"/>
    </xf>
    <xf numFmtId="0" fontId="24" fillId="0" borderId="32" xfId="0" applyFont="1" applyBorder="1" applyAlignment="1">
      <alignment horizontal="center" wrapText="1"/>
    </xf>
    <xf numFmtId="0" fontId="30" fillId="0" borderId="0" xfId="0" applyFont="1" applyAlignment="1">
      <alignment vertical="center"/>
    </xf>
    <xf numFmtId="0" fontId="26" fillId="0" borderId="32" xfId="0" applyFont="1" applyBorder="1" applyAlignment="1">
      <alignment horizontal="center" wrapText="1"/>
    </xf>
    <xf numFmtId="0" fontId="29" fillId="0" borderId="32" xfId="0" applyFont="1" applyBorder="1" applyAlignment="1">
      <alignment horizontal="center"/>
    </xf>
    <xf numFmtId="0" fontId="0" fillId="0" borderId="32" xfId="0" applyFont="1" applyFill="1" applyBorder="1" applyAlignment="1">
      <alignment vertical="center" wrapText="1"/>
    </xf>
    <xf numFmtId="0" fontId="29" fillId="0" borderId="32" xfId="0" applyFont="1" applyFill="1" applyBorder="1" applyAlignment="1">
      <alignment horizontal="center" wrapText="1"/>
    </xf>
    <xf numFmtId="6" fontId="29" fillId="0" borderId="32" xfId="0" applyNumberFormat="1" applyFont="1" applyFill="1" applyBorder="1" applyAlignment="1">
      <alignment horizontal="center" wrapText="1"/>
    </xf>
    <xf numFmtId="0" fontId="23" fillId="0" borderId="32" xfId="0" applyFont="1" applyBorder="1" applyAlignment="1">
      <alignment vertical="center" wrapText="1"/>
    </xf>
    <xf numFmtId="0" fontId="31" fillId="16" borderId="32" xfId="0" applyFont="1" applyFill="1" applyBorder="1" applyAlignment="1">
      <alignment vertical="center" wrapText="1"/>
    </xf>
    <xf numFmtId="0" fontId="32" fillId="16" borderId="32" xfId="0" applyFont="1" applyFill="1" applyBorder="1" applyAlignment="1">
      <alignment horizontal="center" wrapText="1"/>
    </xf>
    <xf numFmtId="0" fontId="33" fillId="16" borderId="32" xfId="0" applyFont="1" applyFill="1" applyBorder="1" applyAlignment="1">
      <alignment horizontal="center" wrapText="1"/>
    </xf>
    <xf numFmtId="0" fontId="29" fillId="0" borderId="27" xfId="0" applyFont="1" applyBorder="1" applyAlignment="1">
      <alignment horizontal="center" wrapText="1"/>
    </xf>
    <xf numFmtId="0" fontId="29" fillId="0" borderId="27" xfId="0" applyFont="1" applyBorder="1" applyAlignment="1">
      <alignment horizontal="center"/>
    </xf>
    <xf numFmtId="0" fontId="29" fillId="0" borderId="27" xfId="0" applyFont="1" applyFill="1" applyBorder="1" applyAlignment="1">
      <alignment horizontal="center" wrapText="1"/>
    </xf>
    <xf numFmtId="0" fontId="0" fillId="0" borderId="32" xfId="0" applyFont="1" applyFill="1" applyBorder="1" applyAlignment="1">
      <alignment horizontal="center" wrapText="1"/>
    </xf>
    <xf numFmtId="0" fontId="34" fillId="0" borderId="32" xfId="0" applyFont="1" applyBorder="1" applyAlignment="1">
      <alignment vertical="center" wrapText="1"/>
    </xf>
    <xf numFmtId="0" fontId="29" fillId="0" borderId="32" xfId="0" applyFont="1" applyBorder="1" applyAlignment="1">
      <alignment horizontal="center" vertical="center" wrapText="1"/>
    </xf>
    <xf numFmtId="0" fontId="25" fillId="19" borderId="32" xfId="0" applyFont="1" applyFill="1" applyBorder="1" applyAlignment="1">
      <alignment vertical="center"/>
    </xf>
    <xf numFmtId="0" fontId="35" fillId="19" borderId="32" xfId="0" applyFont="1" applyFill="1" applyBorder="1" applyAlignment="1">
      <alignment vertical="center" wrapText="1"/>
    </xf>
    <xf numFmtId="0" fontId="26" fillId="19" borderId="32" xfId="0" applyFont="1" applyFill="1" applyBorder="1" applyAlignment="1">
      <alignment horizontal="center" vertical="center" wrapText="1"/>
    </xf>
    <xf numFmtId="0" fontId="31" fillId="20" borderId="32" xfId="0" applyFont="1" applyFill="1" applyBorder="1" applyAlignment="1">
      <alignment vertical="center"/>
    </xf>
    <xf numFmtId="0" fontId="24" fillId="20" borderId="32" xfId="0" applyFont="1" applyFill="1" applyBorder="1" applyAlignment="1">
      <alignment vertical="center" wrapText="1"/>
    </xf>
    <xf numFmtId="0" fontId="0" fillId="0" borderId="32" xfId="0" applyFont="1" applyBorder="1" applyAlignment="1">
      <alignment vertical="center"/>
    </xf>
    <xf numFmtId="9" fontId="24" fillId="0" borderId="32" xfId="0" applyNumberFormat="1" applyFont="1" applyBorder="1" applyAlignment="1">
      <alignment horizontal="center" wrapText="1"/>
    </xf>
    <xf numFmtId="9" fontId="24" fillId="20" borderId="32" xfId="0" applyNumberFormat="1" applyFont="1" applyFill="1" applyBorder="1" applyAlignment="1">
      <alignment horizontal="center" wrapText="1"/>
    </xf>
    <xf numFmtId="9" fontId="24" fillId="0" borderId="32" xfId="0" applyNumberFormat="1" applyFont="1" applyFill="1" applyBorder="1" applyAlignment="1">
      <alignment horizontal="center" wrapText="1"/>
    </xf>
    <xf numFmtId="9" fontId="24" fillId="0" borderId="32" xfId="0" applyNumberFormat="1" applyFont="1" applyBorder="1" applyAlignment="1">
      <alignment horizontal="center"/>
    </xf>
    <xf numFmtId="9" fontId="24" fillId="20" borderId="32" xfId="0" applyNumberFormat="1" applyFont="1" applyFill="1" applyBorder="1" applyAlignment="1">
      <alignment horizontal="center"/>
    </xf>
    <xf numFmtId="9" fontId="24" fillId="21" borderId="32" xfId="0" applyNumberFormat="1" applyFont="1" applyFill="1" applyBorder="1" applyAlignment="1">
      <alignment horizontal="center"/>
    </xf>
    <xf numFmtId="0" fontId="36" fillId="20" borderId="32" xfId="0" applyFont="1" applyFill="1" applyBorder="1" applyAlignment="1">
      <alignment vertical="center" wrapText="1"/>
    </xf>
    <xf numFmtId="0" fontId="24" fillId="20" borderId="32" xfId="0" applyFont="1" applyFill="1" applyBorder="1" applyAlignment="1">
      <alignment vertical="center"/>
    </xf>
    <xf numFmtId="9" fontId="24" fillId="11" borderId="32" xfId="0" applyNumberFormat="1" applyFont="1" applyFill="1" applyBorder="1" applyAlignment="1">
      <alignment horizontal="center" wrapText="1"/>
    </xf>
    <xf numFmtId="9" fontId="24" fillId="22" borderId="32" xfId="0" applyNumberFormat="1" applyFont="1" applyFill="1" applyBorder="1" applyAlignment="1">
      <alignment horizontal="center" wrapText="1"/>
    </xf>
    <xf numFmtId="0" fontId="8" fillId="0" borderId="0" xfId="1" applyFont="1" applyFill="1" applyBorder="1" applyAlignment="1" applyProtection="1">
      <alignment horizontal="center" vertical="center"/>
      <protection locked="0"/>
    </xf>
    <xf numFmtId="0" fontId="8" fillId="0" borderId="0" xfId="1" applyFont="1" applyFill="1" applyBorder="1" applyAlignment="1" applyProtection="1">
      <alignment horizontal="center" vertical="center" wrapText="1"/>
      <protection locked="0"/>
    </xf>
    <xf numFmtId="0" fontId="10" fillId="0" borderId="0" xfId="1" applyFont="1" applyFill="1" applyBorder="1" applyAlignment="1" applyProtection="1">
      <alignment horizontal="center" vertical="center"/>
      <protection locked="0"/>
    </xf>
    <xf numFmtId="3" fontId="37" fillId="3" borderId="1" xfId="1" applyNumberFormat="1" applyFont="1" applyFill="1" applyBorder="1" applyAlignment="1" applyProtection="1">
      <alignment horizontal="left" vertical="center" wrapText="1"/>
    </xf>
    <xf numFmtId="3" fontId="38" fillId="23" borderId="7" xfId="1" applyNumberFormat="1" applyFont="1" applyFill="1" applyBorder="1" applyAlignment="1" applyProtection="1">
      <alignment horizontal="center" vertical="center" wrapText="1"/>
      <protection locked="0"/>
    </xf>
    <xf numFmtId="3" fontId="39" fillId="2" borderId="0" xfId="0" applyNumberFormat="1" applyFont="1" applyFill="1" applyAlignment="1" applyProtection="1">
      <alignment horizontal="center" vertical="center"/>
    </xf>
    <xf numFmtId="3" fontId="37" fillId="3" borderId="8" xfId="1" applyNumberFormat="1" applyFont="1" applyFill="1" applyBorder="1" applyAlignment="1" applyProtection="1">
      <alignment horizontal="left" vertical="center" wrapText="1"/>
    </xf>
    <xf numFmtId="3" fontId="40" fillId="0" borderId="9" xfId="1" applyNumberFormat="1" applyFont="1" applyFill="1" applyBorder="1" applyAlignment="1" applyProtection="1">
      <alignment horizontal="center" vertical="center" wrapText="1"/>
      <protection locked="0"/>
    </xf>
    <xf numFmtId="0" fontId="41" fillId="2" borderId="0" xfId="0" applyFont="1" applyFill="1" applyBorder="1" applyAlignment="1" applyProtection="1">
      <alignment vertical="center"/>
    </xf>
    <xf numFmtId="0" fontId="41" fillId="2" borderId="0" xfId="0" applyFont="1" applyFill="1" applyBorder="1" applyAlignment="1" applyProtection="1">
      <alignment horizontal="center" vertical="center"/>
    </xf>
    <xf numFmtId="3" fontId="39" fillId="2" borderId="0" xfId="0" applyNumberFormat="1" applyFont="1" applyFill="1" applyBorder="1" applyAlignment="1" applyProtection="1">
      <alignment vertical="center"/>
    </xf>
    <xf numFmtId="3" fontId="44" fillId="24" borderId="15" xfId="1" applyNumberFormat="1" applyFont="1" applyFill="1" applyBorder="1" applyAlignment="1" applyProtection="1">
      <alignment horizontal="center" vertical="center"/>
    </xf>
    <xf numFmtId="3" fontId="45" fillId="2" borderId="33" xfId="0" applyNumberFormat="1" applyFont="1" applyFill="1" applyBorder="1" applyAlignment="1" applyProtection="1">
      <alignment horizontal="center" vertical="center" wrapText="1"/>
    </xf>
    <xf numFmtId="0" fontId="46" fillId="3" borderId="2" xfId="1" applyFont="1" applyFill="1" applyBorder="1" applyAlignment="1" applyProtection="1">
      <alignment horizontal="right" vertical="center" wrapText="1"/>
    </xf>
    <xf numFmtId="3" fontId="40" fillId="0" borderId="2" xfId="2" applyNumberFormat="1" applyFont="1" applyFill="1" applyBorder="1" applyAlignment="1" applyProtection="1">
      <alignment horizontal="center" vertical="center"/>
      <protection locked="0"/>
    </xf>
    <xf numFmtId="9" fontId="39" fillId="0" borderId="34" xfId="3" applyFont="1" applyFill="1" applyBorder="1" applyAlignment="1" applyProtection="1">
      <alignment horizontal="center" vertical="center"/>
    </xf>
    <xf numFmtId="0" fontId="46" fillId="3" borderId="0" xfId="1" applyFont="1" applyFill="1" applyBorder="1" applyAlignment="1" applyProtection="1">
      <alignment horizontal="right" vertical="center" wrapText="1"/>
    </xf>
    <xf numFmtId="3" fontId="40" fillId="0" borderId="0" xfId="2" applyNumberFormat="1" applyFont="1" applyFill="1" applyBorder="1" applyAlignment="1" applyProtection="1">
      <alignment horizontal="center" vertical="center"/>
      <protection locked="0"/>
    </xf>
    <xf numFmtId="9" fontId="39" fillId="0" borderId="35" xfId="3" applyFont="1" applyFill="1" applyBorder="1" applyAlignment="1" applyProtection="1">
      <alignment horizontal="center" vertical="center"/>
    </xf>
    <xf numFmtId="0" fontId="47" fillId="2" borderId="0" xfId="0" applyFont="1" applyFill="1" applyAlignment="1" applyProtection="1">
      <alignment vertical="center"/>
    </xf>
    <xf numFmtId="0" fontId="48" fillId="2" borderId="15" xfId="1" applyFont="1" applyFill="1" applyBorder="1" applyAlignment="1" applyProtection="1">
      <alignment horizontal="left" vertical="center" wrapText="1"/>
    </xf>
    <xf numFmtId="3" fontId="48" fillId="2" borderId="15" xfId="2" applyNumberFormat="1" applyFont="1" applyFill="1" applyBorder="1" applyAlignment="1" applyProtection="1">
      <alignment horizontal="right" vertical="center"/>
    </xf>
    <xf numFmtId="9" fontId="39" fillId="2" borderId="36" xfId="0" applyNumberFormat="1" applyFont="1" applyFill="1" applyBorder="1" applyAlignment="1" applyProtection="1">
      <alignment horizontal="center" vertical="center"/>
    </xf>
    <xf numFmtId="3" fontId="40" fillId="0" borderId="0" xfId="1" applyNumberFormat="1" applyFont="1" applyFill="1" applyBorder="1" applyAlignment="1" applyProtection="1">
      <alignment horizontal="center" vertical="center"/>
      <protection locked="0"/>
    </xf>
    <xf numFmtId="9" fontId="39" fillId="0" borderId="37" xfId="0" applyNumberFormat="1" applyFont="1" applyFill="1" applyBorder="1" applyAlignment="1" applyProtection="1">
      <alignment horizontal="center" vertical="center"/>
    </xf>
    <xf numFmtId="9" fontId="39" fillId="0" borderId="35" xfId="0" applyNumberFormat="1" applyFont="1" applyFill="1" applyBorder="1" applyAlignment="1" applyProtection="1">
      <alignment horizontal="center" vertical="center"/>
    </xf>
    <xf numFmtId="3" fontId="48" fillId="2" borderId="15" xfId="1" applyNumberFormat="1" applyFont="1" applyFill="1" applyBorder="1" applyAlignment="1" applyProtection="1">
      <alignment horizontal="right" vertical="center"/>
    </xf>
    <xf numFmtId="9" fontId="39" fillId="2" borderId="33" xfId="0" applyNumberFormat="1" applyFont="1" applyFill="1" applyBorder="1" applyAlignment="1" applyProtection="1">
      <alignment horizontal="center" vertical="center"/>
    </xf>
    <xf numFmtId="0" fontId="40" fillId="3" borderId="2" xfId="1" applyFont="1" applyFill="1" applyBorder="1" applyAlignment="1" applyProtection="1">
      <alignment horizontal="right" vertical="center" wrapText="1"/>
    </xf>
    <xf numFmtId="3" fontId="40" fillId="0" borderId="2" xfId="1" applyNumberFormat="1" applyFont="1" applyFill="1" applyBorder="1" applyAlignment="1" applyProtection="1">
      <alignment horizontal="center" vertical="center"/>
      <protection locked="0"/>
    </xf>
    <xf numFmtId="9" fontId="39" fillId="0" borderId="34" xfId="0" applyNumberFormat="1" applyFont="1" applyFill="1" applyBorder="1" applyAlignment="1" applyProtection="1">
      <alignment horizontal="center" vertical="center"/>
    </xf>
    <xf numFmtId="0" fontId="40" fillId="3" borderId="0" xfId="1" applyFont="1" applyFill="1" applyBorder="1" applyAlignment="1" applyProtection="1">
      <alignment horizontal="right" vertical="center" wrapText="1"/>
    </xf>
    <xf numFmtId="3" fontId="46" fillId="0" borderId="2" xfId="1" applyNumberFormat="1" applyFont="1" applyFill="1" applyBorder="1" applyAlignment="1" applyProtection="1">
      <alignment horizontal="center" vertical="center"/>
      <protection locked="0"/>
    </xf>
    <xf numFmtId="3" fontId="46" fillId="0" borderId="0" xfId="1" applyNumberFormat="1" applyFont="1" applyFill="1" applyBorder="1" applyAlignment="1" applyProtection="1">
      <alignment horizontal="center" vertical="center"/>
      <protection locked="0"/>
    </xf>
    <xf numFmtId="0" fontId="0" fillId="0" borderId="38" xfId="0" applyBorder="1"/>
    <xf numFmtId="3" fontId="24" fillId="22" borderId="32" xfId="0" applyNumberFormat="1" applyFont="1" applyFill="1" applyBorder="1" applyAlignment="1">
      <alignment horizontal="center" wrapText="1"/>
    </xf>
    <xf numFmtId="3" fontId="26" fillId="22" borderId="32" xfId="0" applyNumberFormat="1" applyFont="1" applyFill="1" applyBorder="1" applyAlignment="1">
      <alignment horizontal="center" wrapText="1"/>
    </xf>
    <xf numFmtId="0" fontId="0" fillId="0" borderId="0" xfId="0" applyFont="1" applyAlignment="1"/>
    <xf numFmtId="9" fontId="49" fillId="0" borderId="34" xfId="0" applyNumberFormat="1" applyFont="1" applyFill="1" applyBorder="1" applyAlignment="1" applyProtection="1">
      <alignment horizontal="center" vertical="center"/>
    </xf>
    <xf numFmtId="14" fontId="0" fillId="0" borderId="0" xfId="0" applyNumberFormat="1"/>
    <xf numFmtId="0" fontId="0" fillId="0" borderId="7" xfId="0" applyBorder="1" applyAlignment="1">
      <alignment horizontal="center"/>
    </xf>
    <xf numFmtId="0" fontId="29" fillId="0" borderId="26" xfId="0" applyFont="1" applyFill="1" applyBorder="1" applyAlignment="1">
      <alignment horizontal="center" wrapText="1"/>
    </xf>
    <xf numFmtId="0" fontId="0" fillId="0" borderId="29" xfId="0" applyFont="1" applyBorder="1" applyAlignment="1">
      <alignment horizontal="center" wrapText="1"/>
    </xf>
    <xf numFmtId="0" fontId="24" fillId="0" borderId="31" xfId="0" applyFont="1" applyBorder="1" applyAlignment="1">
      <alignment horizontal="center" wrapText="1"/>
    </xf>
    <xf numFmtId="0" fontId="50" fillId="0" borderId="0" xfId="4"/>
    <xf numFmtId="49" fontId="0" fillId="0" borderId="0" xfId="0" applyNumberFormat="1"/>
    <xf numFmtId="4" fontId="6" fillId="0" borderId="0" xfId="1" applyNumberFormat="1" applyFont="1" applyFill="1" applyBorder="1" applyAlignment="1" applyProtection="1">
      <alignment horizontal="center"/>
      <protection locked="0"/>
    </xf>
    <xf numFmtId="0" fontId="37" fillId="3" borderId="7" xfId="1" applyFont="1" applyFill="1" applyBorder="1" applyAlignment="1" applyProtection="1">
      <alignment horizontal="center" vertical="center" wrapText="1"/>
    </xf>
    <xf numFmtId="0" fontId="37" fillId="3" borderId="7" xfId="1" applyFont="1" applyFill="1" applyBorder="1" applyAlignment="1" applyProtection="1">
      <alignment horizontal="center" vertical="center"/>
    </xf>
    <xf numFmtId="3" fontId="9" fillId="2" borderId="0" xfId="0" applyNumberFormat="1" applyFont="1" applyFill="1" applyAlignment="1" applyProtection="1">
      <alignment horizontal="center" vertical="center" wrapText="1"/>
    </xf>
    <xf numFmtId="3" fontId="42" fillId="24" borderId="10" xfId="1" applyNumberFormat="1" applyFont="1" applyFill="1" applyBorder="1" applyAlignment="1" applyProtection="1">
      <alignment horizontal="right" vertical="center" wrapText="1"/>
    </xf>
    <xf numFmtId="3" fontId="42" fillId="24" borderId="15" xfId="1" applyNumberFormat="1" applyFont="1" applyFill="1" applyBorder="1" applyAlignment="1" applyProtection="1">
      <alignment horizontal="right" vertical="center" wrapText="1"/>
    </xf>
    <xf numFmtId="0" fontId="22" fillId="16" borderId="19" xfId="0" applyFont="1" applyFill="1" applyBorder="1" applyAlignment="1">
      <alignment vertical="center" wrapText="1"/>
    </xf>
    <xf numFmtId="0" fontId="23" fillId="0" borderId="20" xfId="0" applyFont="1" applyBorder="1" applyAlignment="1"/>
    <xf numFmtId="0" fontId="23" fillId="0" borderId="21" xfId="0" applyFont="1" applyBorder="1" applyAlignment="1"/>
    <xf numFmtId="0" fontId="22" fillId="16" borderId="22" xfId="0" applyFont="1" applyFill="1" applyBorder="1" applyAlignment="1">
      <alignment vertical="center" wrapText="1"/>
    </xf>
    <xf numFmtId="0" fontId="23" fillId="0" borderId="23" xfId="0" applyFont="1" applyBorder="1" applyAlignment="1"/>
    <xf numFmtId="0" fontId="23" fillId="0" borderId="24" xfId="0" applyFont="1" applyBorder="1" applyAlignment="1"/>
    <xf numFmtId="0" fontId="25" fillId="18" borderId="26" xfId="0" applyFont="1" applyFill="1" applyBorder="1" applyAlignment="1">
      <alignment vertical="center" wrapText="1"/>
    </xf>
    <xf numFmtId="0" fontId="23" fillId="0" borderId="27" xfId="0" applyFont="1" applyBorder="1" applyAlignment="1"/>
    <xf numFmtId="0" fontId="23" fillId="0" borderId="28" xfId="0" applyFont="1" applyBorder="1" applyAlignment="1"/>
    <xf numFmtId="0" fontId="26" fillId="16" borderId="29" xfId="0" applyFont="1" applyFill="1" applyBorder="1" applyAlignment="1">
      <alignment vertical="center"/>
    </xf>
    <xf numFmtId="0" fontId="23" fillId="0" borderId="31" xfId="0" applyFont="1" applyBorder="1" applyAlignment="1"/>
    <xf numFmtId="0" fontId="27" fillId="16" borderId="30" xfId="0" applyFont="1" applyFill="1" applyBorder="1" applyAlignment="1">
      <alignment horizontal="center" vertical="center" wrapText="1"/>
    </xf>
    <xf numFmtId="0" fontId="2" fillId="3" borderId="1" xfId="1" applyFont="1" applyFill="1" applyBorder="1" applyAlignment="1" applyProtection="1">
      <alignment horizontal="center" vertical="center"/>
    </xf>
    <xf numFmtId="0" fontId="2" fillId="3" borderId="2" xfId="1" applyFont="1" applyFill="1" applyBorder="1" applyAlignment="1" applyProtection="1">
      <alignment horizontal="center" vertical="center"/>
    </xf>
    <xf numFmtId="0" fontId="2" fillId="3" borderId="3" xfId="1" applyFont="1" applyFill="1" applyBorder="1" applyAlignment="1" applyProtection="1">
      <alignment horizontal="center" vertical="center"/>
    </xf>
    <xf numFmtId="3" fontId="9" fillId="8" borderId="0" xfId="0" applyNumberFormat="1" applyFont="1" applyFill="1" applyAlignment="1" applyProtection="1">
      <alignment horizontal="center" vertical="center" wrapText="1"/>
    </xf>
    <xf numFmtId="0" fontId="11" fillId="6" borderId="1" xfId="0" applyFont="1" applyFill="1" applyBorder="1" applyAlignment="1" applyProtection="1">
      <alignment horizontal="center" vertical="center" textRotation="90"/>
    </xf>
    <xf numFmtId="0" fontId="11" fillId="6" borderId="8" xfId="0" applyFont="1" applyFill="1" applyBorder="1" applyAlignment="1" applyProtection="1">
      <alignment horizontal="center" vertical="center" textRotation="90"/>
    </xf>
    <xf numFmtId="0" fontId="11" fillId="6" borderId="10" xfId="0" applyFont="1" applyFill="1" applyBorder="1" applyAlignment="1" applyProtection="1">
      <alignment horizontal="center" vertical="center" textRotation="90"/>
    </xf>
    <xf numFmtId="0" fontId="11" fillId="5" borderId="1" xfId="0" applyFont="1" applyFill="1" applyBorder="1" applyAlignment="1" applyProtection="1">
      <alignment horizontal="center" vertical="center" textRotation="90" wrapText="1"/>
    </xf>
    <xf numFmtId="0" fontId="11" fillId="5" borderId="8" xfId="0" applyFont="1" applyFill="1" applyBorder="1" applyAlignment="1" applyProtection="1">
      <alignment horizontal="center" vertical="center" textRotation="90" wrapText="1"/>
    </xf>
    <xf numFmtId="0" fontId="11" fillId="5" borderId="10" xfId="0" applyFont="1" applyFill="1" applyBorder="1" applyAlignment="1" applyProtection="1">
      <alignment horizontal="center" vertical="center" textRotation="90" wrapText="1"/>
    </xf>
    <xf numFmtId="0" fontId="11" fillId="10" borderId="1" xfId="0" applyFont="1" applyFill="1" applyBorder="1" applyAlignment="1" applyProtection="1">
      <alignment horizontal="center" vertical="center" textRotation="90" wrapText="1"/>
    </xf>
    <xf numFmtId="0" fontId="11" fillId="10" borderId="8" xfId="0" applyFont="1" applyFill="1" applyBorder="1" applyAlignment="1" applyProtection="1">
      <alignment horizontal="center" vertical="center" textRotation="90" wrapText="1"/>
    </xf>
    <xf numFmtId="0" fontId="11" fillId="10" borderId="10" xfId="0" applyFont="1" applyFill="1" applyBorder="1" applyAlignment="1" applyProtection="1">
      <alignment horizontal="center" vertical="center" textRotation="90" wrapText="1"/>
    </xf>
    <xf numFmtId="0" fontId="0" fillId="0" borderId="1" xfId="0" applyBorder="1" applyAlignment="1" applyProtection="1">
      <alignment horizontal="center" vertical="center"/>
      <protection locked="0"/>
    </xf>
    <xf numFmtId="0" fontId="0" fillId="0" borderId="2" xfId="0" applyBorder="1" applyAlignment="1"/>
    <xf numFmtId="0" fontId="0" fillId="0" borderId="8" xfId="0" applyBorder="1" applyAlignment="1" applyProtection="1">
      <alignment horizontal="center" vertical="center"/>
      <protection locked="0"/>
    </xf>
    <xf numFmtId="0" fontId="0" fillId="0" borderId="0" xfId="0" applyBorder="1" applyAlignment="1"/>
    <xf numFmtId="9" fontId="0" fillId="0" borderId="1" xfId="0" applyNumberFormat="1" applyBorder="1" applyAlignment="1" applyProtection="1">
      <alignment horizontal="center" vertical="center"/>
      <protection locked="0"/>
    </xf>
    <xf numFmtId="9" fontId="0" fillId="0" borderId="2" xfId="0" applyNumberFormat="1" applyBorder="1" applyAlignment="1"/>
    <xf numFmtId="9" fontId="0" fillId="0" borderId="3" xfId="0" applyNumberFormat="1" applyBorder="1" applyAlignment="1"/>
    <xf numFmtId="0" fontId="0" fillId="6" borderId="10" xfId="0" applyFill="1" applyBorder="1" applyAlignment="1" applyProtection="1">
      <alignment horizontal="right" vertical="center"/>
    </xf>
    <xf numFmtId="0" fontId="0" fillId="0" borderId="15" xfId="0" applyBorder="1" applyAlignment="1"/>
    <xf numFmtId="0" fontId="0" fillId="0" borderId="11" xfId="0" applyBorder="1" applyAlignment="1"/>
    <xf numFmtId="0" fontId="0" fillId="10" borderId="17" xfId="0" applyFill="1" applyBorder="1" applyAlignment="1" applyProtection="1">
      <alignment horizontal="right" vertical="center"/>
    </xf>
    <xf numFmtId="0" fontId="0" fillId="0" borderId="18" xfId="0" applyBorder="1" applyAlignment="1">
      <alignment horizontal="right" vertical="center"/>
    </xf>
    <xf numFmtId="0" fontId="0" fillId="0" borderId="13" xfId="0" applyBorder="1" applyAlignment="1">
      <alignment horizontal="right" vertical="center"/>
    </xf>
  </cellXfs>
  <cellStyles count="5">
    <cellStyle name="Hyperlink" xfId="4" builtinId="8"/>
    <cellStyle name="Normal" xfId="0" builtinId="0"/>
    <cellStyle name="Normal 2 3 2" xfId="1"/>
    <cellStyle name="Percent" xfId="3" builtinId="5"/>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16</xdr:col>
      <xdr:colOff>600075</xdr:colOff>
      <xdr:row>32</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0025"/>
          <a:ext cx="9744075" cy="59150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u="sng" cap="small" baseline="0">
            <a:latin typeface="+mn-lt"/>
          </a:endParaRPr>
        </a:p>
        <a:p>
          <a:r>
            <a:rPr lang="en-GB" sz="1100" b="1" u="sng" baseline="0">
              <a:latin typeface="+mn-lt"/>
            </a:rPr>
            <a:t>Project Report Table Guidance </a:t>
          </a:r>
        </a:p>
        <a:p>
          <a:r>
            <a:rPr lang="en-GB" sz="1100" b="0" u="none" baseline="0">
              <a:latin typeface="+mn-lt"/>
            </a:rPr>
            <a:t>This table is intended to help you consolidate your data for reporting  your project's KPIs and evaluation related to Transformative Film Culture for Hull 2017.  This information may be used to inform your project narrative, and it will be included in Film Hub North's reporting to the BFI. Securing the balance of your funding is contingent upon submission of this data to Film Hub North.</a:t>
          </a:r>
        </a:p>
        <a:p>
          <a:endParaRPr lang="en-GB" sz="1100" b="1" u="sng" baseline="0">
            <a:latin typeface="+mn-lt"/>
          </a:endParaRPr>
        </a:p>
        <a:p>
          <a:r>
            <a:rPr lang="en-GB" sz="1100" b="1" u="sng" baseline="0">
              <a:latin typeface="+mn-lt"/>
            </a:rPr>
            <a:t>Screening Activity Tab</a:t>
          </a:r>
          <a:r>
            <a:rPr lang="en-GB" sz="1100" b="1" baseline="0">
              <a:latin typeface="+mn-lt"/>
            </a:rPr>
            <a:t> </a:t>
          </a:r>
        </a:p>
        <a:p>
          <a:r>
            <a:rPr lang="en-GB" sz="1100" b="0" baseline="0">
              <a:latin typeface="+mn-lt"/>
            </a:rPr>
            <a:t>On this tab, please include details of each screening in a new row.  We have included an example in </a:t>
          </a:r>
          <a:r>
            <a:rPr lang="en-GB" sz="1100" b="0" i="1" baseline="0">
              <a:latin typeface="+mn-lt"/>
            </a:rPr>
            <a:t>italics</a:t>
          </a:r>
          <a:r>
            <a:rPr lang="en-GB" sz="1100" b="0" i="0" baseline="0">
              <a:latin typeface="+mn-lt"/>
            </a:rPr>
            <a:t> at the top.</a:t>
          </a:r>
          <a:endParaRPr lang="en-GB" sz="1100" b="0" baseline="0">
            <a:latin typeface="+mn-lt"/>
          </a:endParaRPr>
        </a:p>
        <a:p>
          <a:endParaRPr lang="en-GB" sz="1100" b="0" baseline="0">
            <a:latin typeface="+mn-lt"/>
          </a:endParaRPr>
        </a:p>
        <a:p>
          <a:r>
            <a:rPr lang="en-GB" sz="1100" b="0" baseline="0">
              <a:latin typeface="+mn-lt"/>
            </a:rPr>
            <a:t>Specific guidance on completing this section:</a:t>
          </a:r>
        </a:p>
        <a:p>
          <a:pPr lvl="0"/>
          <a:endParaRPr lang="en-GB" sz="1100" b="0" baseline="0">
            <a:latin typeface="+mn-lt"/>
          </a:endParaRPr>
        </a:p>
        <a:p>
          <a:pPr lvl="0"/>
          <a:r>
            <a:rPr lang="en-GB" sz="1100" b="0" baseline="0">
              <a:latin typeface="+mn-lt"/>
            </a:rPr>
            <a:t>- </a:t>
          </a:r>
          <a:r>
            <a:rPr lang="en-GB" sz="1100" b="1" baseline="0">
              <a:latin typeface="+mn-lt"/>
            </a:rPr>
            <a:t>Format</a:t>
          </a:r>
          <a:r>
            <a:rPr lang="en-GB" sz="1100" b="0" baseline="0">
              <a:latin typeface="+mn-lt"/>
            </a:rPr>
            <a:t> - Please insert the film format i.e DCP etc. </a:t>
          </a:r>
        </a:p>
        <a:p>
          <a:pPr lvl="0"/>
          <a:endParaRPr lang="en-GB" sz="1100" b="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Accessibility </a:t>
          </a:r>
          <a:r>
            <a:rPr lang="en-GB" sz="1100" b="0" baseline="0">
              <a:solidFill>
                <a:schemeClr val="dk1"/>
              </a:solidFill>
              <a:latin typeface="+mn-lt"/>
              <a:ea typeface="+mn-ea"/>
              <a:cs typeface="+mn-cs"/>
            </a:rPr>
            <a:t>- Please select a response from the dropdown list that best describes the accessibility information for the film screening. Please note the dropdown list allows you to select multiple responses. </a:t>
          </a:r>
        </a:p>
        <a:p>
          <a:pPr lvl="0"/>
          <a:endParaRPr lang="en-GB" sz="1100" b="0" baseline="0">
            <a:latin typeface="+mn-lt"/>
          </a:endParaRPr>
        </a:p>
        <a:p>
          <a:pPr lvl="0"/>
          <a:r>
            <a:rPr lang="en-GB" sz="1100" b="0" baseline="0">
              <a:latin typeface="+mn-lt"/>
            </a:rPr>
            <a:t>- </a:t>
          </a:r>
          <a:r>
            <a:rPr lang="en-GB" sz="1100" b="1" baseline="0">
              <a:latin typeface="+mn-lt"/>
            </a:rPr>
            <a:t>Box Office Data</a:t>
          </a:r>
          <a:r>
            <a:rPr lang="en-GB" sz="1100" b="0" baseline="0">
              <a:latin typeface="+mn-lt"/>
            </a:rPr>
            <a:t> - If the screening has taken place, please complete the remainder of this tab including total tickets available, tickets sold broken down by in advance/on the day and type, and the total box office taken.</a:t>
          </a:r>
        </a:p>
        <a:p>
          <a:endParaRPr lang="en-GB" sz="1100" b="0" baseline="0">
            <a:latin typeface="+mn-lt"/>
          </a:endParaRPr>
        </a:p>
        <a:p>
          <a:endParaRPr lang="en-GB" sz="1100" b="0" u="none" baseline="0">
            <a:latin typeface="+mn-lt"/>
          </a:endParaRPr>
        </a:p>
        <a:p>
          <a:r>
            <a:rPr lang="en-GB" sz="1100" b="1" u="sng" baseline="0">
              <a:latin typeface="+mn-lt"/>
            </a:rPr>
            <a:t>Survey Report &amp; Other Data Tab</a:t>
          </a:r>
          <a:endParaRPr lang="en-GB" sz="1100" b="1" baseline="0">
            <a:latin typeface="+mn-lt"/>
          </a:endParaRPr>
        </a:p>
        <a:p>
          <a:r>
            <a:rPr lang="en-GB" sz="1100" b="0" baseline="0">
              <a:latin typeface="+mn-lt"/>
            </a:rPr>
            <a:t>Film Hub North will provide you with an audience survey template to be distributed to audiences for your project activity. You are required to collect these from audiences where possible, aiming to achieve a 10% response rate across the course of the support activity. </a:t>
          </a:r>
        </a:p>
        <a:p>
          <a:endParaRPr lang="en-GB" sz="1100" b="0" baseline="0">
            <a:latin typeface="+mn-lt"/>
          </a:endParaRPr>
        </a:p>
        <a:p>
          <a:r>
            <a:rPr lang="en-GB" sz="1100" b="1" u="sng" baseline="0">
              <a:latin typeface="+mn-lt"/>
            </a:rPr>
            <a:t>Comms Activity Tab</a:t>
          </a:r>
          <a:endParaRPr lang="en-GB" sz="1100" b="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latin typeface="+mn-lt"/>
            </a:rPr>
            <a:t>On this tab we would like you to provide an update on the comms and marketing activity you have completed or planned to promote the project. </a:t>
          </a:r>
          <a:r>
            <a:rPr lang="en-GB" sz="1100" b="0" baseline="0">
              <a:solidFill>
                <a:schemeClr val="dk1"/>
              </a:solidFill>
              <a:effectLst/>
              <a:latin typeface="+mn-lt"/>
              <a:ea typeface="+mn-ea"/>
              <a:cs typeface="+mn-cs"/>
            </a:rPr>
            <a:t>The purpose of this is to inform your project evaluation.  We have included an example in </a:t>
          </a:r>
          <a:r>
            <a:rPr lang="en-GB" sz="1100" b="0" i="1" baseline="0">
              <a:solidFill>
                <a:schemeClr val="dk1"/>
              </a:solidFill>
              <a:effectLst/>
              <a:latin typeface="+mn-lt"/>
              <a:ea typeface="+mn-ea"/>
              <a:cs typeface="+mn-cs"/>
            </a:rPr>
            <a:t>italics</a:t>
          </a:r>
          <a:r>
            <a:rPr lang="en-GB" sz="1100" b="0" i="0" baseline="0">
              <a:solidFill>
                <a:schemeClr val="dk1"/>
              </a:solidFill>
              <a:effectLst/>
              <a:latin typeface="+mn-lt"/>
              <a:ea typeface="+mn-ea"/>
              <a:cs typeface="+mn-cs"/>
            </a:rPr>
            <a:t> at the top.</a:t>
          </a:r>
          <a:endParaRPr lang="en-GB">
            <a:effectLst/>
          </a:endParaRPr>
        </a:p>
        <a:p>
          <a:endParaRPr lang="en-GB" sz="1100" b="1" baseline="0">
            <a:latin typeface="+mn-lt"/>
          </a:endParaRPr>
        </a:p>
        <a:p>
          <a:r>
            <a:rPr lang="en-GB" sz="1100" b="0" baseline="0">
              <a:latin typeface="+mn-lt"/>
            </a:rPr>
            <a:t>This should include all types of comms activity planned (e.g. social media, printed materials, press releases).  Please include hashtags for any Twitter activity.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howroom%20Area/BFI%20Film%20Hub%20North/6.%20Reporting/BFI%20Reporting/Year%204,%202016-17/Reporting%20Guidence%20&amp;%20Templates/PROJECT%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reening Activity"/>
      <sheetName val="Survey Report &amp; other data"/>
    </sheetNames>
    <sheetDataSet>
      <sheetData sheetId="0">
        <row r="6">
          <cell r="B6" t="str">
            <v>Audio Described</v>
          </cell>
        </row>
        <row r="7">
          <cell r="B7" t="str">
            <v>Autism Friendly</v>
          </cell>
        </row>
        <row r="8">
          <cell r="B8" t="str">
            <v>Captioned / Descriptive Subtitles</v>
          </cell>
        </row>
        <row r="9">
          <cell r="B9" t="str">
            <v>Mother and Baby</v>
          </cell>
        </row>
        <row r="10">
          <cell r="B10" t="str">
            <v>Personal Subtitling</v>
          </cell>
        </row>
        <row r="11">
          <cell r="B11" t="str">
            <v>Signed Screenings</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mailto:matt@so-addictive.co.uk" TargetMode="External"/><Relationship Id="rId3" Type="http://schemas.openxmlformats.org/officeDocument/2006/relationships/hyperlink" Target="mailto:sam_wilson_cook@hotmail.co.uk" TargetMode="External"/><Relationship Id="rId7" Type="http://schemas.openxmlformats.org/officeDocument/2006/relationships/hyperlink" Target="mailto:Anon@so-addictive.co.uk" TargetMode="External"/><Relationship Id="rId2" Type="http://schemas.openxmlformats.org/officeDocument/2006/relationships/hyperlink" Target="mailto:jnicholson@smc.org" TargetMode="External"/><Relationship Id="rId1" Type="http://schemas.openxmlformats.org/officeDocument/2006/relationships/hyperlink" Target="mailto:twilson2698@gmail.com" TargetMode="External"/><Relationship Id="rId6" Type="http://schemas.openxmlformats.org/officeDocument/2006/relationships/hyperlink" Target="mailto:Chrisbhull@hotmail.com" TargetMode="External"/><Relationship Id="rId5" Type="http://schemas.openxmlformats.org/officeDocument/2006/relationships/hyperlink" Target="mailto:elena.bossi88@gmail.com" TargetMode="External"/><Relationship Id="rId10" Type="http://schemas.openxmlformats.org/officeDocument/2006/relationships/printerSettings" Target="../printerSettings/printerSettings2.bin"/><Relationship Id="rId4" Type="http://schemas.openxmlformats.org/officeDocument/2006/relationships/hyperlink" Target="mailto:john@betterway.kasa.co.uk" TargetMode="External"/><Relationship Id="rId9" Type="http://schemas.openxmlformats.org/officeDocument/2006/relationships/hyperlink" Target="mailto:heathercurry@yahoo.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C40" sqref="C40"/>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tabSelected="1" workbookViewId="0">
      <selection activeCell="F44" sqref="F44"/>
    </sheetView>
  </sheetViews>
  <sheetFormatPr defaultColWidth="11.42578125" defaultRowHeight="15" x14ac:dyDescent="0.25"/>
  <cols>
    <col min="3" max="3" width="53.140625" customWidth="1"/>
    <col min="4" max="4" width="10" customWidth="1"/>
  </cols>
  <sheetData>
    <row r="1" spans="1:5" ht="15.95" customHeight="1" x14ac:dyDescent="0.25">
      <c r="A1" s="24"/>
      <c r="B1" s="25"/>
      <c r="C1" s="26" t="s">
        <v>0</v>
      </c>
      <c r="D1" s="151" t="s">
        <v>1</v>
      </c>
      <c r="E1" s="200"/>
    </row>
    <row r="2" spans="1:5" ht="15.95" customHeight="1" x14ac:dyDescent="0.25">
      <c r="A2" s="24"/>
      <c r="B2" s="25"/>
      <c r="C2" s="26" t="s">
        <v>2</v>
      </c>
      <c r="D2" s="152"/>
      <c r="E2" s="200"/>
    </row>
    <row r="3" spans="1:5" ht="15.95" customHeight="1" x14ac:dyDescent="0.25">
      <c r="A3" s="24"/>
      <c r="B3" s="25"/>
      <c r="C3" s="26" t="s">
        <v>3</v>
      </c>
      <c r="D3" s="153" t="s">
        <v>4</v>
      </c>
      <c r="E3" s="200"/>
    </row>
    <row r="4" spans="1:5" ht="15.95" customHeight="1" x14ac:dyDescent="0.25">
      <c r="A4" s="24"/>
      <c r="B4" s="25"/>
      <c r="C4" s="26" t="s">
        <v>5</v>
      </c>
      <c r="D4" s="153" t="s">
        <v>6</v>
      </c>
      <c r="E4" s="200"/>
    </row>
    <row r="5" spans="1:5" ht="15.95" customHeight="1" x14ac:dyDescent="0.25">
      <c r="A5" s="27"/>
      <c r="B5" s="28"/>
      <c r="C5" s="154" t="s">
        <v>7</v>
      </c>
      <c r="D5" s="155">
        <v>2358</v>
      </c>
      <c r="E5" s="156"/>
    </row>
    <row r="6" spans="1:5" ht="15.95" customHeight="1" x14ac:dyDescent="0.25">
      <c r="A6" s="27"/>
      <c r="B6" s="28"/>
      <c r="C6" s="157" t="s">
        <v>8</v>
      </c>
      <c r="D6" s="158">
        <v>5</v>
      </c>
      <c r="E6" s="156"/>
    </row>
    <row r="7" spans="1:5" ht="15.95" customHeight="1" x14ac:dyDescent="0.25">
      <c r="A7" s="27"/>
      <c r="B7" s="28"/>
      <c r="C7" s="157" t="s">
        <v>9</v>
      </c>
      <c r="D7" s="158">
        <v>7</v>
      </c>
      <c r="E7" s="156"/>
    </row>
    <row r="8" spans="1:5" ht="15.95" customHeight="1" x14ac:dyDescent="0.25">
      <c r="A8" s="27"/>
      <c r="B8" s="28"/>
      <c r="C8" s="157" t="s">
        <v>10</v>
      </c>
      <c r="D8" s="158">
        <v>14</v>
      </c>
      <c r="E8" s="156"/>
    </row>
    <row r="9" spans="1:5" ht="18" customHeight="1" x14ac:dyDescent="0.25">
      <c r="A9" s="28"/>
      <c r="B9" s="159" t="s">
        <v>11</v>
      </c>
      <c r="C9" s="159"/>
      <c r="D9" s="160"/>
      <c r="E9" s="161"/>
    </row>
    <row r="10" spans="1:5" ht="21" customHeight="1" x14ac:dyDescent="0.25">
      <c r="A10" s="28"/>
      <c r="B10" s="159" t="s">
        <v>12</v>
      </c>
      <c r="C10" s="159"/>
      <c r="D10" s="160"/>
      <c r="E10" s="161"/>
    </row>
    <row r="11" spans="1:5" ht="15.95" customHeight="1" x14ac:dyDescent="0.25">
      <c r="A11" s="27"/>
      <c r="B11" s="201" t="s">
        <v>13</v>
      </c>
      <c r="C11" s="202"/>
      <c r="D11" s="162" t="s">
        <v>14</v>
      </c>
      <c r="E11" s="163" t="s">
        <v>15</v>
      </c>
    </row>
    <row r="12" spans="1:5" ht="15.95" customHeight="1" x14ac:dyDescent="0.25">
      <c r="A12" s="27"/>
      <c r="B12" s="199" t="s">
        <v>16</v>
      </c>
      <c r="C12" s="164" t="s">
        <v>17</v>
      </c>
      <c r="D12" s="165">
        <v>8</v>
      </c>
      <c r="E12" s="166">
        <f>IF($D$16&lt;&gt;0,D12/$D$16,"")</f>
        <v>0.47058823529411764</v>
      </c>
    </row>
    <row r="13" spans="1:5" ht="15.95" customHeight="1" x14ac:dyDescent="0.25">
      <c r="A13" s="27"/>
      <c r="B13" s="199"/>
      <c r="C13" s="167" t="s">
        <v>18</v>
      </c>
      <c r="D13" s="168">
        <v>8</v>
      </c>
      <c r="E13" s="169">
        <f>IF($D$16&lt;&gt;0,D13/$D$16,"")</f>
        <v>0.47058823529411764</v>
      </c>
    </row>
    <row r="14" spans="1:5" ht="15.95" customHeight="1" x14ac:dyDescent="0.25">
      <c r="A14" s="27"/>
      <c r="B14" s="199"/>
      <c r="C14" s="167" t="s">
        <v>19</v>
      </c>
      <c r="D14" s="168">
        <v>1</v>
      </c>
      <c r="E14" s="169">
        <f t="shared" ref="E14:E15" si="0">IF($D$16&lt;&gt;0,D14/$D$16,"")</f>
        <v>5.8823529411764705E-2</v>
      </c>
    </row>
    <row r="15" spans="1:5" ht="15.95" customHeight="1" x14ac:dyDescent="0.25">
      <c r="A15" s="27"/>
      <c r="B15" s="199"/>
      <c r="C15" s="167" t="s">
        <v>20</v>
      </c>
      <c r="D15" s="168">
        <v>0</v>
      </c>
      <c r="E15" s="169">
        <f t="shared" si="0"/>
        <v>0</v>
      </c>
    </row>
    <row r="16" spans="1:5" ht="15.95" customHeight="1" x14ac:dyDescent="0.25">
      <c r="A16" s="170"/>
      <c r="B16" s="199"/>
      <c r="C16" s="171" t="s">
        <v>21</v>
      </c>
      <c r="D16" s="172">
        <f>SUM(D12:D15)</f>
        <v>17</v>
      </c>
      <c r="E16" s="173"/>
    </row>
    <row r="17" spans="1:5" ht="15.95" customHeight="1" x14ac:dyDescent="0.25">
      <c r="A17" s="27"/>
      <c r="B17" s="199" t="s">
        <v>22</v>
      </c>
      <c r="C17" s="167" t="s">
        <v>23</v>
      </c>
      <c r="D17" s="174">
        <v>0</v>
      </c>
      <c r="E17" s="175">
        <f t="shared" ref="E17:E24" si="1">IF($D$25&lt;&gt;0,D17/$D$25,"")</f>
        <v>0</v>
      </c>
    </row>
    <row r="18" spans="1:5" ht="15.95" customHeight="1" x14ac:dyDescent="0.25">
      <c r="A18" s="27"/>
      <c r="B18" s="199"/>
      <c r="C18" s="167" t="s">
        <v>24</v>
      </c>
      <c r="D18" s="174">
        <v>0</v>
      </c>
      <c r="E18" s="176">
        <f t="shared" si="1"/>
        <v>0</v>
      </c>
    </row>
    <row r="19" spans="1:5" ht="15.95" customHeight="1" x14ac:dyDescent="0.25">
      <c r="A19" s="27"/>
      <c r="B19" s="199"/>
      <c r="C19" s="167" t="s">
        <v>25</v>
      </c>
      <c r="D19" s="174">
        <v>1</v>
      </c>
      <c r="E19" s="176">
        <f t="shared" si="1"/>
        <v>5.8823529411764705E-2</v>
      </c>
    </row>
    <row r="20" spans="1:5" ht="15.95" customHeight="1" x14ac:dyDescent="0.25">
      <c r="A20" s="27"/>
      <c r="B20" s="199"/>
      <c r="C20" s="167" t="s">
        <v>26</v>
      </c>
      <c r="D20" s="174">
        <v>4</v>
      </c>
      <c r="E20" s="176">
        <f t="shared" si="1"/>
        <v>0.23529411764705882</v>
      </c>
    </row>
    <row r="21" spans="1:5" ht="15.95" customHeight="1" x14ac:dyDescent="0.25">
      <c r="A21" s="27"/>
      <c r="B21" s="199"/>
      <c r="C21" s="167" t="s">
        <v>27</v>
      </c>
      <c r="D21" s="174">
        <v>6</v>
      </c>
      <c r="E21" s="176">
        <f t="shared" si="1"/>
        <v>0.35294117647058826</v>
      </c>
    </row>
    <row r="22" spans="1:5" ht="15.95" customHeight="1" x14ac:dyDescent="0.25">
      <c r="A22" s="27"/>
      <c r="B22" s="199"/>
      <c r="C22" s="167" t="s">
        <v>28</v>
      </c>
      <c r="D22" s="174">
        <v>5</v>
      </c>
      <c r="E22" s="176">
        <f t="shared" si="1"/>
        <v>0.29411764705882354</v>
      </c>
    </row>
    <row r="23" spans="1:5" ht="15.95" customHeight="1" x14ac:dyDescent="0.25">
      <c r="A23" s="27"/>
      <c r="B23" s="199"/>
      <c r="C23" s="167" t="s">
        <v>29</v>
      </c>
      <c r="D23" s="174">
        <v>1</v>
      </c>
      <c r="E23" s="176">
        <f t="shared" si="1"/>
        <v>5.8823529411764705E-2</v>
      </c>
    </row>
    <row r="24" spans="1:5" ht="15.95" customHeight="1" x14ac:dyDescent="0.25">
      <c r="A24" s="27"/>
      <c r="B24" s="199"/>
      <c r="C24" s="167" t="s">
        <v>20</v>
      </c>
      <c r="D24" s="174">
        <v>0</v>
      </c>
      <c r="E24" s="176">
        <f t="shared" si="1"/>
        <v>0</v>
      </c>
    </row>
    <row r="25" spans="1:5" ht="15.95" customHeight="1" x14ac:dyDescent="0.25">
      <c r="A25" s="170"/>
      <c r="B25" s="199"/>
      <c r="C25" s="171" t="s">
        <v>21</v>
      </c>
      <c r="D25" s="177">
        <f>SUM(D17:D24)</f>
        <v>17</v>
      </c>
      <c r="E25" s="178"/>
    </row>
    <row r="26" spans="1:5" ht="15.95" customHeight="1" x14ac:dyDescent="0.25">
      <c r="A26" s="27"/>
      <c r="B26" s="199" t="s">
        <v>30</v>
      </c>
      <c r="C26" s="179" t="s">
        <v>31</v>
      </c>
      <c r="D26" s="180">
        <v>15</v>
      </c>
      <c r="E26" s="189">
        <f>IF($D$32&lt;&gt;0,D26/$D$32,"")</f>
        <v>0.88235294117647056</v>
      </c>
    </row>
    <row r="27" spans="1:5" ht="15.95" customHeight="1" x14ac:dyDescent="0.25">
      <c r="A27" s="27"/>
      <c r="B27" s="199"/>
      <c r="C27" s="182" t="s">
        <v>32</v>
      </c>
      <c r="D27" s="174">
        <v>0</v>
      </c>
      <c r="E27" s="189">
        <f t="shared" ref="E27:E31" si="2">IF($D$32&lt;&gt;0,D27/$D$32,"")</f>
        <v>0</v>
      </c>
    </row>
    <row r="28" spans="1:5" ht="15.95" customHeight="1" x14ac:dyDescent="0.25">
      <c r="A28" s="27"/>
      <c r="B28" s="199"/>
      <c r="C28" s="182" t="s">
        <v>33</v>
      </c>
      <c r="D28" s="174">
        <v>1</v>
      </c>
      <c r="E28" s="189">
        <f t="shared" si="2"/>
        <v>5.8823529411764705E-2</v>
      </c>
    </row>
    <row r="29" spans="1:5" ht="15.95" customHeight="1" x14ac:dyDescent="0.25">
      <c r="A29" s="27"/>
      <c r="B29" s="199"/>
      <c r="C29" s="182" t="s">
        <v>34</v>
      </c>
      <c r="D29" s="174">
        <v>1</v>
      </c>
      <c r="E29" s="189">
        <f t="shared" si="2"/>
        <v>5.8823529411764705E-2</v>
      </c>
    </row>
    <row r="30" spans="1:5" ht="15.95" customHeight="1" x14ac:dyDescent="0.25">
      <c r="A30" s="27"/>
      <c r="B30" s="199"/>
      <c r="C30" s="182" t="s">
        <v>19</v>
      </c>
      <c r="D30" s="174">
        <v>0</v>
      </c>
      <c r="E30" s="189">
        <f t="shared" si="2"/>
        <v>0</v>
      </c>
    </row>
    <row r="31" spans="1:5" ht="15.95" customHeight="1" x14ac:dyDescent="0.25">
      <c r="A31" s="27"/>
      <c r="B31" s="199"/>
      <c r="C31" s="182" t="s">
        <v>20</v>
      </c>
      <c r="D31" s="174">
        <v>0</v>
      </c>
      <c r="E31" s="189">
        <f t="shared" si="2"/>
        <v>0</v>
      </c>
    </row>
    <row r="32" spans="1:5" ht="15.95" customHeight="1" x14ac:dyDescent="0.25">
      <c r="A32" s="170"/>
      <c r="B32" s="199"/>
      <c r="C32" s="171" t="s">
        <v>21</v>
      </c>
      <c r="D32" s="177">
        <f>SUM(D26:D31)</f>
        <v>17</v>
      </c>
      <c r="E32" s="178"/>
    </row>
    <row r="33" spans="1:5" ht="15.95" customHeight="1" x14ac:dyDescent="0.25">
      <c r="A33" s="27"/>
      <c r="B33" s="199" t="s">
        <v>35</v>
      </c>
      <c r="C33" s="164" t="s">
        <v>36</v>
      </c>
      <c r="D33" s="183">
        <v>0</v>
      </c>
      <c r="E33" s="181">
        <f>IF($D$40&lt;&gt;0,D33/$D$40,"")</f>
        <v>0</v>
      </c>
    </row>
    <row r="34" spans="1:5" ht="15.95" customHeight="1" x14ac:dyDescent="0.25">
      <c r="A34" s="27"/>
      <c r="B34" s="199"/>
      <c r="C34" s="167" t="s">
        <v>37</v>
      </c>
      <c r="D34" s="184">
        <v>0</v>
      </c>
      <c r="E34" s="176">
        <f t="shared" ref="E34:E39" si="3">IF($D$40&lt;&gt;0,D34/$D$40,"")</f>
        <v>0</v>
      </c>
    </row>
    <row r="35" spans="1:5" ht="15.95" customHeight="1" x14ac:dyDescent="0.25">
      <c r="A35" s="27"/>
      <c r="B35" s="199"/>
      <c r="C35" s="167" t="s">
        <v>38</v>
      </c>
      <c r="D35" s="184">
        <v>0</v>
      </c>
      <c r="E35" s="176">
        <f t="shared" si="3"/>
        <v>0</v>
      </c>
    </row>
    <row r="36" spans="1:5" ht="15.95" customHeight="1" x14ac:dyDescent="0.25">
      <c r="A36" s="27"/>
      <c r="B36" s="199"/>
      <c r="C36" s="167" t="s">
        <v>39</v>
      </c>
      <c r="D36" s="184">
        <v>12</v>
      </c>
      <c r="E36" s="176">
        <f t="shared" si="3"/>
        <v>0.70588235294117652</v>
      </c>
    </row>
    <row r="37" spans="1:5" ht="15.95" customHeight="1" x14ac:dyDescent="0.25">
      <c r="A37" s="27"/>
      <c r="B37" s="199"/>
      <c r="C37" s="167" t="s">
        <v>40</v>
      </c>
      <c r="D37" s="184">
        <v>5</v>
      </c>
      <c r="E37" s="176">
        <f t="shared" si="3"/>
        <v>0.29411764705882354</v>
      </c>
    </row>
    <row r="38" spans="1:5" ht="15.95" customHeight="1" x14ac:dyDescent="0.25">
      <c r="A38" s="27"/>
      <c r="B38" s="199"/>
      <c r="C38" s="167" t="s">
        <v>41</v>
      </c>
      <c r="D38" s="184">
        <v>0</v>
      </c>
      <c r="E38" s="176">
        <f t="shared" si="3"/>
        <v>0</v>
      </c>
    </row>
    <row r="39" spans="1:5" ht="15.95" customHeight="1" x14ac:dyDescent="0.25">
      <c r="A39" s="27"/>
      <c r="B39" s="199"/>
      <c r="C39" s="167" t="s">
        <v>20</v>
      </c>
      <c r="D39" s="184">
        <v>0</v>
      </c>
      <c r="E39" s="176">
        <f t="shared" si="3"/>
        <v>0</v>
      </c>
    </row>
    <row r="40" spans="1:5" ht="15.95" customHeight="1" x14ac:dyDescent="0.25">
      <c r="A40" s="170"/>
      <c r="B40" s="199"/>
      <c r="C40" s="171" t="s">
        <v>21</v>
      </c>
      <c r="D40" s="177">
        <f>SUM(D33:D39)</f>
        <v>17</v>
      </c>
      <c r="E40" s="178"/>
    </row>
    <row r="41" spans="1:5" ht="15.95" customHeight="1" x14ac:dyDescent="0.25">
      <c r="A41" s="27"/>
      <c r="B41" s="198" t="s">
        <v>42</v>
      </c>
      <c r="C41" s="164" t="s">
        <v>43</v>
      </c>
      <c r="D41" s="183">
        <v>0</v>
      </c>
      <c r="E41" s="181">
        <f t="shared" ref="E41:E46" si="4">IF($D$47&lt;&gt;0,D41/$D$47,"")</f>
        <v>0</v>
      </c>
    </row>
    <row r="42" spans="1:5" ht="15.95" customHeight="1" x14ac:dyDescent="0.25">
      <c r="A42" s="27"/>
      <c r="B42" s="198"/>
      <c r="C42" s="167" t="s">
        <v>44</v>
      </c>
      <c r="D42" s="60">
        <v>2</v>
      </c>
      <c r="E42" s="176">
        <v>0.12</v>
      </c>
    </row>
    <row r="43" spans="1:5" ht="15.95" customHeight="1" x14ac:dyDescent="0.25">
      <c r="A43" s="27"/>
      <c r="B43" s="198"/>
      <c r="C43" s="167" t="s">
        <v>45</v>
      </c>
      <c r="D43" s="184">
        <v>3</v>
      </c>
      <c r="E43" s="176">
        <f t="shared" si="4"/>
        <v>0.17647058823529413</v>
      </c>
    </row>
    <row r="44" spans="1:5" ht="15.95" customHeight="1" x14ac:dyDescent="0.25">
      <c r="A44" s="27"/>
      <c r="B44" s="198"/>
      <c r="C44" s="167" t="s">
        <v>46</v>
      </c>
      <c r="D44" s="184">
        <v>9</v>
      </c>
      <c r="E44" s="176">
        <f t="shared" si="4"/>
        <v>0.52941176470588236</v>
      </c>
    </row>
    <row r="45" spans="1:5" ht="15.95" customHeight="1" x14ac:dyDescent="0.25">
      <c r="A45" s="27"/>
      <c r="B45" s="198"/>
      <c r="C45" s="167" t="s">
        <v>19</v>
      </c>
      <c r="D45" s="184">
        <v>2</v>
      </c>
      <c r="E45" s="176">
        <f t="shared" si="4"/>
        <v>0.11764705882352941</v>
      </c>
    </row>
    <row r="46" spans="1:5" ht="15.95" customHeight="1" x14ac:dyDescent="0.25">
      <c r="A46" s="27"/>
      <c r="B46" s="198"/>
      <c r="C46" s="167" t="s">
        <v>20</v>
      </c>
      <c r="D46" s="184">
        <v>1</v>
      </c>
      <c r="E46" s="176">
        <f t="shared" si="4"/>
        <v>5.8823529411764705E-2</v>
      </c>
    </row>
    <row r="47" spans="1:5" ht="15.95" customHeight="1" x14ac:dyDescent="0.25">
      <c r="A47" s="170"/>
      <c r="B47" s="198"/>
      <c r="C47" s="171" t="s">
        <v>21</v>
      </c>
      <c r="D47" s="177">
        <f>SUM(D41:D46)</f>
        <v>17</v>
      </c>
      <c r="E47" s="173"/>
    </row>
    <row r="48" spans="1:5" ht="15.95" customHeight="1" x14ac:dyDescent="0.25">
      <c r="A48" s="27"/>
      <c r="B48" s="199" t="s">
        <v>47</v>
      </c>
      <c r="C48" s="164" t="s">
        <v>48</v>
      </c>
      <c r="D48" s="183">
        <v>1</v>
      </c>
      <c r="E48" s="175">
        <f>IF($D$51&lt;&gt;0,D48/$D$51,"")</f>
        <v>5.8823529411764705E-2</v>
      </c>
    </row>
    <row r="49" spans="1:5" ht="15.95" customHeight="1" x14ac:dyDescent="0.25">
      <c r="A49" s="27"/>
      <c r="B49" s="199"/>
      <c r="C49" s="167" t="s">
        <v>49</v>
      </c>
      <c r="D49" s="184">
        <v>16</v>
      </c>
      <c r="E49" s="176">
        <f>IF($D$51&lt;&gt;0,D49/$D$51,"")</f>
        <v>0.94117647058823528</v>
      </c>
    </row>
    <row r="50" spans="1:5" ht="15.95" customHeight="1" x14ac:dyDescent="0.25">
      <c r="A50" s="27"/>
      <c r="B50" s="199"/>
      <c r="C50" s="167" t="s">
        <v>20</v>
      </c>
      <c r="D50" s="184">
        <v>0</v>
      </c>
      <c r="E50" s="176">
        <f>IF($D$51&lt;&gt;0,D50/$D$51,"")</f>
        <v>0</v>
      </c>
    </row>
    <row r="51" spans="1:5" ht="15.95" customHeight="1" x14ac:dyDescent="0.25">
      <c r="A51" s="170"/>
      <c r="B51" s="199"/>
      <c r="C51" s="171" t="s">
        <v>21</v>
      </c>
      <c r="D51" s="177">
        <f>SUM(D48:D50)</f>
        <v>17</v>
      </c>
      <c r="E51" s="178"/>
    </row>
    <row r="52" spans="1:5" ht="15.95" customHeight="1" x14ac:dyDescent="0.25">
      <c r="C52" s="185"/>
      <c r="E52" s="185"/>
    </row>
  </sheetData>
  <mergeCells count="8">
    <mergeCell ref="B41:B47"/>
    <mergeCell ref="B48:B51"/>
    <mergeCell ref="E1:E4"/>
    <mergeCell ref="B11:C11"/>
    <mergeCell ref="B12:B16"/>
    <mergeCell ref="B17:B25"/>
    <mergeCell ref="B26:B32"/>
    <mergeCell ref="B33:B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6"/>
  <sheetViews>
    <sheetView workbookViewId="0">
      <selection activeCell="C22" sqref="C22"/>
    </sheetView>
  </sheetViews>
  <sheetFormatPr defaultColWidth="12.5703125" defaultRowHeight="15" x14ac:dyDescent="0.25"/>
  <cols>
    <col min="1" max="1" width="92.140625" customWidth="1"/>
    <col min="2" max="2" width="19.28515625" customWidth="1"/>
    <col min="3" max="3" width="35" customWidth="1"/>
  </cols>
  <sheetData>
    <row r="1" spans="1:4" ht="32.1" customHeight="1" x14ac:dyDescent="0.3">
      <c r="A1" s="79" t="s">
        <v>50</v>
      </c>
    </row>
    <row r="2" spans="1:4" x14ac:dyDescent="0.25">
      <c r="A2" s="203" t="s">
        <v>51</v>
      </c>
      <c r="B2" s="204"/>
      <c r="C2" s="205"/>
      <c r="D2" s="111"/>
    </row>
    <row r="3" spans="1:4" x14ac:dyDescent="0.25">
      <c r="A3" s="206" t="s">
        <v>52</v>
      </c>
      <c r="B3" s="207"/>
      <c r="C3" s="208"/>
      <c r="D3" s="111"/>
    </row>
    <row r="4" spans="1:4" ht="15.75" x14ac:dyDescent="0.25">
      <c r="A4" s="112"/>
      <c r="B4" s="113"/>
      <c r="C4" s="113"/>
      <c r="D4" s="111"/>
    </row>
    <row r="5" spans="1:4" x14ac:dyDescent="0.25">
      <c r="A5" s="209" t="s">
        <v>53</v>
      </c>
      <c r="B5" s="210"/>
      <c r="C5" s="211"/>
      <c r="D5" s="111"/>
    </row>
    <row r="6" spans="1:4" x14ac:dyDescent="0.25">
      <c r="A6" s="212" t="s">
        <v>54</v>
      </c>
      <c r="B6" s="214" t="s">
        <v>55</v>
      </c>
      <c r="C6" s="214" t="s">
        <v>56</v>
      </c>
      <c r="D6" s="111"/>
    </row>
    <row r="7" spans="1:4" x14ac:dyDescent="0.25">
      <c r="A7" s="213"/>
      <c r="B7" s="213"/>
      <c r="C7" s="213"/>
      <c r="D7" s="111"/>
    </row>
    <row r="8" spans="1:4" ht="54" customHeight="1" x14ac:dyDescent="0.25">
      <c r="A8" s="114"/>
      <c r="B8" s="115" t="s">
        <v>57</v>
      </c>
      <c r="C8" s="115" t="s">
        <v>58</v>
      </c>
      <c r="D8" s="111"/>
    </row>
    <row r="9" spans="1:4" ht="18.95" customHeight="1" x14ac:dyDescent="0.25">
      <c r="A9" s="116" t="s">
        <v>59</v>
      </c>
      <c r="B9" s="117">
        <f>SUM(B10:B15)</f>
        <v>44</v>
      </c>
      <c r="C9" s="186">
        <f>'Raw Data'!D8</f>
        <v>14</v>
      </c>
      <c r="D9" s="119"/>
    </row>
    <row r="10" spans="1:4" ht="18.95" customHeight="1" x14ac:dyDescent="0.25">
      <c r="A10" s="116" t="s">
        <v>60</v>
      </c>
      <c r="B10" s="117">
        <v>10</v>
      </c>
      <c r="C10" s="118">
        <v>5</v>
      </c>
      <c r="D10" s="111"/>
    </row>
    <row r="11" spans="1:4" ht="18.95" customHeight="1" x14ac:dyDescent="0.25">
      <c r="A11" s="116" t="s">
        <v>61</v>
      </c>
      <c r="B11" s="117">
        <v>14</v>
      </c>
      <c r="C11" s="120">
        <v>9</v>
      </c>
      <c r="D11" s="111"/>
    </row>
    <row r="12" spans="1:4" ht="18.95" customHeight="1" x14ac:dyDescent="0.25">
      <c r="A12" s="116" t="s">
        <v>62</v>
      </c>
      <c r="B12" s="117">
        <v>0</v>
      </c>
      <c r="C12" s="120">
        <v>0</v>
      </c>
      <c r="D12" s="111"/>
    </row>
    <row r="13" spans="1:4" ht="18.95" customHeight="1" x14ac:dyDescent="0.25">
      <c r="A13" s="116" t="s">
        <v>63</v>
      </c>
      <c r="B13" s="117">
        <v>10</v>
      </c>
      <c r="C13" s="120">
        <v>0</v>
      </c>
      <c r="D13" s="111"/>
    </row>
    <row r="14" spans="1:4" ht="18.95" customHeight="1" x14ac:dyDescent="0.25">
      <c r="A14" s="116" t="s">
        <v>64</v>
      </c>
      <c r="B14" s="117">
        <v>0</v>
      </c>
      <c r="C14" s="120">
        <v>0</v>
      </c>
      <c r="D14" s="111"/>
    </row>
    <row r="15" spans="1:4" ht="18.95" customHeight="1" x14ac:dyDescent="0.25">
      <c r="A15" s="116" t="s">
        <v>65</v>
      </c>
      <c r="B15" s="117">
        <v>10</v>
      </c>
      <c r="C15" s="120">
        <v>3</v>
      </c>
      <c r="D15" s="111"/>
    </row>
    <row r="16" spans="1:4" ht="18.95" customHeight="1" x14ac:dyDescent="0.25">
      <c r="A16" s="116" t="s">
        <v>66</v>
      </c>
      <c r="B16" s="117">
        <v>0</v>
      </c>
      <c r="C16" s="120">
        <v>0</v>
      </c>
      <c r="D16" s="111"/>
    </row>
    <row r="17" spans="1:4" ht="17.100000000000001" customHeight="1" x14ac:dyDescent="0.25">
      <c r="A17" s="116" t="s">
        <v>67</v>
      </c>
      <c r="B17" s="121">
        <v>0</v>
      </c>
      <c r="C17" s="120">
        <v>1</v>
      </c>
      <c r="D17" s="111"/>
    </row>
    <row r="18" spans="1:4" ht="17.100000000000001" customHeight="1" x14ac:dyDescent="0.25">
      <c r="A18" s="116" t="s">
        <v>68</v>
      </c>
      <c r="B18" s="117">
        <v>0</v>
      </c>
      <c r="C18" s="120">
        <v>0</v>
      </c>
      <c r="D18" s="111"/>
    </row>
    <row r="19" spans="1:4" ht="17.100000000000001" customHeight="1" x14ac:dyDescent="0.25">
      <c r="A19" s="116" t="s">
        <v>69</v>
      </c>
      <c r="B19" s="117">
        <v>0</v>
      </c>
      <c r="C19" s="120">
        <v>0</v>
      </c>
      <c r="D19" s="111"/>
    </row>
    <row r="20" spans="1:4" ht="17.100000000000001" customHeight="1" x14ac:dyDescent="0.25">
      <c r="A20" s="116" t="s">
        <v>70</v>
      </c>
      <c r="B20" s="117">
        <v>0</v>
      </c>
      <c r="C20" s="120">
        <v>0</v>
      </c>
      <c r="D20" s="111"/>
    </row>
    <row r="21" spans="1:4" ht="17.100000000000001" customHeight="1" x14ac:dyDescent="0.25">
      <c r="A21" s="116" t="s">
        <v>71</v>
      </c>
      <c r="B21" s="117">
        <v>0</v>
      </c>
      <c r="C21" s="120">
        <v>0</v>
      </c>
      <c r="D21" s="111"/>
    </row>
    <row r="22" spans="1:4" ht="17.100000000000001" customHeight="1" x14ac:dyDescent="0.25">
      <c r="A22" s="116" t="s">
        <v>72</v>
      </c>
      <c r="B22" s="117">
        <v>10</v>
      </c>
      <c r="C22" s="187">
        <v>7</v>
      </c>
      <c r="D22" s="111"/>
    </row>
    <row r="23" spans="1:4" ht="18.95" customHeight="1" x14ac:dyDescent="0.25">
      <c r="A23" s="116" t="s">
        <v>73</v>
      </c>
      <c r="B23" s="117">
        <v>3</v>
      </c>
      <c r="C23" s="120">
        <v>4</v>
      </c>
      <c r="D23" s="111"/>
    </row>
    <row r="24" spans="1:4" ht="18.95" customHeight="1" x14ac:dyDescent="0.25">
      <c r="A24" s="122" t="s">
        <v>74</v>
      </c>
      <c r="B24" s="117">
        <v>5</v>
      </c>
      <c r="C24" s="187">
        <v>5</v>
      </c>
      <c r="D24" s="111"/>
    </row>
    <row r="25" spans="1:4" ht="18.95" customHeight="1" x14ac:dyDescent="0.25">
      <c r="A25" s="122" t="s">
        <v>75</v>
      </c>
      <c r="B25" s="117">
        <v>0</v>
      </c>
      <c r="C25" s="120">
        <v>1</v>
      </c>
      <c r="D25" s="111"/>
    </row>
    <row r="26" spans="1:4" ht="18.95" customHeight="1" x14ac:dyDescent="0.25">
      <c r="A26" s="122" t="s">
        <v>76</v>
      </c>
      <c r="B26" s="117">
        <v>0</v>
      </c>
      <c r="C26" s="120">
        <v>0</v>
      </c>
      <c r="D26" s="111"/>
    </row>
    <row r="27" spans="1:4" ht="18.95" customHeight="1" x14ac:dyDescent="0.25">
      <c r="A27" s="116" t="s">
        <v>77</v>
      </c>
      <c r="B27" s="117">
        <v>3</v>
      </c>
      <c r="C27" s="120">
        <v>7</v>
      </c>
      <c r="D27" s="111"/>
    </row>
    <row r="28" spans="1:4" ht="18.95" customHeight="1" x14ac:dyDescent="0.25">
      <c r="A28" s="116" t="s">
        <v>78</v>
      </c>
      <c r="B28" s="123">
        <v>75</v>
      </c>
      <c r="C28" s="118">
        <v>100</v>
      </c>
      <c r="D28" s="111"/>
    </row>
    <row r="29" spans="1:4" ht="18.95" customHeight="1" x14ac:dyDescent="0.25">
      <c r="A29" s="116" t="s">
        <v>79</v>
      </c>
      <c r="B29" s="124" t="s">
        <v>80</v>
      </c>
      <c r="C29" s="118" t="s">
        <v>80</v>
      </c>
    </row>
    <row r="30" spans="1:4" ht="18.95" customHeight="1" x14ac:dyDescent="0.25">
      <c r="A30" s="125" t="s">
        <v>81</v>
      </c>
      <c r="B30" s="117">
        <v>0</v>
      </c>
      <c r="C30" s="118">
        <v>0</v>
      </c>
      <c r="D30" s="111"/>
    </row>
    <row r="31" spans="1:4" ht="18.95" customHeight="1" x14ac:dyDescent="0.25">
      <c r="A31" s="126" t="s">
        <v>82</v>
      </c>
      <c r="B31" s="127"/>
      <c r="C31" s="128"/>
      <c r="D31" s="111"/>
    </row>
    <row r="32" spans="1:4" ht="18.95" customHeight="1" x14ac:dyDescent="0.25">
      <c r="A32" s="116" t="s">
        <v>83</v>
      </c>
      <c r="B32" s="129">
        <v>0</v>
      </c>
      <c r="C32" s="118">
        <v>0</v>
      </c>
      <c r="D32" s="119"/>
    </row>
    <row r="33" spans="1:4" ht="18.95" customHeight="1" x14ac:dyDescent="0.25">
      <c r="A33" s="116" t="s">
        <v>84</v>
      </c>
      <c r="B33" s="129">
        <v>0</v>
      </c>
      <c r="C33" s="118">
        <v>0</v>
      </c>
      <c r="D33" s="111"/>
    </row>
    <row r="34" spans="1:4" ht="18.95" customHeight="1" x14ac:dyDescent="0.25">
      <c r="A34" s="116" t="s">
        <v>85</v>
      </c>
      <c r="B34" s="129">
        <v>0</v>
      </c>
      <c r="C34" s="118">
        <v>0</v>
      </c>
      <c r="D34" s="111"/>
    </row>
    <row r="35" spans="1:4" ht="18.95" customHeight="1" x14ac:dyDescent="0.25">
      <c r="A35" s="116" t="s">
        <v>86</v>
      </c>
      <c r="B35" s="130">
        <v>0</v>
      </c>
      <c r="C35" s="118">
        <v>0</v>
      </c>
      <c r="D35" s="111"/>
    </row>
    <row r="36" spans="1:4" ht="18.95" customHeight="1" x14ac:dyDescent="0.25">
      <c r="A36" s="116" t="s">
        <v>87</v>
      </c>
      <c r="B36" s="131">
        <v>20</v>
      </c>
      <c r="C36" s="118">
        <v>28</v>
      </c>
      <c r="D36" s="111"/>
    </row>
    <row r="37" spans="1:4" ht="18.95" customHeight="1" x14ac:dyDescent="0.25">
      <c r="A37" s="126" t="s">
        <v>88</v>
      </c>
      <c r="B37" s="127"/>
      <c r="C37" s="128"/>
      <c r="D37" s="111"/>
    </row>
    <row r="38" spans="1:4" ht="20.100000000000001" customHeight="1" x14ac:dyDescent="0.25">
      <c r="A38" s="116" t="s">
        <v>89</v>
      </c>
      <c r="B38" s="132">
        <v>2275</v>
      </c>
      <c r="C38" s="193">
        <v>2358</v>
      </c>
      <c r="D38" s="119"/>
    </row>
    <row r="39" spans="1:4" ht="20.100000000000001" customHeight="1" x14ac:dyDescent="0.25">
      <c r="A39" s="125" t="s">
        <v>90</v>
      </c>
      <c r="B39" s="192">
        <v>175</v>
      </c>
      <c r="C39" s="191">
        <v>1934</v>
      </c>
      <c r="D39" s="111"/>
    </row>
    <row r="40" spans="1:4" ht="20.100000000000001" customHeight="1" x14ac:dyDescent="0.25">
      <c r="A40" s="125" t="s">
        <v>91</v>
      </c>
      <c r="B40" s="123">
        <v>2100</v>
      </c>
      <c r="C40" s="194">
        <v>324</v>
      </c>
      <c r="D40" s="111"/>
    </row>
    <row r="41" spans="1:4" ht="18.95" customHeight="1" x14ac:dyDescent="0.25">
      <c r="A41" s="133" t="s">
        <v>92</v>
      </c>
      <c r="B41" s="117">
        <v>0</v>
      </c>
      <c r="C41" s="118">
        <v>0</v>
      </c>
      <c r="D41" s="111"/>
    </row>
    <row r="42" spans="1:4" ht="18.95" customHeight="1" x14ac:dyDescent="0.25">
      <c r="A42" s="125" t="s">
        <v>93</v>
      </c>
      <c r="B42" s="134">
        <v>0</v>
      </c>
      <c r="C42" s="118">
        <v>0</v>
      </c>
      <c r="D42" s="111"/>
    </row>
    <row r="43" spans="1:4" x14ac:dyDescent="0.25">
      <c r="A43" s="135" t="s">
        <v>94</v>
      </c>
      <c r="B43" s="136"/>
      <c r="C43" s="137"/>
      <c r="D43" s="111"/>
    </row>
    <row r="44" spans="1:4" x14ac:dyDescent="0.25">
      <c r="A44" s="138" t="s">
        <v>95</v>
      </c>
      <c r="B44" s="139"/>
      <c r="C44" s="139"/>
      <c r="D44" s="119"/>
    </row>
    <row r="45" spans="1:4" x14ac:dyDescent="0.25">
      <c r="A45" s="140" t="s">
        <v>96</v>
      </c>
      <c r="B45" s="141">
        <v>0.45</v>
      </c>
      <c r="C45" s="150">
        <f>'Raw Data'!E12</f>
        <v>0.47058823529411764</v>
      </c>
      <c r="D45" s="111"/>
    </row>
    <row r="46" spans="1:4" x14ac:dyDescent="0.25">
      <c r="A46" s="140" t="s">
        <v>97</v>
      </c>
      <c r="B46" s="141">
        <v>0.55000000000000004</v>
      </c>
      <c r="C46" s="150">
        <f>'Raw Data'!E13</f>
        <v>0.47058823529411764</v>
      </c>
      <c r="D46" s="111"/>
    </row>
    <row r="47" spans="1:4" x14ac:dyDescent="0.25">
      <c r="A47" s="140" t="s">
        <v>98</v>
      </c>
      <c r="B47" s="141">
        <v>0</v>
      </c>
      <c r="C47" s="150">
        <f>'Raw Data'!E14</f>
        <v>5.8823529411764705E-2</v>
      </c>
      <c r="D47" s="111"/>
    </row>
    <row r="48" spans="1:4" x14ac:dyDescent="0.25">
      <c r="A48" s="140" t="s">
        <v>99</v>
      </c>
      <c r="B48" s="141">
        <v>0</v>
      </c>
      <c r="C48" s="150">
        <f>'Raw Data'!E15</f>
        <v>0</v>
      </c>
      <c r="D48" s="111"/>
    </row>
    <row r="49" spans="1:26" x14ac:dyDescent="0.25">
      <c r="A49" s="138" t="s">
        <v>100</v>
      </c>
      <c r="B49" s="142"/>
      <c r="C49" s="145"/>
      <c r="D49" s="111"/>
    </row>
    <row r="50" spans="1:26" s="188" customFormat="1" ht="14.25" customHeight="1" x14ac:dyDescent="0.25">
      <c r="A50" s="140" t="s">
        <v>101</v>
      </c>
      <c r="B50" s="141">
        <v>0</v>
      </c>
      <c r="C50" s="150">
        <f>'Raw Data'!E17</f>
        <v>0</v>
      </c>
      <c r="D50" s="111"/>
      <c r="E50" s="111"/>
      <c r="F50" s="111"/>
      <c r="G50" s="111"/>
      <c r="H50" s="111"/>
      <c r="I50" s="111"/>
      <c r="J50" s="111"/>
      <c r="K50" s="111"/>
      <c r="L50" s="111"/>
      <c r="M50" s="111"/>
      <c r="N50" s="111"/>
      <c r="O50" s="111"/>
      <c r="P50" s="111"/>
      <c r="Q50" s="111"/>
      <c r="R50" s="111"/>
      <c r="S50" s="111"/>
      <c r="T50" s="111"/>
      <c r="U50" s="111"/>
      <c r="V50" s="111"/>
      <c r="W50" s="111"/>
      <c r="X50" s="111"/>
      <c r="Y50" s="111"/>
      <c r="Z50" s="111"/>
    </row>
    <row r="51" spans="1:26" x14ac:dyDescent="0.25">
      <c r="A51" s="140" t="s">
        <v>102</v>
      </c>
      <c r="B51" s="141">
        <v>0.01</v>
      </c>
      <c r="C51" s="150">
        <f>'Raw Data'!E18</f>
        <v>0</v>
      </c>
      <c r="D51" s="111"/>
    </row>
    <row r="52" spans="1:26" x14ac:dyDescent="0.25">
      <c r="A52" s="140" t="s">
        <v>103</v>
      </c>
      <c r="B52" s="141">
        <v>0.03</v>
      </c>
      <c r="C52" s="150">
        <f>'Raw Data'!E19</f>
        <v>5.8823529411764705E-2</v>
      </c>
      <c r="D52" s="111"/>
    </row>
    <row r="53" spans="1:26" x14ac:dyDescent="0.25">
      <c r="A53" s="140" t="s">
        <v>104</v>
      </c>
      <c r="B53" s="141">
        <v>0.1</v>
      </c>
      <c r="C53" s="150">
        <f>'Raw Data'!E20</f>
        <v>0.23529411764705882</v>
      </c>
      <c r="D53" s="111"/>
    </row>
    <row r="54" spans="1:26" x14ac:dyDescent="0.25">
      <c r="A54" s="140" t="s">
        <v>105</v>
      </c>
      <c r="B54" s="141">
        <v>0.1</v>
      </c>
      <c r="C54" s="150">
        <f>'Raw Data'!E21</f>
        <v>0.35294117647058826</v>
      </c>
      <c r="D54" s="111"/>
    </row>
    <row r="55" spans="1:26" x14ac:dyDescent="0.25">
      <c r="A55" s="140" t="s">
        <v>106</v>
      </c>
      <c r="B55" s="141">
        <v>0.35</v>
      </c>
      <c r="C55" s="150">
        <f>'Raw Data'!E22</f>
        <v>0.29411764705882354</v>
      </c>
      <c r="D55" s="111"/>
    </row>
    <row r="56" spans="1:26" x14ac:dyDescent="0.25">
      <c r="A56" s="140" t="s">
        <v>107</v>
      </c>
      <c r="B56" s="141">
        <v>0.41</v>
      </c>
      <c r="C56" s="150">
        <f>'Raw Data'!E23</f>
        <v>5.8823529411764705E-2</v>
      </c>
      <c r="D56" s="111"/>
    </row>
    <row r="57" spans="1:26" x14ac:dyDescent="0.25">
      <c r="A57" s="140" t="s">
        <v>99</v>
      </c>
      <c r="B57" s="141"/>
      <c r="C57" s="150">
        <f>'Raw Data'!E24</f>
        <v>0</v>
      </c>
      <c r="D57" s="111"/>
    </row>
    <row r="58" spans="1:26" x14ac:dyDescent="0.25">
      <c r="A58" s="138" t="s">
        <v>108</v>
      </c>
      <c r="B58" s="142"/>
      <c r="C58" s="145"/>
      <c r="D58" s="111"/>
    </row>
    <row r="59" spans="1:26" x14ac:dyDescent="0.25">
      <c r="A59" s="140" t="s">
        <v>109</v>
      </c>
      <c r="B59" s="143">
        <v>0.55000000000000004</v>
      </c>
      <c r="C59" s="150">
        <f>'Raw Data'!E26</f>
        <v>0.88235294117647056</v>
      </c>
      <c r="D59" s="111"/>
    </row>
    <row r="60" spans="1:26" x14ac:dyDescent="0.25">
      <c r="A60" s="140" t="s">
        <v>110</v>
      </c>
      <c r="B60" s="143">
        <v>0.05</v>
      </c>
      <c r="C60" s="150">
        <f>'Raw Data'!E27</f>
        <v>0</v>
      </c>
      <c r="D60" s="111"/>
    </row>
    <row r="61" spans="1:26" x14ac:dyDescent="0.25">
      <c r="A61" s="140" t="s">
        <v>111</v>
      </c>
      <c r="B61" s="143">
        <v>0.154</v>
      </c>
      <c r="C61" s="150">
        <f>'Raw Data'!E28</f>
        <v>5.8823529411764705E-2</v>
      </c>
      <c r="D61" s="111"/>
    </row>
    <row r="62" spans="1:26" x14ac:dyDescent="0.25">
      <c r="A62" s="140" t="s">
        <v>112</v>
      </c>
      <c r="B62" s="143">
        <v>0.186</v>
      </c>
      <c r="C62" s="150">
        <f>'Raw Data'!E29</f>
        <v>5.8823529411764705E-2</v>
      </c>
      <c r="D62" s="111"/>
    </row>
    <row r="63" spans="1:26" x14ac:dyDescent="0.25">
      <c r="A63" s="140" t="s">
        <v>98</v>
      </c>
      <c r="B63" s="143">
        <v>0.05</v>
      </c>
      <c r="C63" s="150">
        <f>'Raw Data'!E30</f>
        <v>0</v>
      </c>
      <c r="D63" s="111"/>
    </row>
    <row r="64" spans="1:26" x14ac:dyDescent="0.25">
      <c r="A64" s="140" t="s">
        <v>99</v>
      </c>
      <c r="B64" s="143">
        <v>0.01</v>
      </c>
      <c r="C64" s="150">
        <f>'Raw Data'!E31</f>
        <v>0</v>
      </c>
      <c r="D64" s="111"/>
    </row>
    <row r="65" spans="1:4" x14ac:dyDescent="0.25">
      <c r="A65" s="138" t="s">
        <v>113</v>
      </c>
      <c r="B65" s="142"/>
      <c r="C65" s="145"/>
      <c r="D65" s="111"/>
    </row>
    <row r="66" spans="1:4" x14ac:dyDescent="0.25">
      <c r="A66" s="140" t="s">
        <v>114</v>
      </c>
      <c r="B66" s="144">
        <v>8.0000000000000002E-3</v>
      </c>
      <c r="C66" s="150">
        <f>'Raw Data'!E33</f>
        <v>0</v>
      </c>
      <c r="D66" s="111"/>
    </row>
    <row r="67" spans="1:4" x14ac:dyDescent="0.25">
      <c r="A67" s="140" t="s">
        <v>115</v>
      </c>
      <c r="B67" s="144">
        <v>0</v>
      </c>
      <c r="C67" s="150">
        <f>'Raw Data'!E34</f>
        <v>0</v>
      </c>
      <c r="D67" s="111"/>
    </row>
    <row r="68" spans="1:4" x14ac:dyDescent="0.25">
      <c r="A68" s="140" t="s">
        <v>116</v>
      </c>
      <c r="B68" s="144">
        <v>0.01</v>
      </c>
      <c r="C68" s="150">
        <f>'Raw Data'!E35</f>
        <v>0</v>
      </c>
      <c r="D68" s="111"/>
    </row>
    <row r="69" spans="1:4" x14ac:dyDescent="0.25">
      <c r="A69" s="140" t="s">
        <v>117</v>
      </c>
      <c r="B69" s="144">
        <v>0.88</v>
      </c>
      <c r="C69" s="150">
        <f>'Raw Data'!E36</f>
        <v>0.70588235294117652</v>
      </c>
      <c r="D69" s="111"/>
    </row>
    <row r="70" spans="1:4" x14ac:dyDescent="0.25">
      <c r="A70" s="140" t="s">
        <v>118</v>
      </c>
      <c r="B70" s="144">
        <v>0.06</v>
      </c>
      <c r="C70" s="150">
        <f>'Raw Data'!E37</f>
        <v>0.29411764705882354</v>
      </c>
      <c r="D70" s="111"/>
    </row>
    <row r="71" spans="1:4" x14ac:dyDescent="0.25">
      <c r="A71" s="140" t="s">
        <v>119</v>
      </c>
      <c r="B71" s="144">
        <v>0.01</v>
      </c>
      <c r="C71" s="150">
        <f>'Raw Data'!E38</f>
        <v>0</v>
      </c>
      <c r="D71" s="111"/>
    </row>
    <row r="72" spans="1:4" x14ac:dyDescent="0.25">
      <c r="A72" s="140" t="s">
        <v>99</v>
      </c>
      <c r="B72" s="144">
        <v>0.03</v>
      </c>
      <c r="C72" s="150">
        <f>'Raw Data'!E39</f>
        <v>0</v>
      </c>
      <c r="D72" s="111"/>
    </row>
    <row r="73" spans="1:4" x14ac:dyDescent="0.25">
      <c r="A73" s="138" t="s">
        <v>42</v>
      </c>
      <c r="B73" s="145"/>
      <c r="C73" s="145"/>
      <c r="D73" s="111"/>
    </row>
    <row r="74" spans="1:4" x14ac:dyDescent="0.25">
      <c r="A74" s="140" t="s">
        <v>120</v>
      </c>
      <c r="B74" s="144"/>
      <c r="C74" s="150">
        <f>'Raw Data'!E41</f>
        <v>0</v>
      </c>
      <c r="D74" s="111"/>
    </row>
    <row r="75" spans="1:4" x14ac:dyDescent="0.25">
      <c r="A75" s="140" t="s">
        <v>121</v>
      </c>
      <c r="B75" s="144"/>
      <c r="C75" s="150">
        <f>'Raw Data'!E42</f>
        <v>0.12</v>
      </c>
      <c r="D75" s="111"/>
    </row>
    <row r="76" spans="1:4" x14ac:dyDescent="0.25">
      <c r="A76" s="140" t="s">
        <v>122</v>
      </c>
      <c r="B76" s="144"/>
      <c r="C76" s="150">
        <f>'Raw Data'!E43</f>
        <v>0.17647058823529413</v>
      </c>
      <c r="D76" s="111"/>
    </row>
    <row r="77" spans="1:4" x14ac:dyDescent="0.25">
      <c r="A77" s="140" t="s">
        <v>123</v>
      </c>
      <c r="B77" s="144"/>
      <c r="C77" s="150">
        <f>'Raw Data'!E44</f>
        <v>0.52941176470588236</v>
      </c>
      <c r="D77" s="111"/>
    </row>
    <row r="78" spans="1:4" x14ac:dyDescent="0.25">
      <c r="A78" s="140" t="s">
        <v>124</v>
      </c>
      <c r="B78" s="144"/>
      <c r="C78" s="150">
        <f>'Raw Data'!E45</f>
        <v>0.11764705882352941</v>
      </c>
      <c r="D78" s="111"/>
    </row>
    <row r="79" spans="1:4" x14ac:dyDescent="0.25">
      <c r="A79" s="140" t="s">
        <v>99</v>
      </c>
      <c r="B79" s="144"/>
      <c r="C79" s="150">
        <f>'Raw Data'!E46</f>
        <v>5.8823529411764705E-2</v>
      </c>
      <c r="D79" s="111"/>
    </row>
    <row r="80" spans="1:4" ht="39.950000000000003" customHeight="1" x14ac:dyDescent="0.25">
      <c r="A80" s="116" t="s">
        <v>125</v>
      </c>
      <c r="B80" s="146">
        <f>B74+B75+B76+B78</f>
        <v>0</v>
      </c>
      <c r="C80" s="146">
        <f>C74+C75+C76+C78</f>
        <v>0.41411764705882359</v>
      </c>
      <c r="D80" s="111"/>
    </row>
    <row r="81" spans="1:4" x14ac:dyDescent="0.25">
      <c r="A81" s="138" t="s">
        <v>126</v>
      </c>
      <c r="B81" s="145"/>
      <c r="C81" s="145"/>
      <c r="D81" s="111"/>
    </row>
    <row r="82" spans="1:4" ht="18" customHeight="1" x14ac:dyDescent="0.25">
      <c r="A82" s="116" t="s">
        <v>127</v>
      </c>
      <c r="B82" s="144">
        <v>7.0000000000000007E-2</v>
      </c>
      <c r="C82" s="149">
        <f>'Raw Data'!E48</f>
        <v>5.8823529411764705E-2</v>
      </c>
      <c r="D82" s="111"/>
    </row>
    <row r="83" spans="1:4" x14ac:dyDescent="0.25">
      <c r="A83" s="116" t="s">
        <v>128</v>
      </c>
      <c r="B83" s="144">
        <v>0.9</v>
      </c>
      <c r="C83" s="149">
        <f>'Raw Data'!E49</f>
        <v>0.94117647058823528</v>
      </c>
      <c r="D83" s="111"/>
    </row>
    <row r="84" spans="1:4" ht="38.1" customHeight="1" x14ac:dyDescent="0.25">
      <c r="A84" s="140" t="s">
        <v>99</v>
      </c>
      <c r="B84" s="144">
        <v>0.03</v>
      </c>
      <c r="C84" s="149">
        <f>'Raw Data'!E50</f>
        <v>0</v>
      </c>
      <c r="D84" s="111"/>
    </row>
    <row r="85" spans="1:4" ht="25.5" x14ac:dyDescent="0.25">
      <c r="A85" s="147" t="s">
        <v>129</v>
      </c>
      <c r="B85" s="148"/>
      <c r="C85" s="148"/>
      <c r="D85" s="111"/>
    </row>
    <row r="86" spans="1:4" x14ac:dyDescent="0.25">
      <c r="A86" s="111" t="s">
        <v>130</v>
      </c>
      <c r="B86" s="111"/>
      <c r="C86" s="111"/>
    </row>
  </sheetData>
  <mergeCells count="6">
    <mergeCell ref="A2:C2"/>
    <mergeCell ref="A3:C3"/>
    <mergeCell ref="A5:C5"/>
    <mergeCell ref="A6:A7"/>
    <mergeCell ref="B6:B7"/>
    <mergeCell ref="C6:C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D19" sqref="D19"/>
    </sheetView>
  </sheetViews>
  <sheetFormatPr defaultColWidth="12.42578125" defaultRowHeight="15" x14ac:dyDescent="0.25"/>
  <cols>
    <col min="1" max="1" width="73.5703125" style="82" customWidth="1"/>
    <col min="2" max="2" width="12.42578125" style="82"/>
    <col min="3" max="5" width="17.140625" style="82" customWidth="1"/>
    <col min="6" max="6" width="12.42578125" style="82"/>
    <col min="7" max="7" width="14.140625" style="82" customWidth="1"/>
    <col min="8" max="8" width="75.28515625" style="82" customWidth="1"/>
    <col min="9" max="16384" width="12.42578125" style="82"/>
  </cols>
  <sheetData>
    <row r="1" spans="1:8" ht="18.75" x14ac:dyDescent="0.3">
      <c r="A1" s="79" t="s">
        <v>131</v>
      </c>
      <c r="B1" s="80"/>
      <c r="C1" s="80"/>
      <c r="D1" s="80"/>
      <c r="E1" s="80"/>
      <c r="F1" s="80"/>
      <c r="G1" s="80"/>
      <c r="H1" s="81"/>
    </row>
    <row r="2" spans="1:8" x14ac:dyDescent="0.25">
      <c r="A2" s="82" t="s">
        <v>132</v>
      </c>
      <c r="B2" s="80"/>
      <c r="C2" s="80"/>
      <c r="D2" s="80"/>
      <c r="E2" s="80"/>
      <c r="F2" s="80"/>
      <c r="G2" s="80"/>
      <c r="H2" s="81"/>
    </row>
    <row r="3" spans="1:8" x14ac:dyDescent="0.25">
      <c r="A3" s="83"/>
      <c r="B3" s="80"/>
      <c r="C3" s="80"/>
      <c r="D3" s="80"/>
      <c r="E3" s="80"/>
      <c r="F3" s="80"/>
      <c r="G3" s="80"/>
      <c r="H3" s="81"/>
    </row>
    <row r="4" spans="1:8" x14ac:dyDescent="0.25">
      <c r="A4" s="84" t="s">
        <v>133</v>
      </c>
      <c r="B4" s="85" t="s">
        <v>278</v>
      </c>
      <c r="C4" s="85" t="s">
        <v>279</v>
      </c>
      <c r="D4" s="85" t="s">
        <v>277</v>
      </c>
      <c r="E4" s="85" t="s">
        <v>280</v>
      </c>
      <c r="F4" s="85" t="s">
        <v>135</v>
      </c>
      <c r="G4" s="85"/>
      <c r="H4" s="84" t="s">
        <v>136</v>
      </c>
    </row>
    <row r="5" spans="1:8" x14ac:dyDescent="0.25">
      <c r="A5" s="86" t="s">
        <v>137</v>
      </c>
      <c r="B5" s="87">
        <v>19000</v>
      </c>
      <c r="C5" s="87"/>
      <c r="D5" s="87">
        <v>19000</v>
      </c>
      <c r="E5" s="87"/>
      <c r="F5" s="88"/>
      <c r="G5" s="88"/>
      <c r="H5" s="86"/>
    </row>
    <row r="6" spans="1:8" x14ac:dyDescent="0.25">
      <c r="A6" s="86" t="s">
        <v>138</v>
      </c>
      <c r="B6" s="88"/>
      <c r="C6" s="89">
        <v>119377</v>
      </c>
      <c r="D6" s="89"/>
      <c r="E6" s="89">
        <v>124000</v>
      </c>
      <c r="F6" s="88"/>
      <c r="G6" s="88"/>
      <c r="H6" s="86" t="s">
        <v>139</v>
      </c>
    </row>
    <row r="7" spans="1:8" x14ac:dyDescent="0.25">
      <c r="A7" s="86" t="s">
        <v>140</v>
      </c>
      <c r="C7" s="90">
        <f>SUM(400*5)+(1700*18)</f>
        <v>32600</v>
      </c>
      <c r="D7" s="90"/>
      <c r="E7" s="90">
        <v>10197</v>
      </c>
      <c r="F7" s="88"/>
      <c r="G7" s="88"/>
      <c r="H7" s="86"/>
    </row>
    <row r="8" spans="1:8" x14ac:dyDescent="0.25">
      <c r="A8" s="91" t="s">
        <v>141</v>
      </c>
      <c r="B8" s="92">
        <f>SUM(B5:B7)</f>
        <v>19000</v>
      </c>
      <c r="C8" s="93"/>
      <c r="D8" s="92">
        <f>SUM(D5:D7)</f>
        <v>19000</v>
      </c>
      <c r="E8" s="93"/>
      <c r="F8" s="93"/>
      <c r="G8" s="91"/>
      <c r="H8" s="93"/>
    </row>
    <row r="9" spans="1:8" x14ac:dyDescent="0.25">
      <c r="A9" s="93" t="s">
        <v>142</v>
      </c>
      <c r="B9" s="93"/>
      <c r="C9" s="92">
        <f>SUM(C5:C7)</f>
        <v>151977</v>
      </c>
      <c r="D9" s="93"/>
      <c r="E9" s="92">
        <f>SUM(E5:E7)</f>
        <v>134197</v>
      </c>
      <c r="F9" s="91">
        <f>SUM(F4:F7)</f>
        <v>0</v>
      </c>
      <c r="G9" s="93"/>
      <c r="H9" s="93"/>
    </row>
    <row r="10" spans="1:8" x14ac:dyDescent="0.25">
      <c r="A10" s="84" t="s">
        <v>143</v>
      </c>
      <c r="B10" s="94">
        <f>SUM(B8:C9)</f>
        <v>170977</v>
      </c>
      <c r="C10" s="94"/>
      <c r="D10" s="94">
        <f>SUM(D8:E9)</f>
        <v>153197</v>
      </c>
      <c r="E10" s="94"/>
      <c r="F10" s="84"/>
      <c r="G10" s="84"/>
      <c r="H10" s="84"/>
    </row>
    <row r="13" spans="1:8" x14ac:dyDescent="0.25">
      <c r="A13" s="95" t="s">
        <v>144</v>
      </c>
      <c r="B13" s="96" t="s">
        <v>145</v>
      </c>
      <c r="C13" s="85" t="s">
        <v>134</v>
      </c>
      <c r="D13" s="85" t="s">
        <v>277</v>
      </c>
      <c r="E13" s="85" t="s">
        <v>280</v>
      </c>
      <c r="F13" s="96" t="s">
        <v>146</v>
      </c>
      <c r="G13" s="96" t="s">
        <v>147</v>
      </c>
      <c r="H13" s="97" t="s">
        <v>136</v>
      </c>
    </row>
    <row r="14" spans="1:8" ht="15.95" customHeight="1" x14ac:dyDescent="0.25">
      <c r="A14" s="98" t="s">
        <v>148</v>
      </c>
      <c r="B14" s="99">
        <v>5500</v>
      </c>
      <c r="C14" s="99">
        <v>2500</v>
      </c>
      <c r="D14" s="99">
        <v>1000</v>
      </c>
      <c r="E14" s="99">
        <v>0</v>
      </c>
      <c r="F14" s="100"/>
      <c r="G14" s="100"/>
      <c r="H14" s="98" t="s">
        <v>281</v>
      </c>
    </row>
    <row r="15" spans="1:8" ht="15.95" customHeight="1" x14ac:dyDescent="0.25">
      <c r="A15" s="101" t="s">
        <v>149</v>
      </c>
      <c r="B15" s="99">
        <v>2000</v>
      </c>
      <c r="C15" s="99">
        <v>4500</v>
      </c>
      <c r="D15" s="99">
        <v>2750</v>
      </c>
      <c r="E15" s="99">
        <v>3200</v>
      </c>
      <c r="F15" s="100"/>
      <c r="G15" s="100"/>
      <c r="H15" s="98" t="s">
        <v>150</v>
      </c>
    </row>
    <row r="16" spans="1:8" ht="17.100000000000001" customHeight="1" x14ac:dyDescent="0.25">
      <c r="A16" s="98" t="s">
        <v>151</v>
      </c>
      <c r="B16" s="99">
        <v>5000</v>
      </c>
      <c r="C16" s="99">
        <v>20850</v>
      </c>
      <c r="D16" s="99">
        <v>6150</v>
      </c>
      <c r="E16" s="99">
        <v>31775</v>
      </c>
      <c r="F16" s="100"/>
      <c r="G16" s="100"/>
      <c r="H16" s="98" t="s">
        <v>282</v>
      </c>
    </row>
    <row r="17" spans="1:8" ht="17.100000000000001" customHeight="1" x14ac:dyDescent="0.25">
      <c r="A17" s="98" t="s">
        <v>152</v>
      </c>
      <c r="B17" s="99"/>
      <c r="C17" s="99">
        <v>18200</v>
      </c>
      <c r="D17" s="99">
        <v>1210</v>
      </c>
      <c r="E17" s="99">
        <v>24140</v>
      </c>
      <c r="F17" s="100"/>
      <c r="G17" s="100"/>
      <c r="H17" s="98" t="s">
        <v>153</v>
      </c>
    </row>
    <row r="18" spans="1:8" ht="17.100000000000001" customHeight="1" x14ac:dyDescent="0.25">
      <c r="A18" s="98" t="s">
        <v>154</v>
      </c>
      <c r="B18" s="99"/>
      <c r="C18" s="99">
        <v>4400</v>
      </c>
      <c r="D18" s="99">
        <v>565</v>
      </c>
      <c r="E18" s="99">
        <v>11000</v>
      </c>
      <c r="F18" s="100"/>
      <c r="G18" s="100"/>
      <c r="H18" s="98" t="s">
        <v>284</v>
      </c>
    </row>
    <row r="19" spans="1:8" ht="17.100000000000001" customHeight="1" x14ac:dyDescent="0.25">
      <c r="A19" s="102" t="s">
        <v>155</v>
      </c>
      <c r="B19" s="99">
        <v>4595</v>
      </c>
      <c r="C19" s="99"/>
      <c r="D19" s="99">
        <v>5325</v>
      </c>
      <c r="E19" s="99">
        <v>15000</v>
      </c>
      <c r="F19" s="100"/>
      <c r="G19" s="100"/>
      <c r="H19" s="98" t="s">
        <v>283</v>
      </c>
    </row>
    <row r="20" spans="1:8" ht="17.100000000000001" customHeight="1" x14ac:dyDescent="0.25">
      <c r="A20" s="102" t="s">
        <v>156</v>
      </c>
      <c r="B20" s="99">
        <v>1000</v>
      </c>
      <c r="C20" s="99">
        <v>12500</v>
      </c>
      <c r="D20" s="99">
        <v>2000</v>
      </c>
      <c r="E20" s="99">
        <v>11500</v>
      </c>
      <c r="F20" s="100"/>
      <c r="G20" s="100"/>
      <c r="H20" s="98" t="s">
        <v>157</v>
      </c>
    </row>
    <row r="21" spans="1:8" ht="17.100000000000001" customHeight="1" x14ac:dyDescent="0.25">
      <c r="A21" s="102" t="s">
        <v>158</v>
      </c>
      <c r="B21" s="100"/>
      <c r="C21" s="103">
        <v>89027</v>
      </c>
      <c r="D21" s="103"/>
      <c r="E21" s="103">
        <v>37582</v>
      </c>
      <c r="F21" s="104"/>
      <c r="G21" s="100"/>
      <c r="H21" s="98"/>
    </row>
    <row r="22" spans="1:8" x14ac:dyDescent="0.25">
      <c r="A22" s="105" t="s">
        <v>159</v>
      </c>
      <c r="B22" s="100">
        <f>SUM(B14:B21)*5%</f>
        <v>904.75</v>
      </c>
      <c r="F22" s="104"/>
      <c r="G22" s="100"/>
      <c r="H22" s="100"/>
    </row>
    <row r="23" spans="1:8" x14ac:dyDescent="0.25">
      <c r="A23" s="106" t="s">
        <v>160</v>
      </c>
      <c r="B23" s="107">
        <f>SUM(B14:B22)</f>
        <v>18999.75</v>
      </c>
      <c r="C23" s="107">
        <f>SUM(C14:C22)</f>
        <v>151977</v>
      </c>
      <c r="D23" s="107">
        <f>SUM(D14:D22)</f>
        <v>19000</v>
      </c>
      <c r="E23" s="107">
        <f>SUM(E14:E22)</f>
        <v>134197</v>
      </c>
      <c r="F23" s="106">
        <f>SUM(F12:F22)</f>
        <v>0</v>
      </c>
      <c r="G23" s="106"/>
      <c r="H23" s="106"/>
    </row>
    <row r="24" spans="1:8" x14ac:dyDescent="0.25">
      <c r="A24" s="95" t="s">
        <v>161</v>
      </c>
      <c r="B24" s="108">
        <f>SUM(B23:C23)</f>
        <v>170976.75</v>
      </c>
      <c r="C24" s="95"/>
      <c r="D24" s="108">
        <f>SUM(D23:E23)</f>
        <v>153197</v>
      </c>
      <c r="E24" s="95"/>
      <c r="F24" s="95"/>
      <c r="G24" s="95"/>
      <c r="H24" s="95"/>
    </row>
    <row r="25" spans="1:8" x14ac:dyDescent="0.25">
      <c r="A25" s="109" t="s">
        <v>162</v>
      </c>
      <c r="B25" s="110">
        <f>SUM(B10-B24)</f>
        <v>0.25</v>
      </c>
      <c r="C25" s="95"/>
      <c r="D25" s="110">
        <f>SUM(D10-D24)</f>
        <v>0</v>
      </c>
      <c r="E25" s="95"/>
      <c r="F25" s="95"/>
      <c r="G25" s="95"/>
      <c r="H25" s="10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25"/>
  <sheetViews>
    <sheetView workbookViewId="0">
      <selection activeCell="F23" sqref="F23"/>
    </sheetView>
  </sheetViews>
  <sheetFormatPr defaultRowHeight="15" x14ac:dyDescent="0.25"/>
  <cols>
    <col min="1" max="1" width="21" customWidth="1"/>
    <col min="2" max="2" width="26.7109375" customWidth="1"/>
    <col min="3" max="3" width="22.85546875" customWidth="1"/>
    <col min="4" max="4" width="16.42578125" customWidth="1"/>
    <col min="5" max="5" width="40.28515625" customWidth="1"/>
    <col min="6" max="7" width="21.140625" style="60" customWidth="1"/>
    <col min="8" max="8" width="20.42578125" customWidth="1"/>
    <col min="9" max="9" width="18.42578125" customWidth="1"/>
    <col min="10" max="10" width="18.140625" bestFit="1" customWidth="1"/>
    <col min="11" max="11" width="14.42578125" customWidth="1"/>
    <col min="12" max="13" width="14.140625" customWidth="1"/>
    <col min="14" max="14" width="13" customWidth="1"/>
    <col min="15" max="15" width="14.140625" customWidth="1"/>
  </cols>
  <sheetData>
    <row r="1" spans="1:16" ht="15.75" x14ac:dyDescent="0.25">
      <c r="A1" s="1"/>
      <c r="B1" s="2"/>
      <c r="C1" s="1" t="s">
        <v>163</v>
      </c>
      <c r="D1" s="3"/>
      <c r="E1" s="3"/>
      <c r="F1" s="3"/>
      <c r="G1" s="3"/>
      <c r="H1" s="3"/>
      <c r="I1" s="215" t="s">
        <v>164</v>
      </c>
      <c r="J1" s="216"/>
      <c r="K1" s="216"/>
      <c r="L1" s="216"/>
      <c r="M1" s="216"/>
      <c r="N1" s="216"/>
      <c r="O1" s="217"/>
    </row>
    <row r="2" spans="1:16" ht="38.25" x14ac:dyDescent="0.25">
      <c r="A2" s="4" t="s">
        <v>165</v>
      </c>
      <c r="B2" s="4" t="s">
        <v>166</v>
      </c>
      <c r="C2" s="4" t="s">
        <v>167</v>
      </c>
      <c r="D2" s="5" t="s">
        <v>168</v>
      </c>
      <c r="E2" s="6" t="s">
        <v>169</v>
      </c>
      <c r="F2" s="6" t="s">
        <v>170</v>
      </c>
      <c r="G2" s="6" t="s">
        <v>171</v>
      </c>
      <c r="H2" s="6" t="s">
        <v>172</v>
      </c>
      <c r="I2" s="7" t="s">
        <v>173</v>
      </c>
      <c r="J2" s="8" t="s">
        <v>174</v>
      </c>
      <c r="K2" s="8" t="s">
        <v>175</v>
      </c>
      <c r="L2" s="8" t="s">
        <v>176</v>
      </c>
      <c r="M2" s="8" t="s">
        <v>177</v>
      </c>
      <c r="N2" s="9" t="s">
        <v>178</v>
      </c>
      <c r="O2" s="10" t="s">
        <v>179</v>
      </c>
    </row>
    <row r="3" spans="1:16" ht="17.25" x14ac:dyDescent="0.25">
      <c r="A3" s="56" t="s">
        <v>180</v>
      </c>
      <c r="B3" s="56" t="s">
        <v>181</v>
      </c>
      <c r="C3" s="56" t="s">
        <v>182</v>
      </c>
      <c r="D3" s="58">
        <v>2013</v>
      </c>
      <c r="E3" s="56" t="s">
        <v>183</v>
      </c>
      <c r="F3" s="59" t="s">
        <v>184</v>
      </c>
      <c r="G3" s="59" t="s">
        <v>185</v>
      </c>
      <c r="H3" s="57" t="s">
        <v>186</v>
      </c>
      <c r="I3" s="61">
        <v>41809</v>
      </c>
      <c r="J3" s="57">
        <v>0.83333333333333337</v>
      </c>
      <c r="K3" s="58">
        <v>300</v>
      </c>
      <c r="L3" s="62">
        <v>1360</v>
      </c>
      <c r="M3" s="58">
        <v>270</v>
      </c>
      <c r="N3" s="58">
        <v>272</v>
      </c>
      <c r="O3" s="57"/>
    </row>
    <row r="4" spans="1:16" x14ac:dyDescent="0.25">
      <c r="A4" s="11" t="s">
        <v>285</v>
      </c>
      <c r="B4" s="11" t="s">
        <v>287</v>
      </c>
      <c r="C4" s="11" t="s">
        <v>286</v>
      </c>
      <c r="D4" s="12">
        <v>2016</v>
      </c>
      <c r="E4" s="13" t="s">
        <v>288</v>
      </c>
      <c r="F4" s="13"/>
      <c r="G4" s="20"/>
      <c r="H4" s="13"/>
      <c r="I4" s="14">
        <v>42871</v>
      </c>
      <c r="J4" s="15">
        <v>0.79166666666666663</v>
      </c>
      <c r="K4" s="16">
        <v>135</v>
      </c>
      <c r="L4" s="17">
        <f>6*125</f>
        <v>750</v>
      </c>
      <c r="M4" s="13">
        <v>60</v>
      </c>
      <c r="N4" s="16">
        <v>135</v>
      </c>
      <c r="O4" s="12" t="s">
        <v>296</v>
      </c>
      <c r="P4" t="s">
        <v>289</v>
      </c>
    </row>
    <row r="5" spans="1:16" x14ac:dyDescent="0.25">
      <c r="A5" s="11" t="s">
        <v>290</v>
      </c>
      <c r="B5" s="18" t="s">
        <v>291</v>
      </c>
      <c r="C5" s="19" t="s">
        <v>292</v>
      </c>
      <c r="D5" s="12">
        <v>2016</v>
      </c>
      <c r="E5" s="13" t="s">
        <v>288</v>
      </c>
      <c r="F5" s="13"/>
      <c r="G5" s="20"/>
      <c r="H5" s="13"/>
      <c r="I5" s="14">
        <v>42876</v>
      </c>
      <c r="J5" s="15">
        <v>0.625</v>
      </c>
      <c r="K5" s="16">
        <v>100</v>
      </c>
      <c r="L5" s="17">
        <f>6*30</f>
        <v>180</v>
      </c>
      <c r="M5" s="13">
        <v>50</v>
      </c>
      <c r="N5" s="16" t="s">
        <v>293</v>
      </c>
      <c r="O5" s="12"/>
    </row>
    <row r="6" spans="1:16" x14ac:dyDescent="0.25">
      <c r="A6" s="11" t="s">
        <v>290</v>
      </c>
      <c r="B6" s="18" t="s">
        <v>291</v>
      </c>
      <c r="C6" s="20" t="s">
        <v>294</v>
      </c>
      <c r="D6" s="22">
        <v>2015</v>
      </c>
      <c r="E6" s="13" t="s">
        <v>288</v>
      </c>
      <c r="F6" s="13"/>
      <c r="G6" s="20"/>
      <c r="H6" s="22"/>
      <c r="I6" s="23">
        <v>42882</v>
      </c>
      <c r="J6" s="15">
        <v>0.79166666666666663</v>
      </c>
      <c r="K6" s="16">
        <v>100</v>
      </c>
      <c r="L6" s="17">
        <f>4*5</f>
        <v>20</v>
      </c>
      <c r="M6" s="13">
        <v>30</v>
      </c>
      <c r="N6" s="16">
        <v>10</v>
      </c>
      <c r="O6" s="20" t="s">
        <v>295</v>
      </c>
    </row>
    <row r="7" spans="1:16" x14ac:dyDescent="0.25">
      <c r="A7" s="20" t="s">
        <v>297</v>
      </c>
      <c r="B7" s="21" t="s">
        <v>298</v>
      </c>
      <c r="C7" s="20" t="s">
        <v>299</v>
      </c>
      <c r="D7" s="22" t="s">
        <v>300</v>
      </c>
      <c r="E7" s="22" t="s">
        <v>301</v>
      </c>
      <c r="F7" s="13"/>
      <c r="G7" s="20"/>
      <c r="H7" s="22"/>
      <c r="I7" s="23">
        <v>42888</v>
      </c>
      <c r="J7" s="15">
        <v>0.75</v>
      </c>
      <c r="K7" s="16">
        <v>1800</v>
      </c>
      <c r="L7" s="17">
        <v>6300.96</v>
      </c>
      <c r="M7" s="13">
        <v>900</v>
      </c>
      <c r="N7" s="16">
        <v>740</v>
      </c>
      <c r="O7" s="20"/>
    </row>
    <row r="8" spans="1:16" x14ac:dyDescent="0.25">
      <c r="A8" s="20" t="s">
        <v>302</v>
      </c>
      <c r="B8" s="21" t="s">
        <v>303</v>
      </c>
      <c r="C8" s="20" t="s">
        <v>304</v>
      </c>
      <c r="D8" s="22">
        <v>2016</v>
      </c>
      <c r="E8" s="22" t="s">
        <v>305</v>
      </c>
      <c r="F8" s="13"/>
      <c r="G8" s="20"/>
      <c r="H8" s="22"/>
      <c r="I8" s="23">
        <v>42889</v>
      </c>
      <c r="J8" s="15">
        <v>0.47916666666666669</v>
      </c>
      <c r="K8" s="16">
        <v>100</v>
      </c>
      <c r="L8" s="17">
        <v>0</v>
      </c>
      <c r="M8" s="13">
        <v>50</v>
      </c>
      <c r="N8" s="16">
        <v>60</v>
      </c>
      <c r="O8" s="20"/>
    </row>
    <row r="9" spans="1:16" x14ac:dyDescent="0.25">
      <c r="A9" s="20" t="s">
        <v>306</v>
      </c>
      <c r="B9" s="21" t="s">
        <v>303</v>
      </c>
      <c r="C9" s="20" t="s">
        <v>307</v>
      </c>
      <c r="D9" s="22">
        <v>2015</v>
      </c>
      <c r="E9" s="22" t="s">
        <v>308</v>
      </c>
      <c r="F9" s="13"/>
      <c r="G9" s="22"/>
      <c r="H9" s="22" t="s">
        <v>274</v>
      </c>
      <c r="I9" s="23">
        <v>42889</v>
      </c>
      <c r="J9" s="15">
        <v>0.625</v>
      </c>
      <c r="K9" s="16">
        <v>270</v>
      </c>
      <c r="L9" s="17">
        <f>40*5</f>
        <v>200</v>
      </c>
      <c r="M9" s="13">
        <v>100</v>
      </c>
      <c r="N9" s="16">
        <v>40</v>
      </c>
      <c r="O9" s="20"/>
    </row>
    <row r="10" spans="1:16" x14ac:dyDescent="0.25">
      <c r="A10" s="11" t="s">
        <v>290</v>
      </c>
      <c r="B10" s="18" t="s">
        <v>291</v>
      </c>
      <c r="C10" s="20" t="s">
        <v>309</v>
      </c>
      <c r="D10" s="22">
        <v>2016</v>
      </c>
      <c r="E10" s="22" t="s">
        <v>310</v>
      </c>
      <c r="F10" s="13"/>
      <c r="G10" s="22"/>
      <c r="H10" s="22"/>
      <c r="I10" s="23">
        <v>42890</v>
      </c>
      <c r="J10" s="15">
        <v>0.75</v>
      </c>
      <c r="K10" s="16">
        <v>100</v>
      </c>
      <c r="L10" s="17">
        <f>10*5</f>
        <v>50</v>
      </c>
      <c r="M10" s="13">
        <v>50</v>
      </c>
      <c r="N10" s="16">
        <v>20</v>
      </c>
      <c r="O10" s="20"/>
    </row>
    <row r="11" spans="1:16" x14ac:dyDescent="0.25">
      <c r="A11" s="20"/>
      <c r="B11" s="21"/>
      <c r="C11" s="20"/>
      <c r="D11" s="22"/>
      <c r="E11" s="22"/>
      <c r="F11" s="13"/>
      <c r="G11" s="22"/>
      <c r="H11" s="22"/>
      <c r="I11" s="23"/>
      <c r="J11" s="15"/>
      <c r="K11" s="16"/>
      <c r="L11" s="17"/>
      <c r="M11" s="13"/>
      <c r="N11" s="16"/>
      <c r="O11" s="20"/>
    </row>
    <row r="12" spans="1:16" x14ac:dyDescent="0.25">
      <c r="A12" s="20"/>
      <c r="B12" s="21"/>
      <c r="C12" s="20"/>
      <c r="D12" s="22"/>
      <c r="E12" s="22"/>
      <c r="F12" s="22"/>
      <c r="G12" s="22"/>
      <c r="H12" s="22"/>
      <c r="I12" s="23"/>
      <c r="J12" s="15"/>
      <c r="K12" s="16"/>
      <c r="L12" s="17"/>
      <c r="M12" s="13"/>
      <c r="N12" s="16"/>
      <c r="O12" s="20"/>
    </row>
    <row r="13" spans="1:16" x14ac:dyDescent="0.25">
      <c r="A13" s="20"/>
      <c r="B13" s="21"/>
      <c r="C13" s="20"/>
      <c r="D13" s="22"/>
      <c r="E13" s="22"/>
      <c r="F13" s="22"/>
      <c r="G13" s="22"/>
      <c r="H13" s="22"/>
      <c r="I13" s="23"/>
      <c r="J13" s="15"/>
      <c r="K13" s="16"/>
      <c r="L13" s="17"/>
      <c r="M13" s="13"/>
      <c r="N13" s="16"/>
      <c r="O13" s="20"/>
    </row>
    <row r="14" spans="1:16" x14ac:dyDescent="0.25">
      <c r="A14" s="20"/>
      <c r="B14" s="21"/>
      <c r="C14" s="20"/>
      <c r="D14" s="22"/>
      <c r="E14" s="22"/>
      <c r="F14" s="22"/>
      <c r="G14" s="22"/>
      <c r="H14" s="22"/>
      <c r="I14" s="23"/>
      <c r="J14" s="15"/>
      <c r="K14" s="16"/>
      <c r="L14" s="17"/>
      <c r="M14" s="13"/>
      <c r="N14" s="16"/>
      <c r="O14" s="20"/>
    </row>
    <row r="15" spans="1:16" x14ac:dyDescent="0.25">
      <c r="A15" s="20"/>
      <c r="B15" s="21"/>
      <c r="C15" s="20"/>
      <c r="D15" s="22"/>
      <c r="E15" s="22"/>
      <c r="F15" s="22"/>
      <c r="G15" s="22"/>
      <c r="H15" s="22"/>
      <c r="I15" s="23"/>
      <c r="J15" s="15"/>
      <c r="K15" s="16"/>
      <c r="L15" s="17"/>
      <c r="M15" s="13"/>
      <c r="N15" s="16"/>
      <c r="O15" s="20"/>
    </row>
    <row r="16" spans="1:16" x14ac:dyDescent="0.25">
      <c r="A16" s="20"/>
      <c r="B16" s="21"/>
      <c r="C16" s="20"/>
      <c r="D16" s="22"/>
      <c r="E16" s="22"/>
      <c r="F16" s="22"/>
      <c r="G16" s="22"/>
      <c r="H16" s="22"/>
      <c r="I16" s="23"/>
      <c r="J16" s="15"/>
      <c r="K16" s="16"/>
      <c r="L16" s="17"/>
      <c r="M16" s="13"/>
      <c r="N16" s="16"/>
      <c r="O16" s="20"/>
    </row>
    <row r="17" spans="1:15" x14ac:dyDescent="0.25">
      <c r="A17" s="20"/>
      <c r="B17" s="21"/>
      <c r="C17" s="20"/>
      <c r="D17" s="22"/>
      <c r="E17" s="22"/>
      <c r="F17" s="22"/>
      <c r="G17" s="22"/>
      <c r="H17" s="22"/>
      <c r="I17" s="23"/>
      <c r="J17" s="15"/>
      <c r="K17" s="16"/>
      <c r="L17" s="17"/>
      <c r="M17" s="197"/>
      <c r="N17" s="16"/>
      <c r="O17" s="20"/>
    </row>
    <row r="18" spans="1:15" x14ac:dyDescent="0.25">
      <c r="A18" s="20"/>
      <c r="B18" s="21"/>
      <c r="C18" s="20"/>
      <c r="D18" s="22"/>
      <c r="E18" s="22"/>
      <c r="F18" s="22"/>
      <c r="G18" s="22"/>
      <c r="H18" s="22"/>
      <c r="I18" s="23"/>
      <c r="J18" s="15"/>
      <c r="K18" s="16"/>
      <c r="L18" s="17"/>
      <c r="M18" s="197"/>
      <c r="N18" s="16"/>
      <c r="O18" s="20"/>
    </row>
    <row r="19" spans="1:15" x14ac:dyDescent="0.25">
      <c r="A19" s="20"/>
      <c r="B19" s="21"/>
      <c r="C19" s="20"/>
      <c r="D19" s="22"/>
      <c r="E19" s="22"/>
      <c r="F19" s="22"/>
      <c r="G19" s="22"/>
      <c r="H19" s="22"/>
      <c r="I19" s="23"/>
      <c r="J19" s="15"/>
      <c r="K19" s="16"/>
      <c r="L19" s="17"/>
      <c r="M19" s="197"/>
      <c r="N19" s="16"/>
      <c r="O19" s="20"/>
    </row>
    <row r="20" spans="1:15" x14ac:dyDescent="0.25">
      <c r="A20" s="20"/>
      <c r="B20" s="21"/>
      <c r="C20" s="20"/>
      <c r="D20" s="22"/>
      <c r="E20" s="22"/>
      <c r="F20" s="22"/>
      <c r="G20" s="22"/>
      <c r="H20" s="22"/>
      <c r="I20" s="23"/>
      <c r="J20" s="15"/>
      <c r="K20" s="16"/>
      <c r="L20" s="17"/>
      <c r="M20" s="197"/>
      <c r="N20" s="16"/>
      <c r="O20" s="20"/>
    </row>
    <row r="21" spans="1:15" x14ac:dyDescent="0.25">
      <c r="A21" s="20"/>
      <c r="B21" s="21"/>
      <c r="C21" s="20"/>
      <c r="D21" s="22"/>
      <c r="E21" s="22"/>
      <c r="F21" s="22"/>
      <c r="G21" s="22"/>
      <c r="H21" s="22"/>
      <c r="I21" s="23"/>
      <c r="J21" s="15"/>
      <c r="K21" s="16"/>
      <c r="L21" s="17"/>
      <c r="M21" s="197"/>
      <c r="N21" s="16"/>
      <c r="O21" s="20"/>
    </row>
    <row r="22" spans="1:15" x14ac:dyDescent="0.25">
      <c r="A22" s="20"/>
      <c r="B22" s="21"/>
      <c r="C22" s="20"/>
      <c r="D22" s="22"/>
      <c r="E22" s="22"/>
      <c r="F22" s="22"/>
      <c r="G22" s="22"/>
      <c r="H22" s="22"/>
      <c r="I22" s="23"/>
      <c r="J22" s="15"/>
      <c r="K22" s="16"/>
      <c r="L22" s="17"/>
      <c r="M22" s="197"/>
      <c r="N22" s="16"/>
      <c r="O22" s="20"/>
    </row>
    <row r="23" spans="1:15" x14ac:dyDescent="0.25">
      <c r="A23" s="20"/>
      <c r="B23" s="21"/>
      <c r="C23" s="20"/>
      <c r="D23" s="22"/>
      <c r="E23" s="22"/>
      <c r="F23" s="22"/>
      <c r="G23" s="22"/>
      <c r="H23" s="22"/>
      <c r="I23" s="23"/>
      <c r="J23" s="15"/>
      <c r="K23" s="16"/>
      <c r="L23" s="17"/>
      <c r="M23" s="197"/>
      <c r="N23" s="16"/>
      <c r="O23" s="20"/>
    </row>
    <row r="24" spans="1:15" x14ac:dyDescent="0.25">
      <c r="A24" s="20"/>
      <c r="B24" s="21"/>
      <c r="C24" s="20"/>
      <c r="D24" s="22"/>
      <c r="E24" s="22"/>
      <c r="F24" s="22"/>
      <c r="G24" s="22"/>
      <c r="H24" s="22"/>
      <c r="I24" s="23"/>
      <c r="J24" s="15"/>
      <c r="K24" s="16"/>
      <c r="L24" s="17"/>
      <c r="M24" s="17"/>
      <c r="N24" s="16"/>
      <c r="O24" s="20"/>
    </row>
    <row r="25" spans="1:15" x14ac:dyDescent="0.25">
      <c r="A25" s="20"/>
      <c r="B25" s="21"/>
      <c r="C25" s="20"/>
      <c r="D25" s="22"/>
      <c r="E25" s="22"/>
      <c r="F25" s="22"/>
      <c r="G25" s="22"/>
      <c r="H25" s="22"/>
      <c r="I25" s="23"/>
      <c r="J25" s="15"/>
      <c r="K25" s="16"/>
      <c r="L25" s="17"/>
      <c r="M25" s="17"/>
      <c r="N25" s="16"/>
      <c r="O25" s="20"/>
    </row>
  </sheetData>
  <mergeCells count="1">
    <mergeCell ref="I1:O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showInputMessage="1" showErrorMessage="1">
          <x14:formula1>
            <xm:f>'Notes - ADMIN ONLY'!$B$6:$B$11</xm:f>
          </x14:formula1>
          <xm:sqref>F4:G1048576</xm:sqref>
        </x14:dataValidation>
        <x14:dataValidation type="list" allowBlank="1" showInputMessage="1" showErrorMessage="1">
          <x14:formula1>
            <xm:f>'Notes - ADMIN ONLY'!$B$6:$B$11</xm:f>
          </x14:formula1>
          <xm:sqref>H3:H1048576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37"/>
  <sheetViews>
    <sheetView topLeftCell="B4" workbookViewId="0">
      <selection activeCell="O17" sqref="O17"/>
    </sheetView>
  </sheetViews>
  <sheetFormatPr defaultRowHeight="15" x14ac:dyDescent="0.25"/>
  <cols>
    <col min="1" max="1" width="3.42578125" customWidth="1"/>
    <col min="2" max="2" width="15.140625" customWidth="1"/>
    <col min="3" max="3" width="38.7109375" customWidth="1"/>
    <col min="4" max="13" width="5" customWidth="1"/>
    <col min="14" max="14" width="16.42578125" customWidth="1"/>
    <col min="15" max="15" width="19.42578125" customWidth="1"/>
    <col min="16" max="16" width="29.140625" customWidth="1"/>
    <col min="17" max="17" width="18.7109375" customWidth="1"/>
    <col min="18" max="18" width="20.85546875" customWidth="1"/>
  </cols>
  <sheetData>
    <row r="1" spans="1:17" ht="15.75" x14ac:dyDescent="0.25">
      <c r="A1" s="24"/>
      <c r="B1" s="25"/>
      <c r="C1" s="26" t="s">
        <v>187</v>
      </c>
      <c r="D1" s="74"/>
      <c r="E1" s="74"/>
      <c r="F1" s="218"/>
      <c r="G1" s="75"/>
      <c r="H1" s="76"/>
      <c r="I1" s="76"/>
      <c r="J1" s="76"/>
      <c r="K1" s="76"/>
      <c r="L1" s="76"/>
      <c r="M1" s="76"/>
    </row>
    <row r="2" spans="1:17" ht="15.75" x14ac:dyDescent="0.25">
      <c r="A2" s="24"/>
      <c r="B2" s="25"/>
      <c r="C2" s="26" t="s">
        <v>188</v>
      </c>
      <c r="D2" s="74"/>
      <c r="E2" s="74"/>
      <c r="F2" s="218"/>
      <c r="G2" s="75"/>
      <c r="H2" s="76"/>
      <c r="I2" s="76"/>
      <c r="J2" s="76"/>
      <c r="K2" s="76"/>
      <c r="L2" s="76"/>
      <c r="M2" s="76"/>
      <c r="O2" s="66" t="s">
        <v>189</v>
      </c>
      <c r="P2" s="66"/>
      <c r="Q2" s="66"/>
    </row>
    <row r="3" spans="1:17" ht="15.75" x14ac:dyDescent="0.25">
      <c r="A3" s="24"/>
      <c r="B3" s="25"/>
      <c r="C3" s="26" t="s">
        <v>5</v>
      </c>
      <c r="D3" s="74"/>
      <c r="E3" s="74"/>
      <c r="F3" s="218"/>
      <c r="G3" s="75"/>
      <c r="H3" s="76"/>
      <c r="I3" s="76"/>
      <c r="J3" s="76"/>
      <c r="K3" s="76"/>
      <c r="L3" s="76"/>
      <c r="M3" s="76"/>
      <c r="O3" s="66" t="s">
        <v>190</v>
      </c>
      <c r="P3" s="66" t="s">
        <v>191</v>
      </c>
      <c r="Q3" s="66" t="s">
        <v>192</v>
      </c>
    </row>
    <row r="4" spans="1:17" x14ac:dyDescent="0.25">
      <c r="A4" s="28"/>
      <c r="B4" s="29"/>
      <c r="C4" s="29"/>
      <c r="D4" s="29"/>
      <c r="E4" s="29"/>
      <c r="F4" s="29"/>
      <c r="G4" s="29"/>
      <c r="H4" s="29"/>
      <c r="I4" s="29"/>
      <c r="J4" s="29"/>
      <c r="K4" s="29"/>
      <c r="L4" s="29"/>
      <c r="M4" s="29"/>
      <c r="O4" t="s">
        <v>193</v>
      </c>
      <c r="P4" s="195" t="s">
        <v>194</v>
      </c>
    </row>
    <row r="5" spans="1:17" x14ac:dyDescent="0.25">
      <c r="A5" s="27"/>
      <c r="B5" s="219" t="s">
        <v>195</v>
      </c>
      <c r="C5" s="33" t="s">
        <v>196</v>
      </c>
      <c r="D5" s="228">
        <v>2</v>
      </c>
      <c r="E5" s="229"/>
      <c r="F5" s="229"/>
      <c r="G5" s="229"/>
      <c r="H5" s="229"/>
      <c r="I5" s="232">
        <f>IF($D$17&lt;&gt;0,D5/$D$17,"")</f>
        <v>0.1</v>
      </c>
      <c r="J5" s="233"/>
      <c r="K5" s="233"/>
      <c r="L5" s="233"/>
      <c r="M5" s="234"/>
      <c r="O5" t="s">
        <v>197</v>
      </c>
      <c r="P5" s="195" t="s">
        <v>198</v>
      </c>
    </row>
    <row r="6" spans="1:17" x14ac:dyDescent="0.25">
      <c r="A6" s="27"/>
      <c r="B6" s="220"/>
      <c r="C6" s="34" t="s">
        <v>199</v>
      </c>
      <c r="D6" s="230">
        <v>0</v>
      </c>
      <c r="E6" s="231"/>
      <c r="F6" s="231"/>
      <c r="G6" s="231"/>
      <c r="H6" s="231"/>
      <c r="I6" s="232">
        <f t="shared" ref="I6:I15" si="0">IF($D$17&lt;&gt;0,D6/$D$17,"")</f>
        <v>0</v>
      </c>
      <c r="J6" s="233"/>
      <c r="K6" s="233"/>
      <c r="L6" s="233"/>
      <c r="M6" s="234"/>
      <c r="O6" t="s">
        <v>200</v>
      </c>
      <c r="P6" s="195" t="s">
        <v>201</v>
      </c>
      <c r="Q6" s="196" t="s">
        <v>202</v>
      </c>
    </row>
    <row r="7" spans="1:17" x14ac:dyDescent="0.25">
      <c r="A7" s="27"/>
      <c r="B7" s="220"/>
      <c r="C7" s="34" t="s">
        <v>203</v>
      </c>
      <c r="D7" s="230">
        <v>0</v>
      </c>
      <c r="E7" s="231"/>
      <c r="F7" s="231"/>
      <c r="G7" s="231"/>
      <c r="H7" s="231"/>
      <c r="I7" s="232">
        <f t="shared" si="0"/>
        <v>0</v>
      </c>
      <c r="J7" s="233"/>
      <c r="K7" s="233"/>
      <c r="L7" s="233"/>
      <c r="M7" s="234"/>
      <c r="O7" t="s">
        <v>204</v>
      </c>
      <c r="P7" s="195" t="s">
        <v>205</v>
      </c>
      <c r="Q7" t="s">
        <v>206</v>
      </c>
    </row>
    <row r="8" spans="1:17" x14ac:dyDescent="0.25">
      <c r="A8" s="27"/>
      <c r="B8" s="220"/>
      <c r="C8" s="34" t="s">
        <v>207</v>
      </c>
      <c r="D8" s="230">
        <v>0</v>
      </c>
      <c r="E8" s="231"/>
      <c r="F8" s="231"/>
      <c r="G8" s="231"/>
      <c r="H8" s="231"/>
      <c r="I8" s="232">
        <f t="shared" si="0"/>
        <v>0</v>
      </c>
      <c r="J8" s="233"/>
      <c r="K8" s="233"/>
      <c r="L8" s="233"/>
      <c r="M8" s="234"/>
      <c r="O8" t="s">
        <v>208</v>
      </c>
      <c r="P8" s="195" t="s">
        <v>209</v>
      </c>
    </row>
    <row r="9" spans="1:17" x14ac:dyDescent="0.25">
      <c r="A9" s="27"/>
      <c r="B9" s="220"/>
      <c r="C9" s="34" t="s">
        <v>210</v>
      </c>
      <c r="D9" s="230">
        <v>2</v>
      </c>
      <c r="E9" s="231"/>
      <c r="F9" s="231"/>
      <c r="G9" s="231"/>
      <c r="H9" s="231"/>
      <c r="I9" s="232">
        <f t="shared" si="0"/>
        <v>0.1</v>
      </c>
      <c r="J9" s="233"/>
      <c r="K9" s="233"/>
      <c r="L9" s="233"/>
      <c r="M9" s="234"/>
      <c r="O9" t="s">
        <v>211</v>
      </c>
      <c r="P9" s="195" t="s">
        <v>212</v>
      </c>
      <c r="Q9" s="196" t="s">
        <v>213</v>
      </c>
    </row>
    <row r="10" spans="1:17" x14ac:dyDescent="0.25">
      <c r="A10" s="27"/>
      <c r="B10" s="220"/>
      <c r="C10" s="34" t="s">
        <v>214</v>
      </c>
      <c r="D10" s="230">
        <v>0</v>
      </c>
      <c r="E10" s="231"/>
      <c r="F10" s="231"/>
      <c r="G10" s="231"/>
      <c r="H10" s="231"/>
      <c r="I10" s="232">
        <f t="shared" si="0"/>
        <v>0</v>
      </c>
      <c r="J10" s="233"/>
      <c r="K10" s="233"/>
      <c r="L10" s="233"/>
      <c r="M10" s="234"/>
      <c r="O10" t="s">
        <v>215</v>
      </c>
      <c r="P10" s="195" t="s">
        <v>216</v>
      </c>
    </row>
    <row r="11" spans="1:17" x14ac:dyDescent="0.25">
      <c r="A11" s="27"/>
      <c r="B11" s="220"/>
      <c r="C11" s="34" t="s">
        <v>217</v>
      </c>
      <c r="D11" s="230">
        <v>1</v>
      </c>
      <c r="E11" s="231"/>
      <c r="F11" s="231"/>
      <c r="G11" s="231"/>
      <c r="H11" s="231"/>
      <c r="I11" s="232">
        <f t="shared" si="0"/>
        <v>0.05</v>
      </c>
      <c r="J11" s="233"/>
      <c r="K11" s="233"/>
      <c r="L11" s="233"/>
      <c r="M11" s="234"/>
      <c r="O11" t="s">
        <v>218</v>
      </c>
      <c r="P11" s="195" t="s">
        <v>219</v>
      </c>
    </row>
    <row r="12" spans="1:17" x14ac:dyDescent="0.25">
      <c r="A12" s="27"/>
      <c r="B12" s="220"/>
      <c r="C12" s="34" t="s">
        <v>220</v>
      </c>
      <c r="D12" s="230">
        <v>0</v>
      </c>
      <c r="E12" s="231"/>
      <c r="F12" s="231"/>
      <c r="G12" s="231"/>
      <c r="H12" s="231"/>
      <c r="I12" s="232">
        <f t="shared" si="0"/>
        <v>0</v>
      </c>
      <c r="J12" s="233"/>
      <c r="K12" s="233"/>
      <c r="L12" s="233"/>
      <c r="M12" s="234"/>
      <c r="O12" t="s">
        <v>221</v>
      </c>
      <c r="P12" s="195" t="s">
        <v>222</v>
      </c>
    </row>
    <row r="13" spans="1:17" x14ac:dyDescent="0.25">
      <c r="A13" s="27"/>
      <c r="B13" s="220"/>
      <c r="C13" s="34" t="s">
        <v>223</v>
      </c>
      <c r="D13" s="230">
        <v>2</v>
      </c>
      <c r="E13" s="231"/>
      <c r="F13" s="231"/>
      <c r="G13" s="231"/>
      <c r="H13" s="231"/>
      <c r="I13" s="232">
        <f t="shared" si="0"/>
        <v>0.1</v>
      </c>
      <c r="J13" s="233"/>
      <c r="K13" s="233"/>
      <c r="L13" s="233"/>
      <c r="M13" s="234"/>
    </row>
    <row r="14" spans="1:17" x14ac:dyDescent="0.25">
      <c r="A14" s="27"/>
      <c r="B14" s="220"/>
      <c r="C14" s="34" t="s">
        <v>224</v>
      </c>
      <c r="D14" s="230">
        <v>10</v>
      </c>
      <c r="E14" s="231"/>
      <c r="F14" s="231"/>
      <c r="G14" s="231"/>
      <c r="H14" s="231"/>
      <c r="I14" s="232">
        <f t="shared" si="0"/>
        <v>0.5</v>
      </c>
      <c r="J14" s="233"/>
      <c r="K14" s="233"/>
      <c r="L14" s="233"/>
      <c r="M14" s="234"/>
    </row>
    <row r="15" spans="1:17" x14ac:dyDescent="0.25">
      <c r="A15" s="27"/>
      <c r="B15" s="220"/>
      <c r="C15" s="34" t="s">
        <v>225</v>
      </c>
      <c r="D15" s="230">
        <v>1</v>
      </c>
      <c r="E15" s="231"/>
      <c r="F15" s="231"/>
      <c r="G15" s="231"/>
      <c r="H15" s="231"/>
      <c r="I15" s="232">
        <f t="shared" si="0"/>
        <v>0.05</v>
      </c>
      <c r="J15" s="233"/>
      <c r="K15" s="233"/>
      <c r="L15" s="233"/>
      <c r="M15" s="234"/>
    </row>
    <row r="16" spans="1:17" x14ac:dyDescent="0.25">
      <c r="A16" s="27"/>
      <c r="B16" s="220"/>
      <c r="C16" s="34" t="s">
        <v>226</v>
      </c>
      <c r="D16" s="230">
        <v>2</v>
      </c>
      <c r="E16" s="231"/>
      <c r="F16" s="231"/>
      <c r="G16" s="231"/>
      <c r="H16" s="231"/>
      <c r="I16" s="232">
        <f>IF($D$17&lt;&gt;0,D16/$D$17,"")</f>
        <v>0.1</v>
      </c>
      <c r="J16" s="233"/>
      <c r="K16" s="233"/>
      <c r="L16" s="233"/>
      <c r="M16" s="234"/>
    </row>
    <row r="17" spans="1:14" x14ac:dyDescent="0.25">
      <c r="A17" s="27"/>
      <c r="B17" s="221"/>
      <c r="C17" s="35" t="s">
        <v>227</v>
      </c>
      <c r="D17" s="235">
        <f>SUM(D5:H16)</f>
        <v>20</v>
      </c>
      <c r="E17" s="236"/>
      <c r="F17" s="236"/>
      <c r="G17" s="236"/>
      <c r="H17" s="236"/>
      <c r="I17" s="235">
        <f>SUM(I5:M16)</f>
        <v>1</v>
      </c>
      <c r="J17" s="236"/>
      <c r="K17" s="236"/>
      <c r="L17" s="236"/>
      <c r="M17" s="237"/>
    </row>
    <row r="18" spans="1:14" x14ac:dyDescent="0.25">
      <c r="A18" s="27"/>
      <c r="B18" s="222" t="s">
        <v>228</v>
      </c>
      <c r="C18" s="30" t="s">
        <v>229</v>
      </c>
      <c r="D18" s="230">
        <v>2</v>
      </c>
      <c r="E18" s="231"/>
      <c r="F18" s="231"/>
      <c r="G18" s="231"/>
      <c r="H18" s="231"/>
      <c r="I18" s="232">
        <f>IF($D$23&lt;&gt;0,D18/$D$23,"")</f>
        <v>0.1111111111111111</v>
      </c>
      <c r="J18" s="233"/>
      <c r="K18" s="233"/>
      <c r="L18" s="233"/>
      <c r="M18" s="234"/>
    </row>
    <row r="19" spans="1:14" x14ac:dyDescent="0.25">
      <c r="A19" s="27"/>
      <c r="B19" s="223"/>
      <c r="C19" s="30" t="s">
        <v>230</v>
      </c>
      <c r="D19" s="230">
        <v>12</v>
      </c>
      <c r="E19" s="231"/>
      <c r="F19" s="231"/>
      <c r="G19" s="231"/>
      <c r="H19" s="231"/>
      <c r="I19" s="232">
        <f t="shared" ref="I19:I22" si="1">IF($D$23&lt;&gt;0,D19/$D$23,"")</f>
        <v>0.66666666666666663</v>
      </c>
      <c r="J19" s="233"/>
      <c r="K19" s="233"/>
      <c r="L19" s="233"/>
      <c r="M19" s="234"/>
    </row>
    <row r="20" spans="1:14" x14ac:dyDescent="0.25">
      <c r="A20" s="27"/>
      <c r="B20" s="223"/>
      <c r="C20" s="30" t="s">
        <v>231</v>
      </c>
      <c r="D20" s="230">
        <v>3</v>
      </c>
      <c r="E20" s="231"/>
      <c r="F20" s="231"/>
      <c r="G20" s="231"/>
      <c r="H20" s="231"/>
      <c r="I20" s="232">
        <f t="shared" si="1"/>
        <v>0.16666666666666666</v>
      </c>
      <c r="J20" s="233"/>
      <c r="K20" s="233"/>
      <c r="L20" s="233"/>
      <c r="M20" s="234"/>
    </row>
    <row r="21" spans="1:14" ht="15" customHeight="1" x14ac:dyDescent="0.25">
      <c r="A21" s="27"/>
      <c r="B21" s="223"/>
      <c r="C21" s="30" t="s">
        <v>232</v>
      </c>
      <c r="D21" s="230">
        <v>1</v>
      </c>
      <c r="E21" s="231"/>
      <c r="F21" s="231"/>
      <c r="G21" s="231"/>
      <c r="H21" s="231"/>
      <c r="I21" s="232">
        <f t="shared" si="1"/>
        <v>5.5555555555555552E-2</v>
      </c>
      <c r="J21" s="233"/>
      <c r="K21" s="233"/>
      <c r="L21" s="233"/>
      <c r="M21" s="234"/>
    </row>
    <row r="22" spans="1:14" ht="15" customHeight="1" x14ac:dyDescent="0.25">
      <c r="A22" s="27"/>
      <c r="B22" s="223"/>
      <c r="C22" s="30" t="s">
        <v>233</v>
      </c>
      <c r="D22" s="230">
        <v>0</v>
      </c>
      <c r="E22" s="231"/>
      <c r="F22" s="231"/>
      <c r="G22" s="231"/>
      <c r="H22" s="231"/>
      <c r="I22" s="232">
        <f t="shared" si="1"/>
        <v>0</v>
      </c>
      <c r="J22" s="233"/>
      <c r="K22" s="233"/>
      <c r="L22" s="233"/>
      <c r="M22" s="234"/>
    </row>
    <row r="23" spans="1:14" x14ac:dyDescent="0.25">
      <c r="A23" s="27"/>
      <c r="B23" s="224"/>
      <c r="C23" s="32" t="s">
        <v>227</v>
      </c>
      <c r="D23" s="235">
        <f>SUM(D18:H22)</f>
        <v>18</v>
      </c>
      <c r="E23" s="236">
        <f>SUM(E18:E22)</f>
        <v>0</v>
      </c>
      <c r="F23" s="236"/>
      <c r="G23" s="236"/>
      <c r="H23" s="236"/>
      <c r="I23" s="235">
        <f>SUM(I18:M22)</f>
        <v>0.99999999999999989</v>
      </c>
      <c r="J23" s="236">
        <f>SUM(J18:J22)</f>
        <v>0</v>
      </c>
      <c r="K23" s="236"/>
      <c r="L23" s="236"/>
      <c r="M23" s="237"/>
    </row>
    <row r="24" spans="1:14" x14ac:dyDescent="0.25">
      <c r="A24" s="27"/>
      <c r="B24" s="225" t="s">
        <v>234</v>
      </c>
      <c r="C24" s="64" t="s">
        <v>235</v>
      </c>
      <c r="D24" s="67">
        <v>1</v>
      </c>
      <c r="E24" s="68">
        <v>2</v>
      </c>
      <c r="F24" s="68">
        <v>3</v>
      </c>
      <c r="G24" s="68">
        <v>4</v>
      </c>
      <c r="H24" s="68">
        <v>5</v>
      </c>
      <c r="I24" s="68">
        <v>6</v>
      </c>
      <c r="J24" s="68">
        <v>7</v>
      </c>
      <c r="K24" s="68">
        <v>8</v>
      </c>
      <c r="L24" s="68">
        <v>9</v>
      </c>
      <c r="M24" s="68">
        <v>10</v>
      </c>
      <c r="N24" s="73" t="s">
        <v>236</v>
      </c>
    </row>
    <row r="25" spans="1:14" ht="15" customHeight="1" x14ac:dyDescent="0.25">
      <c r="A25" s="27"/>
      <c r="B25" s="226"/>
      <c r="C25" s="64" t="s">
        <v>237</v>
      </c>
      <c r="D25" s="31"/>
      <c r="E25" s="31"/>
      <c r="F25" s="31"/>
      <c r="G25" s="31"/>
      <c r="H25" s="31"/>
      <c r="I25" s="31"/>
      <c r="J25" s="31"/>
      <c r="K25" s="31">
        <v>3</v>
      </c>
      <c r="L25" s="31">
        <v>3</v>
      </c>
      <c r="M25" s="72">
        <v>11</v>
      </c>
      <c r="N25" s="69">
        <f t="shared" ref="N25:N31" si="2">SUM(D25:M25)</f>
        <v>17</v>
      </c>
    </row>
    <row r="26" spans="1:14" ht="15" customHeight="1" x14ac:dyDescent="0.25">
      <c r="A26" s="27"/>
      <c r="B26" s="226"/>
      <c r="C26" s="64" t="s">
        <v>238</v>
      </c>
      <c r="D26" s="31"/>
      <c r="E26" s="31"/>
      <c r="F26" s="31"/>
      <c r="G26" s="31"/>
      <c r="H26" s="31"/>
      <c r="I26" s="31"/>
      <c r="J26" s="31">
        <v>1</v>
      </c>
      <c r="K26" s="31">
        <v>2</v>
      </c>
      <c r="L26" s="31">
        <v>5</v>
      </c>
      <c r="M26" s="72">
        <v>9</v>
      </c>
      <c r="N26" s="70">
        <f t="shared" si="2"/>
        <v>17</v>
      </c>
    </row>
    <row r="27" spans="1:14" ht="15" customHeight="1" x14ac:dyDescent="0.25">
      <c r="A27" s="27"/>
      <c r="B27" s="226"/>
      <c r="C27" s="64" t="s">
        <v>239</v>
      </c>
      <c r="D27" s="31"/>
      <c r="E27" s="31"/>
      <c r="F27" s="31"/>
      <c r="G27" s="31"/>
      <c r="H27" s="31"/>
      <c r="I27" s="31"/>
      <c r="J27" s="31"/>
      <c r="K27" s="31">
        <v>2</v>
      </c>
      <c r="L27" s="31">
        <v>5</v>
      </c>
      <c r="M27" s="72">
        <v>11</v>
      </c>
      <c r="N27" s="70">
        <f t="shared" si="2"/>
        <v>18</v>
      </c>
    </row>
    <row r="28" spans="1:14" ht="15" customHeight="1" x14ac:dyDescent="0.25">
      <c r="A28" s="27"/>
      <c r="B28" s="226"/>
      <c r="C28" s="64" t="s">
        <v>240</v>
      </c>
      <c r="D28" s="31"/>
      <c r="E28" s="31"/>
      <c r="F28" s="31"/>
      <c r="G28" s="31"/>
      <c r="H28" s="31"/>
      <c r="I28" s="31">
        <v>1</v>
      </c>
      <c r="J28" s="31">
        <v>1</v>
      </c>
      <c r="K28" s="31"/>
      <c r="L28" s="31">
        <v>2</v>
      </c>
      <c r="M28" s="72">
        <v>14</v>
      </c>
      <c r="N28" s="70">
        <f t="shared" si="2"/>
        <v>18</v>
      </c>
    </row>
    <row r="29" spans="1:14" ht="15" customHeight="1" x14ac:dyDescent="0.25">
      <c r="A29" s="27"/>
      <c r="B29" s="226"/>
      <c r="C29" s="64" t="s">
        <v>241</v>
      </c>
      <c r="D29" s="31"/>
      <c r="E29" s="31"/>
      <c r="F29" s="31"/>
      <c r="G29" s="31"/>
      <c r="H29" s="31"/>
      <c r="I29" s="31"/>
      <c r="J29" s="31"/>
      <c r="K29" s="31">
        <v>2</v>
      </c>
      <c r="L29" s="31">
        <v>4</v>
      </c>
      <c r="M29" s="72">
        <v>12</v>
      </c>
      <c r="N29" s="70">
        <f t="shared" si="2"/>
        <v>18</v>
      </c>
    </row>
    <row r="30" spans="1:14" ht="15" customHeight="1" x14ac:dyDescent="0.25">
      <c r="A30" s="27"/>
      <c r="B30" s="226"/>
      <c r="C30" s="64" t="s">
        <v>242</v>
      </c>
      <c r="D30" s="31"/>
      <c r="E30" s="31"/>
      <c r="F30" s="31"/>
      <c r="G30" s="31"/>
      <c r="H30" s="31"/>
      <c r="I30" s="31"/>
      <c r="J30" s="31"/>
      <c r="K30" s="31"/>
      <c r="L30" s="31">
        <v>3</v>
      </c>
      <c r="M30" s="72">
        <v>14</v>
      </c>
      <c r="N30" s="70">
        <f t="shared" si="2"/>
        <v>17</v>
      </c>
    </row>
    <row r="31" spans="1:14" ht="15" customHeight="1" x14ac:dyDescent="0.25">
      <c r="A31" s="27"/>
      <c r="B31" s="226"/>
      <c r="C31" s="64" t="s">
        <v>243</v>
      </c>
      <c r="D31" s="31"/>
      <c r="E31" s="31"/>
      <c r="F31" s="31"/>
      <c r="G31" s="31"/>
      <c r="H31" s="31"/>
      <c r="I31" s="31"/>
      <c r="J31" s="31"/>
      <c r="K31" s="31"/>
      <c r="L31" s="31">
        <v>4</v>
      </c>
      <c r="M31" s="72">
        <v>13</v>
      </c>
      <c r="N31" s="70">
        <f t="shared" si="2"/>
        <v>17</v>
      </c>
    </row>
    <row r="32" spans="1:14" x14ac:dyDescent="0.25">
      <c r="A32" s="27"/>
      <c r="B32" s="227"/>
      <c r="C32" s="65"/>
      <c r="D32" s="238" t="s">
        <v>227</v>
      </c>
      <c r="E32" s="239"/>
      <c r="F32" s="239"/>
      <c r="G32" s="239"/>
      <c r="H32" s="239"/>
      <c r="I32" s="239"/>
      <c r="J32" s="239"/>
      <c r="K32" s="239"/>
      <c r="L32" s="239"/>
      <c r="M32" s="240"/>
      <c r="N32" s="71">
        <f>SUM(N25:N31)</f>
        <v>122</v>
      </c>
    </row>
    <row r="33" spans="1:14" x14ac:dyDescent="0.25">
      <c r="A33" s="27"/>
      <c r="B33" s="36"/>
      <c r="C33" s="36"/>
      <c r="D33" s="36"/>
      <c r="E33" s="36"/>
      <c r="F33" s="36"/>
      <c r="G33" s="36"/>
      <c r="H33" s="36"/>
      <c r="I33" s="36"/>
      <c r="J33" s="36"/>
      <c r="K33" s="36"/>
      <c r="L33" s="36"/>
      <c r="M33" s="36"/>
    </row>
    <row r="35" spans="1:14" x14ac:dyDescent="0.25">
      <c r="B35" s="77" t="s">
        <v>244</v>
      </c>
      <c r="C35" s="77"/>
      <c r="D35" s="78"/>
      <c r="E35" s="78"/>
      <c r="F35" s="78"/>
      <c r="G35" s="78"/>
      <c r="H35" s="78"/>
      <c r="I35" s="78"/>
      <c r="J35" s="78"/>
      <c r="K35" s="78"/>
      <c r="L35" s="78"/>
      <c r="M35" s="78"/>
      <c r="N35" s="78"/>
    </row>
    <row r="36" spans="1:14" x14ac:dyDescent="0.25">
      <c r="B36" s="190">
        <v>42876</v>
      </c>
      <c r="C36" t="s">
        <v>245</v>
      </c>
    </row>
    <row r="37" spans="1:14" x14ac:dyDescent="0.25">
      <c r="B37" s="190">
        <v>42876</v>
      </c>
      <c r="C37" t="s">
        <v>246</v>
      </c>
    </row>
  </sheetData>
  <mergeCells count="43">
    <mergeCell ref="D19:H19"/>
    <mergeCell ref="I19:M19"/>
    <mergeCell ref="D23:H23"/>
    <mergeCell ref="I23:M23"/>
    <mergeCell ref="D32:M32"/>
    <mergeCell ref="D20:H20"/>
    <mergeCell ref="I20:M20"/>
    <mergeCell ref="D21:H21"/>
    <mergeCell ref="I21:M21"/>
    <mergeCell ref="D22:H22"/>
    <mergeCell ref="I22:M22"/>
    <mergeCell ref="I15:M15"/>
    <mergeCell ref="I16:M16"/>
    <mergeCell ref="D17:H17"/>
    <mergeCell ref="I17:M17"/>
    <mergeCell ref="D18:H18"/>
    <mergeCell ref="I18:M18"/>
    <mergeCell ref="I10:M10"/>
    <mergeCell ref="I11:M11"/>
    <mergeCell ref="I12:M12"/>
    <mergeCell ref="I13:M13"/>
    <mergeCell ref="I14:M14"/>
    <mergeCell ref="I5:M5"/>
    <mergeCell ref="I6:M6"/>
    <mergeCell ref="I7:M7"/>
    <mergeCell ref="I8:M8"/>
    <mergeCell ref="I9:M9"/>
    <mergeCell ref="F1:F3"/>
    <mergeCell ref="B5:B17"/>
    <mergeCell ref="B18:B23"/>
    <mergeCell ref="B24:B32"/>
    <mergeCell ref="D5:H5"/>
    <mergeCell ref="D6:H6"/>
    <mergeCell ref="D7:H7"/>
    <mergeCell ref="D8:H8"/>
    <mergeCell ref="D9:H9"/>
    <mergeCell ref="D10:H10"/>
    <mergeCell ref="D11:H11"/>
    <mergeCell ref="D12:H12"/>
    <mergeCell ref="D13:H13"/>
    <mergeCell ref="D14:H14"/>
    <mergeCell ref="D15:H15"/>
    <mergeCell ref="D16:H16"/>
  </mergeCells>
  <hyperlinks>
    <hyperlink ref="P4" r:id="rId1"/>
    <hyperlink ref="P5" r:id="rId2"/>
    <hyperlink ref="P6" r:id="rId3"/>
    <hyperlink ref="P7" r:id="rId4"/>
    <hyperlink ref="P8" r:id="rId5"/>
    <hyperlink ref="P9" r:id="rId6"/>
    <hyperlink ref="P10" r:id="rId7"/>
    <hyperlink ref="P11" r:id="rId8"/>
    <hyperlink ref="P12" r:id="rId9"/>
  </hyperlinks>
  <pageMargins left="0.7" right="0.7" top="0.75" bottom="0.75" header="0.3" footer="0.3"/>
  <pageSetup paperSize="9" orientation="portrait" horizontalDpi="0" verticalDpi="0"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50"/>
  <sheetViews>
    <sheetView workbookViewId="0">
      <selection activeCell="A18" sqref="A18"/>
    </sheetView>
  </sheetViews>
  <sheetFormatPr defaultRowHeight="15" x14ac:dyDescent="0.25"/>
  <cols>
    <col min="1" max="1" width="30.5703125" customWidth="1"/>
    <col min="2" max="2" width="63.85546875" customWidth="1"/>
    <col min="3" max="3" width="27.7109375" customWidth="1"/>
    <col min="4" max="4" width="41.140625" customWidth="1"/>
  </cols>
  <sheetData>
    <row r="1" spans="1:4" ht="47.25" customHeight="1" x14ac:dyDescent="0.25">
      <c r="A1" s="37" t="s">
        <v>247</v>
      </c>
      <c r="B1" s="38" t="s">
        <v>248</v>
      </c>
      <c r="C1" s="38" t="s">
        <v>249</v>
      </c>
      <c r="D1" s="38" t="s">
        <v>250</v>
      </c>
    </row>
    <row r="2" spans="1:4" ht="30" x14ac:dyDescent="0.25">
      <c r="A2" s="53" t="s">
        <v>251</v>
      </c>
      <c r="B2" s="54" t="s">
        <v>252</v>
      </c>
      <c r="C2" s="55">
        <v>42095</v>
      </c>
      <c r="D2" s="63" t="s">
        <v>253</v>
      </c>
    </row>
    <row r="3" spans="1:4" ht="16.5" x14ac:dyDescent="0.25">
      <c r="A3" s="39" t="s">
        <v>223</v>
      </c>
      <c r="B3" s="40" t="s">
        <v>254</v>
      </c>
      <c r="C3" s="41" t="s">
        <v>255</v>
      </c>
      <c r="D3" s="41" t="s">
        <v>256</v>
      </c>
    </row>
    <row r="4" spans="1:4" ht="33" x14ac:dyDescent="0.25">
      <c r="A4" s="39" t="s">
        <v>257</v>
      </c>
      <c r="B4" s="40" t="s">
        <v>258</v>
      </c>
      <c r="C4" s="41" t="s">
        <v>259</v>
      </c>
      <c r="D4" s="41" t="s">
        <v>260</v>
      </c>
    </row>
    <row r="5" spans="1:4" ht="33" x14ac:dyDescent="0.25">
      <c r="A5" s="39" t="s">
        <v>257</v>
      </c>
      <c r="B5" s="40" t="s">
        <v>261</v>
      </c>
      <c r="C5" s="41" t="s">
        <v>259</v>
      </c>
      <c r="D5" s="41" t="s">
        <v>262</v>
      </c>
    </row>
    <row r="6" spans="1:4" ht="16.5" x14ac:dyDescent="0.25">
      <c r="A6" s="39" t="s">
        <v>263</v>
      </c>
      <c r="B6" s="42" t="s">
        <v>264</v>
      </c>
      <c r="C6" s="41" t="s">
        <v>265</v>
      </c>
      <c r="D6" s="41" t="s">
        <v>266</v>
      </c>
    </row>
    <row r="7" spans="1:4" ht="16.5" x14ac:dyDescent="0.25">
      <c r="A7" s="39" t="s">
        <v>267</v>
      </c>
      <c r="B7" s="42" t="s">
        <v>268</v>
      </c>
      <c r="C7" s="41" t="s">
        <v>265</v>
      </c>
      <c r="D7" s="41" t="s">
        <v>269</v>
      </c>
    </row>
    <row r="8" spans="1:4" ht="16.5" x14ac:dyDescent="0.25">
      <c r="A8" s="39"/>
      <c r="B8" s="42"/>
      <c r="C8" s="41"/>
      <c r="D8" s="41"/>
    </row>
    <row r="9" spans="1:4" ht="16.5" x14ac:dyDescent="0.25">
      <c r="A9" s="39"/>
      <c r="B9" s="43"/>
      <c r="C9" s="41"/>
      <c r="D9" s="41"/>
    </row>
    <row r="10" spans="1:4" ht="16.5" x14ac:dyDescent="0.25">
      <c r="A10" s="39"/>
      <c r="B10" s="42"/>
      <c r="C10" s="41"/>
      <c r="D10" s="41"/>
    </row>
    <row r="11" spans="1:4" ht="16.5" x14ac:dyDescent="0.25">
      <c r="A11" s="39"/>
      <c r="B11" s="42"/>
      <c r="C11" s="41"/>
      <c r="D11" s="41"/>
    </row>
    <row r="12" spans="1:4" ht="16.5" x14ac:dyDescent="0.25">
      <c r="A12" s="39"/>
      <c r="B12" s="42"/>
      <c r="C12" s="41"/>
      <c r="D12" s="41"/>
    </row>
    <row r="13" spans="1:4" ht="16.5" x14ac:dyDescent="0.25">
      <c r="A13" s="39"/>
      <c r="B13" s="42"/>
      <c r="C13" s="41"/>
      <c r="D13" s="41"/>
    </row>
    <row r="14" spans="1:4" ht="16.5" x14ac:dyDescent="0.25">
      <c r="A14" s="39"/>
      <c r="B14" s="42"/>
      <c r="C14" s="41"/>
      <c r="D14" s="41"/>
    </row>
    <row r="15" spans="1:4" ht="16.5" x14ac:dyDescent="0.25">
      <c r="A15" s="39"/>
      <c r="B15" s="42"/>
      <c r="C15" s="41"/>
      <c r="D15" s="41"/>
    </row>
    <row r="16" spans="1:4" ht="16.5" x14ac:dyDescent="0.25">
      <c r="A16" s="39"/>
      <c r="B16" s="42"/>
      <c r="C16" s="41"/>
      <c r="D16" s="41"/>
    </row>
    <row r="17" spans="1:4" ht="16.5" x14ac:dyDescent="0.25">
      <c r="A17" s="39"/>
      <c r="B17" s="42"/>
      <c r="C17" s="41"/>
      <c r="D17" s="41"/>
    </row>
    <row r="18" spans="1:4" ht="16.5" x14ac:dyDescent="0.25">
      <c r="A18" s="39"/>
      <c r="B18" s="42"/>
      <c r="C18" s="41"/>
      <c r="D18" s="41"/>
    </row>
    <row r="19" spans="1:4" ht="16.5" x14ac:dyDescent="0.25">
      <c r="A19" s="39"/>
      <c r="B19" s="42"/>
      <c r="C19" s="41"/>
      <c r="D19" s="41"/>
    </row>
    <row r="20" spans="1:4" ht="16.5" x14ac:dyDescent="0.25">
      <c r="A20" s="39"/>
      <c r="B20" s="42"/>
      <c r="C20" s="41"/>
      <c r="D20" s="41"/>
    </row>
    <row r="21" spans="1:4" ht="16.5" x14ac:dyDescent="0.25">
      <c r="A21" s="39"/>
      <c r="B21" s="42"/>
      <c r="C21" s="41"/>
      <c r="D21" s="41"/>
    </row>
    <row r="22" spans="1:4" ht="16.5" x14ac:dyDescent="0.25">
      <c r="A22" s="39"/>
      <c r="B22" s="42"/>
      <c r="C22" s="41"/>
      <c r="D22" s="41"/>
    </row>
    <row r="23" spans="1:4" ht="16.5" x14ac:dyDescent="0.25">
      <c r="A23" s="39"/>
      <c r="B23" s="42"/>
      <c r="C23" s="41"/>
      <c r="D23" s="41"/>
    </row>
    <row r="24" spans="1:4" ht="16.5" x14ac:dyDescent="0.25">
      <c r="A24" s="39"/>
      <c r="B24" s="42"/>
      <c r="C24" s="41"/>
      <c r="D24" s="41"/>
    </row>
    <row r="25" spans="1:4" ht="16.5" x14ac:dyDescent="0.25">
      <c r="A25" s="39"/>
      <c r="B25" s="42"/>
      <c r="C25" s="41"/>
      <c r="D25" s="41"/>
    </row>
    <row r="26" spans="1:4" ht="16.5" x14ac:dyDescent="0.25">
      <c r="A26" s="39"/>
      <c r="B26" s="42"/>
      <c r="C26" s="41"/>
      <c r="D26" s="41"/>
    </row>
    <row r="27" spans="1:4" ht="16.5" x14ac:dyDescent="0.25">
      <c r="A27" s="39"/>
      <c r="B27" s="42"/>
      <c r="C27" s="41"/>
      <c r="D27" s="41"/>
    </row>
    <row r="28" spans="1:4" ht="16.5" x14ac:dyDescent="0.25">
      <c r="A28" s="39"/>
      <c r="B28" s="42"/>
      <c r="C28" s="41"/>
      <c r="D28" s="41"/>
    </row>
    <row r="29" spans="1:4" ht="16.5" x14ac:dyDescent="0.25">
      <c r="A29" s="39"/>
      <c r="B29" s="42"/>
      <c r="C29" s="41"/>
      <c r="D29" s="41"/>
    </row>
    <row r="30" spans="1:4" ht="16.5" x14ac:dyDescent="0.25">
      <c r="A30" s="39"/>
      <c r="B30" s="42"/>
      <c r="C30" s="41"/>
      <c r="D30" s="41"/>
    </row>
    <row r="31" spans="1:4" ht="16.5" x14ac:dyDescent="0.25">
      <c r="A31" s="39"/>
      <c r="B31" s="42"/>
      <c r="C31" s="41"/>
      <c r="D31" s="41"/>
    </row>
    <row r="32" spans="1:4" ht="16.5" x14ac:dyDescent="0.25">
      <c r="A32" s="39"/>
      <c r="B32" s="42"/>
      <c r="C32" s="41"/>
      <c r="D32" s="41"/>
    </row>
    <row r="33" spans="1:4" ht="16.5" x14ac:dyDescent="0.3">
      <c r="A33" s="44"/>
      <c r="B33" s="45"/>
      <c r="C33" s="46"/>
      <c r="D33" s="46"/>
    </row>
    <row r="34" spans="1:4" ht="16.5" x14ac:dyDescent="0.3">
      <c r="A34" s="44"/>
      <c r="B34" s="45"/>
      <c r="C34" s="46"/>
      <c r="D34" s="46"/>
    </row>
    <row r="35" spans="1:4" ht="16.5" x14ac:dyDescent="0.3">
      <c r="A35" s="44"/>
      <c r="B35" s="45"/>
      <c r="C35" s="46"/>
      <c r="D35" s="46"/>
    </row>
    <row r="36" spans="1:4" ht="16.5" x14ac:dyDescent="0.3">
      <c r="A36" s="44"/>
      <c r="B36" s="45"/>
      <c r="C36" s="46"/>
      <c r="D36" s="46"/>
    </row>
    <row r="37" spans="1:4" ht="16.5" x14ac:dyDescent="0.3">
      <c r="A37" s="44"/>
      <c r="B37" s="45"/>
      <c r="C37" s="46"/>
      <c r="D37" s="46"/>
    </row>
    <row r="38" spans="1:4" ht="16.5" x14ac:dyDescent="0.3">
      <c r="A38" s="44"/>
      <c r="B38" s="45"/>
      <c r="C38" s="46"/>
      <c r="D38" s="46"/>
    </row>
    <row r="39" spans="1:4" ht="16.5" x14ac:dyDescent="0.3">
      <c r="A39" s="44"/>
      <c r="B39" s="45"/>
      <c r="C39" s="46"/>
      <c r="D39" s="46"/>
    </row>
    <row r="40" spans="1:4" ht="16.5" x14ac:dyDescent="0.3">
      <c r="A40" s="44"/>
      <c r="B40" s="45"/>
      <c r="C40" s="46"/>
      <c r="D40" s="46"/>
    </row>
    <row r="41" spans="1:4" ht="16.5" x14ac:dyDescent="0.3">
      <c r="A41" s="44"/>
      <c r="B41" s="45"/>
      <c r="C41" s="46"/>
      <c r="D41" s="46"/>
    </row>
    <row r="42" spans="1:4" ht="16.5" x14ac:dyDescent="0.3">
      <c r="A42" s="44"/>
      <c r="B42" s="45"/>
      <c r="C42" s="46"/>
      <c r="D42" s="46"/>
    </row>
    <row r="43" spans="1:4" ht="16.5" x14ac:dyDescent="0.3">
      <c r="A43" s="44"/>
      <c r="B43" s="45"/>
      <c r="C43" s="46"/>
      <c r="D43" s="46"/>
    </row>
    <row r="44" spans="1:4" ht="16.5" x14ac:dyDescent="0.3">
      <c r="A44" s="44"/>
      <c r="B44" s="45"/>
      <c r="C44" s="46"/>
      <c r="D44" s="46"/>
    </row>
    <row r="45" spans="1:4" ht="16.5" x14ac:dyDescent="0.3">
      <c r="A45" s="44"/>
      <c r="B45" s="45"/>
      <c r="C45" s="46"/>
      <c r="D45" s="46"/>
    </row>
    <row r="46" spans="1:4" ht="16.5" x14ac:dyDescent="0.3">
      <c r="A46" s="47"/>
      <c r="B46" s="48"/>
      <c r="C46" s="49"/>
      <c r="D46" s="49"/>
    </row>
    <row r="47" spans="1:4" ht="16.5" x14ac:dyDescent="0.3">
      <c r="A47" s="50"/>
      <c r="B47" s="50"/>
      <c r="C47" s="51"/>
      <c r="D47" s="51"/>
    </row>
    <row r="48" spans="1:4" ht="16.5" x14ac:dyDescent="0.3">
      <c r="A48" s="50"/>
      <c r="B48" s="50"/>
      <c r="C48" s="51"/>
      <c r="D48" s="51"/>
    </row>
    <row r="49" spans="1:4" ht="16.5" x14ac:dyDescent="0.3">
      <c r="A49" s="50"/>
      <c r="B49" s="50"/>
      <c r="C49" s="51"/>
      <c r="D49" s="51"/>
    </row>
    <row r="50" spans="1:4" ht="16.5" x14ac:dyDescent="0.3">
      <c r="A50" s="50"/>
      <c r="B50" s="50"/>
      <c r="C50" s="51"/>
      <c r="D50" s="5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11"/>
  <sheetViews>
    <sheetView workbookViewId="0">
      <selection activeCell="B2" sqref="B2"/>
    </sheetView>
  </sheetViews>
  <sheetFormatPr defaultRowHeight="15" x14ac:dyDescent="0.25"/>
  <sheetData>
    <row r="2" spans="2:2" x14ac:dyDescent="0.25">
      <c r="B2" t="s">
        <v>270</v>
      </c>
    </row>
    <row r="4" spans="2:2" x14ac:dyDescent="0.25">
      <c r="B4" s="52"/>
    </row>
    <row r="5" spans="2:2" x14ac:dyDescent="0.25">
      <c r="B5" s="52" t="s">
        <v>271</v>
      </c>
    </row>
    <row r="6" spans="2:2" x14ac:dyDescent="0.25">
      <c r="B6" t="s">
        <v>272</v>
      </c>
    </row>
    <row r="7" spans="2:2" x14ac:dyDescent="0.25">
      <c r="B7" t="s">
        <v>273</v>
      </c>
    </row>
    <row r="8" spans="2:2" x14ac:dyDescent="0.25">
      <c r="B8" t="s">
        <v>274</v>
      </c>
    </row>
    <row r="9" spans="2:2" x14ac:dyDescent="0.25">
      <c r="B9" t="s">
        <v>275</v>
      </c>
    </row>
    <row r="10" spans="2:2" x14ac:dyDescent="0.25">
      <c r="B10" t="s">
        <v>276</v>
      </c>
    </row>
    <row r="11" spans="2:2" x14ac:dyDescent="0.25">
      <c r="B11" t="s">
        <v>186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80129174-c05c-43cc-8e32-21fcbdfe51bb">
      <UserInfo>
        <DisplayName>Hannah Williams Walton</DisplayName>
        <AccountId>48</AccountId>
        <AccountType/>
      </UserInfo>
    </SharedWithUsers>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1589E010-9828-41B0-8514-661E0FD23F5C}">
  <ds:schemaRefs>
    <ds:schemaRef ds:uri="http://schemas.microsoft.com/sharepoint/v3/contenttype/forms"/>
  </ds:schemaRefs>
</ds:datastoreItem>
</file>

<file path=customXml/itemProps2.xml><?xml version="1.0" encoding="utf-8"?>
<ds:datastoreItem xmlns:ds="http://schemas.openxmlformats.org/officeDocument/2006/customXml" ds:itemID="{DA07DED8-1459-4D35-BAD0-D646F9748342}"/>
</file>

<file path=customXml/itemProps3.xml><?xml version="1.0" encoding="utf-8"?>
<ds:datastoreItem xmlns:ds="http://schemas.openxmlformats.org/officeDocument/2006/customXml" ds:itemID="{757B73AE-ABD5-4EA6-9480-E5F78817A110}">
  <ds:schemaRefs>
    <ds:schemaRef ds:uri="958b15ed-c521-4290-b073-2e98d4cc1d7f"/>
    <ds:schemaRef ds:uri="http://schemas.microsoft.com/office/infopath/2007/PartnerControls"/>
    <ds:schemaRef ds:uri="http://purl.org/dc/terms/"/>
    <ds:schemaRef ds:uri="http://purl.org/dc/elements/1.1/"/>
    <ds:schemaRef ds:uri="80129174-c05c-43cc-8e32-21fcbdfe51bb"/>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vt:lpstr>
      <vt:lpstr>Raw Data</vt:lpstr>
      <vt:lpstr>KPI Table</vt:lpstr>
      <vt:lpstr>Budget</vt:lpstr>
      <vt:lpstr>Screening Activity </vt:lpstr>
      <vt:lpstr>Audience Feedback</vt:lpstr>
      <vt:lpstr>Comms Activity</vt:lpstr>
      <vt:lpstr>Notes - ADMIN ONLY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Barnett</dc:creator>
  <cp:keywords/>
  <dc:description/>
  <cp:lastModifiedBy>Hannah Williams Walton</cp:lastModifiedBy>
  <cp:revision/>
  <dcterms:created xsi:type="dcterms:W3CDTF">2016-06-20T13:25:12Z</dcterms:created>
  <dcterms:modified xsi:type="dcterms:W3CDTF">2017-07-05T14:54:46Z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