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ll2017.sharepoint.com/Projects/Slung Low - Flood/A_Budget/Budget notes/"/>
    </mc:Choice>
  </mc:AlternateContent>
  <bookViews>
    <workbookView xWindow="0" yWindow="0" windowWidth="28800" windowHeight="12210" tabRatio="500" activeTab="2"/>
  </bookViews>
  <sheets>
    <sheet name="Budget Overview" sheetId="1" r:id="rId1"/>
    <sheet name="Production Budget Part 1" sheetId="2" r:id="rId2"/>
    <sheet name="Production Budget Part 2" sheetId="3" r:id="rId3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5" i="1" l="1"/>
  <c r="B44" i="1"/>
  <c r="B43" i="1"/>
  <c r="B39" i="1"/>
  <c r="B38" i="1"/>
  <c r="B37" i="1"/>
  <c r="B53" i="1" l="1"/>
  <c r="B4" i="2"/>
  <c r="B29" i="2" s="1"/>
  <c r="B9" i="2"/>
  <c r="B11" i="2"/>
  <c r="B12" i="2"/>
  <c r="B15" i="2"/>
  <c r="B8" i="3"/>
  <c r="B29" i="3" s="1"/>
  <c r="B11" i="3"/>
  <c r="B14" i="3"/>
  <c r="B30" i="2" l="1"/>
  <c r="B30" i="3"/>
</calcChain>
</file>

<file path=xl/sharedStrings.xml><?xml version="1.0" encoding="utf-8"?>
<sst xmlns="http://schemas.openxmlformats.org/spreadsheetml/2006/main" count="160" uniqueCount="106">
  <si>
    <t>Creative Team (The Flood Part I &amp; II)</t>
  </si>
  <si>
    <t>Director</t>
  </si>
  <si>
    <t>Writer</t>
  </si>
  <si>
    <t>Part I &amp; II</t>
  </si>
  <si>
    <t>Producer</t>
  </si>
  <si>
    <t>SL</t>
  </si>
  <si>
    <t>Exec Producer</t>
  </si>
  <si>
    <t>Designer</t>
  </si>
  <si>
    <t>Production Manager</t>
  </si>
  <si>
    <t>Associate Director (Participation)</t>
  </si>
  <si>
    <t>16 weeks @£500</t>
  </si>
  <si>
    <t>Associate Director (Movement)</t>
  </si>
  <si>
    <t>Composer</t>
  </si>
  <si>
    <t>Sound Artist</t>
  </si>
  <si>
    <t>Lighting Designer/Chief LX</t>
  </si>
  <si>
    <t>Digital Creator</t>
  </si>
  <si>
    <t>Production Administrator</t>
  </si>
  <si>
    <t>General costs</t>
  </si>
  <si>
    <t>Base (workshop, rehearsal space)</t>
  </si>
  <si>
    <t>Accommodation</t>
  </si>
  <si>
    <t xml:space="preserve">Travel </t>
  </si>
  <si>
    <t>Company Care (rather than per diems)</t>
  </si>
  <si>
    <t>Press Relations</t>
  </si>
  <si>
    <t>Insurance</t>
  </si>
  <si>
    <t>Supplement to SL policy</t>
  </si>
  <si>
    <t>Licensing</t>
  </si>
  <si>
    <t>Hull CC</t>
  </si>
  <si>
    <t>Box Office</t>
  </si>
  <si>
    <t>SL run</t>
  </si>
  <si>
    <t>Security</t>
  </si>
  <si>
    <t>Audience Sound Equipmwnt</t>
  </si>
  <si>
    <t>Marketing Print and Community</t>
  </si>
  <si>
    <t>Marketing Web and Digital</t>
  </si>
  <si>
    <t>Design</t>
  </si>
  <si>
    <t>Front of House</t>
  </si>
  <si>
    <t>Productions vans</t>
  </si>
  <si>
    <t>The Flood Part I</t>
  </si>
  <si>
    <t>Actors x 7</t>
  </si>
  <si>
    <t>Stage Management x 2</t>
  </si>
  <si>
    <t>Technical staff x 2</t>
  </si>
  <si>
    <t xml:space="preserve">Production buget </t>
  </si>
  <si>
    <t>The Flood Part II</t>
  </si>
  <si>
    <t>Stage Management x 4</t>
  </si>
  <si>
    <t>Technical staff x 4</t>
  </si>
  <si>
    <t>Contingency</t>
  </si>
  <si>
    <t>Total</t>
  </si>
  <si>
    <t>The Flood, Hull 2017 Draft Budget Feb 16</t>
  </si>
  <si>
    <t>8 months, Feb - Sept</t>
  </si>
  <si>
    <t>30 weeks @ £500</t>
  </si>
  <si>
    <t>7 weeks @ £500</t>
  </si>
  <si>
    <t>JR updated</t>
  </si>
  <si>
    <t>Digital Content Production Budget</t>
  </si>
  <si>
    <t>2017 Allocation</t>
  </si>
  <si>
    <t>Production Area</t>
  </si>
  <si>
    <t>Budget</t>
  </si>
  <si>
    <t xml:space="preserve">Forecast </t>
  </si>
  <si>
    <t xml:space="preserve">Actual </t>
  </si>
  <si>
    <t>Costume</t>
  </si>
  <si>
    <t>Wardrobe Maintainence</t>
  </si>
  <si>
    <t>Notes</t>
  </si>
  <si>
    <t>Based on 7 costumes</t>
  </si>
  <si>
    <t xml:space="preserve">Set and Staging </t>
  </si>
  <si>
    <t>Effects</t>
  </si>
  <si>
    <t>Rehearsal space/base</t>
  </si>
  <si>
    <t>Crew costumes</t>
  </si>
  <si>
    <t>Based on 12</t>
  </si>
  <si>
    <t>Based on costumes being wet and cleaned every perf including rehearsals</t>
  </si>
  <si>
    <t>Water/Pyro? Rough estimate per show plus 3 rehearsals</t>
  </si>
  <si>
    <t>Sound</t>
  </si>
  <si>
    <t>Lighting</t>
  </si>
  <si>
    <t>Consumables</t>
  </si>
  <si>
    <t>Batteries Radio Mics</t>
  </si>
  <si>
    <t>Batteries Receivers cast</t>
  </si>
  <si>
    <t>Batteries receviers audience</t>
  </si>
  <si>
    <t>Anti-Bac Wipes</t>
  </si>
  <si>
    <t>Coat Rails for headphones</t>
  </si>
  <si>
    <t>Gazebos-FOH area</t>
  </si>
  <si>
    <t>This is a rough estimate based on one location on water from past work</t>
  </si>
  <si>
    <t>Props</t>
  </si>
  <si>
    <t>Based on 2 full changes for 600 people</t>
  </si>
  <si>
    <t>Ideally would source in kind</t>
  </si>
  <si>
    <t>Structure to be determined could move indoors depending on location</t>
  </si>
  <si>
    <t>Based on 6 weeks</t>
  </si>
  <si>
    <t>Other consumables</t>
  </si>
  <si>
    <t>Based on £200 per night</t>
  </si>
  <si>
    <t xml:space="preserve">To include generator hire for 2 weeks and any site lighting </t>
  </si>
  <si>
    <t>Event staffing</t>
  </si>
  <si>
    <t>Security, First Aid, Volunteer costs ie costume, refeshments</t>
  </si>
  <si>
    <t>Event On Costs</t>
  </si>
  <si>
    <t>Radio Mic hires/purchases/building on position for transmitters</t>
  </si>
  <si>
    <t>Costume Cleaning</t>
  </si>
  <si>
    <t xml:space="preserve">Possible in kind for 6 weeks in total,  running costs. </t>
  </si>
  <si>
    <t xml:space="preserve">Barriers/fencing, road closures, site cleansing, fire &amp; safety equipment </t>
  </si>
  <si>
    <t>This is a rough estimate based on multiple locations</t>
  </si>
  <si>
    <t>Based on 107 costumes to include community cast</t>
  </si>
  <si>
    <t>Based on 30</t>
  </si>
  <si>
    <t>Wardrobe Maintainence/Cleaning</t>
  </si>
  <si>
    <t>Based on 2 full changes for 800 people</t>
  </si>
  <si>
    <t>Based on 6 weeks one change a week for 100 plus</t>
  </si>
  <si>
    <t xml:space="preserve">Contigency </t>
  </si>
  <si>
    <t>Volunteer care</t>
  </si>
  <si>
    <t>Radio Mic hires/purchases/-Mics will be shared between cast members and reused from Part 1</t>
  </si>
  <si>
    <t xml:space="preserve">LA KF Notes </t>
  </si>
  <si>
    <t xml:space="preserve">Perhaps on the low side. To be reviewed again in Nov when the site is confirmed. </t>
  </si>
  <si>
    <t xml:space="preserve">Laura confirmed base, securkity &amp; FOH are duplicated until we know sites. Security overnight? FOH lockable TBC. To be reviewed in Nov </t>
  </si>
  <si>
    <t>plus Box Office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</si>
</sst>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1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</font>
    <font>
      <sz val="12"/>
      <name val="Calibri"/>
      <family val="2"/>
      <scheme val="minor"/>
    </font>
    <font>
      <sz val="12"/>
      <color rgb="FF008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44" fontId="0" fillId="0" borderId="0" xfId="0" applyNumberFormat="1"/>
    <xf numFmtId="0" fontId="6" fillId="0" borderId="0" xfId="0" applyFont="1"/>
    <xf numFmtId="44" fontId="2" fillId="0" borderId="0" xfId="0" applyNumberFormat="1" applyFont="1" applyAlignment="1">
      <alignment vertical="top"/>
    </xf>
    <xf numFmtId="0" fontId="3" fillId="0" borderId="0" xfId="0" applyFont="1"/>
    <xf numFmtId="0" fontId="10" fillId="2" borderId="0" xfId="0" applyFont="1" applyFill="1"/>
    <xf numFmtId="6" fontId="0" fillId="0" borderId="0" xfId="0" applyNumberFormat="1"/>
    <xf numFmtId="6" fontId="3" fillId="0" borderId="0" xfId="0" applyNumberFormat="1" applyFont="1"/>
    <xf numFmtId="44" fontId="0" fillId="0" borderId="1" xfId="0" applyNumberFormat="1" applyBorder="1"/>
    <xf numFmtId="44" fontId="8" fillId="0" borderId="1" xfId="0" applyNumberFormat="1" applyFont="1" applyBorder="1"/>
    <xf numFmtId="44" fontId="7" fillId="0" borderId="1" xfId="0" applyNumberFormat="1" applyFont="1" applyBorder="1"/>
    <xf numFmtId="44" fontId="0" fillId="0" borderId="1" xfId="0" applyNumberFormat="1" applyFill="1" applyBorder="1"/>
    <xf numFmtId="0" fontId="0" fillId="0" borderId="2" xfId="0" applyFill="1" applyBorder="1"/>
    <xf numFmtId="44" fontId="0" fillId="0" borderId="3" xfId="0" applyNumberFormat="1" applyBorder="1"/>
    <xf numFmtId="0" fontId="6" fillId="0" borderId="4" xfId="0" applyFont="1" applyBorder="1"/>
    <xf numFmtId="0" fontId="0" fillId="0" borderId="5" xfId="0" applyBorder="1"/>
    <xf numFmtId="0" fontId="6" fillId="0" borderId="6" xfId="0" applyFont="1" applyBorder="1"/>
    <xf numFmtId="0" fontId="0" fillId="0" borderId="5" xfId="0" applyFill="1" applyBorder="1"/>
    <xf numFmtId="0" fontId="0" fillId="0" borderId="7" xfId="0" applyBorder="1"/>
    <xf numFmtId="44" fontId="0" fillId="0" borderId="8" xfId="0" applyNumberFormat="1" applyBorder="1"/>
    <xf numFmtId="0" fontId="6" fillId="0" borderId="9" xfId="0" applyFont="1" applyBorder="1"/>
    <xf numFmtId="0" fontId="0" fillId="0" borderId="2" xfId="0" applyBorder="1"/>
    <xf numFmtId="44" fontId="8" fillId="0" borderId="3" xfId="0" applyNumberFormat="1" applyFont="1" applyBorder="1"/>
    <xf numFmtId="44" fontId="8" fillId="0" borderId="8" xfId="0" applyNumberFormat="1" applyFont="1" applyBorder="1"/>
    <xf numFmtId="0" fontId="0" fillId="0" borderId="10" xfId="0" applyBorder="1"/>
    <xf numFmtId="44" fontId="7" fillId="0" borderId="11" xfId="0" applyNumberFormat="1" applyFont="1" applyBorder="1"/>
    <xf numFmtId="0" fontId="1" fillId="0" borderId="10" xfId="0" applyFont="1" applyBorder="1"/>
    <xf numFmtId="44" fontId="1" fillId="0" borderId="11" xfId="0" applyNumberFormat="1" applyFont="1" applyBorder="1"/>
    <xf numFmtId="0" fontId="11" fillId="0" borderId="0" xfId="0" applyFont="1"/>
    <xf numFmtId="0" fontId="9" fillId="0" borderId="10" xfId="0" applyFont="1" applyBorder="1" applyAlignment="1">
      <alignment vertical="top"/>
    </xf>
    <xf numFmtId="44" fontId="2" fillId="0" borderId="11" xfId="0" applyNumberFormat="1" applyFont="1" applyBorder="1" applyAlignment="1">
      <alignment vertical="top"/>
    </xf>
    <xf numFmtId="0" fontId="1" fillId="0" borderId="2" xfId="0" applyFont="1" applyBorder="1"/>
    <xf numFmtId="0" fontId="3" fillId="0" borderId="3" xfId="0" applyFont="1" applyBorder="1" applyAlignment="1">
      <alignment horizontal="center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workbookViewId="0">
      <selection activeCell="B37" sqref="B37"/>
    </sheetView>
  </sheetViews>
  <sheetFormatPr defaultColWidth="8.875" defaultRowHeight="15.75" x14ac:dyDescent="0.25"/>
  <cols>
    <col min="1" max="1" width="33.5" bestFit="1" customWidth="1"/>
    <col min="2" max="2" width="14" customWidth="1"/>
    <col min="3" max="3" width="17.625" style="3" bestFit="1" customWidth="1"/>
    <col min="4" max="4" width="11.5" customWidth="1"/>
  </cols>
  <sheetData>
    <row r="1" spans="1:3" x14ac:dyDescent="0.25">
      <c r="A1" s="1" t="s">
        <v>46</v>
      </c>
    </row>
    <row r="2" spans="1:3" ht="16.5" thickBot="1" x14ac:dyDescent="0.3"/>
    <row r="3" spans="1:3" x14ac:dyDescent="0.25">
      <c r="A3" s="32" t="s">
        <v>0</v>
      </c>
      <c r="B3" s="33" t="s">
        <v>50</v>
      </c>
      <c r="C3" s="15"/>
    </row>
    <row r="4" spans="1:3" x14ac:dyDescent="0.25">
      <c r="A4" s="16" t="s">
        <v>1</v>
      </c>
      <c r="B4" s="9">
        <v>15000</v>
      </c>
      <c r="C4" s="17" t="s">
        <v>48</v>
      </c>
    </row>
    <row r="5" spans="1:3" x14ac:dyDescent="0.25">
      <c r="A5" s="16" t="s">
        <v>2</v>
      </c>
      <c r="B5" s="9">
        <v>20000</v>
      </c>
      <c r="C5" s="17" t="s">
        <v>3</v>
      </c>
    </row>
    <row r="6" spans="1:3" x14ac:dyDescent="0.25">
      <c r="A6" s="16" t="s">
        <v>4</v>
      </c>
      <c r="B6" s="9">
        <v>0</v>
      </c>
      <c r="C6" s="17" t="s">
        <v>5</v>
      </c>
    </row>
    <row r="7" spans="1:3" x14ac:dyDescent="0.25">
      <c r="A7" s="16" t="s">
        <v>6</v>
      </c>
      <c r="B7" s="9">
        <v>0</v>
      </c>
      <c r="C7" s="17" t="s">
        <v>5</v>
      </c>
    </row>
    <row r="8" spans="1:3" x14ac:dyDescent="0.25">
      <c r="A8" s="16" t="s">
        <v>7</v>
      </c>
      <c r="B8" s="9">
        <v>11000</v>
      </c>
      <c r="C8" s="17" t="s">
        <v>3</v>
      </c>
    </row>
    <row r="9" spans="1:3" x14ac:dyDescent="0.25">
      <c r="A9" s="16" t="s">
        <v>8</v>
      </c>
      <c r="B9" s="9">
        <v>10000</v>
      </c>
      <c r="C9" s="17" t="s">
        <v>3</v>
      </c>
    </row>
    <row r="10" spans="1:3" x14ac:dyDescent="0.25">
      <c r="A10" s="16" t="s">
        <v>9</v>
      </c>
      <c r="B10" s="9">
        <v>8000</v>
      </c>
      <c r="C10" s="17" t="s">
        <v>10</v>
      </c>
    </row>
    <row r="11" spans="1:3" x14ac:dyDescent="0.25">
      <c r="A11" s="16" t="s">
        <v>11</v>
      </c>
      <c r="B11" s="9">
        <v>8000</v>
      </c>
      <c r="C11" s="17" t="s">
        <v>10</v>
      </c>
    </row>
    <row r="12" spans="1:3" x14ac:dyDescent="0.25">
      <c r="A12" s="16" t="s">
        <v>12</v>
      </c>
      <c r="B12" s="9">
        <v>9000</v>
      </c>
      <c r="C12" s="17" t="s">
        <v>3</v>
      </c>
    </row>
    <row r="13" spans="1:3" x14ac:dyDescent="0.25">
      <c r="A13" s="16" t="s">
        <v>13</v>
      </c>
      <c r="B13" s="9">
        <v>8000</v>
      </c>
      <c r="C13" s="17" t="s">
        <v>3</v>
      </c>
    </row>
    <row r="14" spans="1:3" x14ac:dyDescent="0.25">
      <c r="A14" s="16" t="s">
        <v>14</v>
      </c>
      <c r="B14" s="9">
        <v>8000</v>
      </c>
      <c r="C14" s="17" t="s">
        <v>3</v>
      </c>
    </row>
    <row r="15" spans="1:3" x14ac:dyDescent="0.25">
      <c r="A15" s="16" t="s">
        <v>15</v>
      </c>
      <c r="B15" s="9">
        <v>8000</v>
      </c>
      <c r="C15" s="17" t="s">
        <v>3</v>
      </c>
    </row>
    <row r="16" spans="1:3" ht="16.5" thickBot="1" x14ac:dyDescent="0.3">
      <c r="A16" s="19" t="s">
        <v>16</v>
      </c>
      <c r="B16" s="20">
        <v>4000</v>
      </c>
      <c r="C16" s="21" t="s">
        <v>3</v>
      </c>
    </row>
    <row r="17" spans="1:4" x14ac:dyDescent="0.25">
      <c r="B17" s="2"/>
    </row>
    <row r="18" spans="1:4" ht="16.5" thickBot="1" x14ac:dyDescent="0.3">
      <c r="A18" s="1" t="s">
        <v>17</v>
      </c>
      <c r="B18" s="2"/>
    </row>
    <row r="19" spans="1:4" x14ac:dyDescent="0.25">
      <c r="A19" s="13" t="s">
        <v>18</v>
      </c>
      <c r="B19" s="14">
        <v>8000</v>
      </c>
      <c r="C19" s="15" t="s">
        <v>47</v>
      </c>
    </row>
    <row r="20" spans="1:4" x14ac:dyDescent="0.25">
      <c r="A20" s="16" t="s">
        <v>19</v>
      </c>
      <c r="B20" s="10">
        <v>40000</v>
      </c>
      <c r="C20" s="17"/>
    </row>
    <row r="21" spans="1:4" x14ac:dyDescent="0.25">
      <c r="A21" s="16" t="s">
        <v>20</v>
      </c>
      <c r="B21" s="9">
        <v>6500</v>
      </c>
      <c r="C21" s="17"/>
    </row>
    <row r="22" spans="1:4" x14ac:dyDescent="0.25">
      <c r="A22" s="16" t="s">
        <v>21</v>
      </c>
      <c r="B22" s="11">
        <v>5500</v>
      </c>
      <c r="C22" s="17"/>
    </row>
    <row r="23" spans="1:4" x14ac:dyDescent="0.25">
      <c r="A23" s="18" t="s">
        <v>22</v>
      </c>
      <c r="B23" s="12">
        <v>0</v>
      </c>
      <c r="C23" s="17"/>
    </row>
    <row r="24" spans="1:4" x14ac:dyDescent="0.25">
      <c r="A24" s="18" t="s">
        <v>23</v>
      </c>
      <c r="B24" s="9">
        <v>800</v>
      </c>
      <c r="C24" s="17" t="s">
        <v>24</v>
      </c>
      <c r="D24" s="2"/>
    </row>
    <row r="25" spans="1:4" x14ac:dyDescent="0.25">
      <c r="A25" s="18" t="s">
        <v>25</v>
      </c>
      <c r="B25" s="9">
        <v>0</v>
      </c>
      <c r="C25" s="17" t="s">
        <v>26</v>
      </c>
    </row>
    <row r="26" spans="1:4" x14ac:dyDescent="0.25">
      <c r="A26" s="18" t="s">
        <v>27</v>
      </c>
      <c r="B26" s="9">
        <v>0</v>
      </c>
      <c r="C26" s="17" t="s">
        <v>28</v>
      </c>
    </row>
    <row r="27" spans="1:4" x14ac:dyDescent="0.25">
      <c r="A27" s="18" t="s">
        <v>29</v>
      </c>
      <c r="B27" s="9">
        <v>1500</v>
      </c>
      <c r="C27" s="17"/>
    </row>
    <row r="28" spans="1:4" x14ac:dyDescent="0.25">
      <c r="A28" s="18" t="s">
        <v>30</v>
      </c>
      <c r="B28" s="9">
        <v>0</v>
      </c>
      <c r="C28" s="17" t="s">
        <v>5</v>
      </c>
    </row>
    <row r="29" spans="1:4" x14ac:dyDescent="0.25">
      <c r="A29" s="18" t="s">
        <v>31</v>
      </c>
      <c r="B29" s="9">
        <v>0</v>
      </c>
      <c r="C29" s="17"/>
    </row>
    <row r="30" spans="1:4" x14ac:dyDescent="0.25">
      <c r="A30" s="18" t="s">
        <v>32</v>
      </c>
      <c r="B30" s="9">
        <v>0</v>
      </c>
      <c r="C30" s="17"/>
    </row>
    <row r="31" spans="1:4" x14ac:dyDescent="0.25">
      <c r="A31" s="18" t="s">
        <v>33</v>
      </c>
      <c r="B31" s="9">
        <v>0</v>
      </c>
      <c r="C31" s="17"/>
    </row>
    <row r="32" spans="1:4" x14ac:dyDescent="0.25">
      <c r="A32" s="18" t="s">
        <v>51</v>
      </c>
      <c r="B32" s="10">
        <v>8000</v>
      </c>
      <c r="C32" s="17"/>
    </row>
    <row r="33" spans="1:3" x14ac:dyDescent="0.25">
      <c r="A33" s="18" t="s">
        <v>34</v>
      </c>
      <c r="B33" s="9">
        <v>1700</v>
      </c>
      <c r="C33" s="17"/>
    </row>
    <row r="34" spans="1:3" ht="16.5" thickBot="1" x14ac:dyDescent="0.3">
      <c r="A34" s="19" t="s">
        <v>35</v>
      </c>
      <c r="B34" s="20">
        <v>0</v>
      </c>
      <c r="C34" s="21" t="s">
        <v>5</v>
      </c>
    </row>
    <row r="35" spans="1:3" x14ac:dyDescent="0.25">
      <c r="B35" s="2"/>
    </row>
    <row r="36" spans="1:3" ht="16.5" thickBot="1" x14ac:dyDescent="0.3">
      <c r="A36" s="1" t="s">
        <v>36</v>
      </c>
      <c r="B36" s="2"/>
    </row>
    <row r="37" spans="1:3" x14ac:dyDescent="0.25">
      <c r="A37" s="22" t="s">
        <v>37</v>
      </c>
      <c r="B37" s="23">
        <f>7*6*500</f>
        <v>21000</v>
      </c>
      <c r="C37" s="15" t="s">
        <v>49</v>
      </c>
    </row>
    <row r="38" spans="1:3" x14ac:dyDescent="0.25">
      <c r="A38" s="16" t="s">
        <v>38</v>
      </c>
      <c r="B38" s="10">
        <f>6*2*500</f>
        <v>6000</v>
      </c>
      <c r="C38" s="17" t="s">
        <v>49</v>
      </c>
    </row>
    <row r="39" spans="1:3" x14ac:dyDescent="0.25">
      <c r="A39" s="16" t="s">
        <v>39</v>
      </c>
      <c r="B39" s="10">
        <f>500*2*6</f>
        <v>6000</v>
      </c>
      <c r="C39" s="17" t="s">
        <v>49</v>
      </c>
    </row>
    <row r="40" spans="1:3" ht="16.5" thickBot="1" x14ac:dyDescent="0.3">
      <c r="A40" s="19" t="s">
        <v>40</v>
      </c>
      <c r="B40" s="24">
        <v>40000</v>
      </c>
      <c r="C40" s="21"/>
    </row>
    <row r="41" spans="1:3" x14ac:dyDescent="0.25">
      <c r="B41" s="2"/>
    </row>
    <row r="42" spans="1:3" ht="16.5" thickBot="1" x14ac:dyDescent="0.3">
      <c r="A42" s="1" t="s">
        <v>41</v>
      </c>
      <c r="B42" s="2"/>
    </row>
    <row r="43" spans="1:3" x14ac:dyDescent="0.25">
      <c r="A43" s="22" t="s">
        <v>37</v>
      </c>
      <c r="B43" s="23">
        <f>7*6*500</f>
        <v>21000</v>
      </c>
      <c r="C43" s="15" t="s">
        <v>49</v>
      </c>
    </row>
    <row r="44" spans="1:3" x14ac:dyDescent="0.25">
      <c r="A44" s="16" t="s">
        <v>42</v>
      </c>
      <c r="B44" s="10">
        <f>4*6*500</f>
        <v>12000</v>
      </c>
      <c r="C44" s="17" t="s">
        <v>49</v>
      </c>
    </row>
    <row r="45" spans="1:3" x14ac:dyDescent="0.25">
      <c r="A45" s="16" t="s">
        <v>43</v>
      </c>
      <c r="B45" s="10">
        <f>4*6*500</f>
        <v>12000</v>
      </c>
      <c r="C45" s="17" t="s">
        <v>49</v>
      </c>
    </row>
    <row r="46" spans="1:3" ht="16.5" thickBot="1" x14ac:dyDescent="0.3">
      <c r="A46" s="19" t="s">
        <v>40</v>
      </c>
      <c r="B46" s="24">
        <v>70000</v>
      </c>
      <c r="C46" s="21"/>
    </row>
    <row r="47" spans="1:3" x14ac:dyDescent="0.25">
      <c r="B47" s="2"/>
    </row>
    <row r="48" spans="1:3" x14ac:dyDescent="0.25">
      <c r="B48" s="2"/>
    </row>
    <row r="49" spans="1:3" ht="16.5" thickBot="1" x14ac:dyDescent="0.3">
      <c r="B49" s="2"/>
    </row>
    <row r="50" spans="1:3" ht="16.5" thickBot="1" x14ac:dyDescent="0.3">
      <c r="A50" s="25" t="s">
        <v>44</v>
      </c>
      <c r="B50" s="26">
        <v>1000</v>
      </c>
    </row>
    <row r="51" spans="1:3" x14ac:dyDescent="0.25">
      <c r="B51" s="2"/>
    </row>
    <row r="52" spans="1:3" ht="16.5" thickBot="1" x14ac:dyDescent="0.3">
      <c r="B52" s="2"/>
    </row>
    <row r="53" spans="1:3" ht="16.5" thickBot="1" x14ac:dyDescent="0.3">
      <c r="A53" s="27" t="s">
        <v>45</v>
      </c>
      <c r="B53" s="28">
        <f>SUM(B4:B52)</f>
        <v>370000</v>
      </c>
    </row>
    <row r="55" spans="1:3" ht="16.5" thickBot="1" x14ac:dyDescent="0.3"/>
    <row r="56" spans="1:3" ht="16.5" thickBot="1" x14ac:dyDescent="0.3">
      <c r="A56" s="30" t="s">
        <v>52</v>
      </c>
      <c r="B56" s="31">
        <v>30000</v>
      </c>
      <c r="C56" s="29" t="s">
        <v>105</v>
      </c>
    </row>
    <row r="57" spans="1:3" x14ac:dyDescent="0.25">
      <c r="B57" s="4"/>
    </row>
    <row r="58" spans="1:3" x14ac:dyDescent="0.25">
      <c r="B58" s="4"/>
    </row>
    <row r="59" spans="1:3" x14ac:dyDescent="0.25">
      <c r="B59" s="4"/>
    </row>
    <row r="60" spans="1:3" x14ac:dyDescent="0.25">
      <c r="B60" s="4"/>
    </row>
    <row r="61" spans="1:3" x14ac:dyDescent="0.25">
      <c r="B61" s="4"/>
    </row>
    <row r="62" spans="1:3" x14ac:dyDescent="0.25">
      <c r="B62" s="4"/>
    </row>
    <row r="63" spans="1:3" x14ac:dyDescent="0.25">
      <c r="B63" s="4"/>
    </row>
    <row r="64" spans="1:3" x14ac:dyDescent="0.25">
      <c r="B64" s="4"/>
    </row>
    <row r="65" spans="2:2" x14ac:dyDescent="0.25">
      <c r="B65" s="4"/>
    </row>
  </sheetData>
  <pageMargins left="0.75" right="0.75" top="1" bottom="1" header="0.5" footer="0.5"/>
  <pageSetup paperSize="9" scale="78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E31"/>
    </sheetView>
  </sheetViews>
  <sheetFormatPr defaultColWidth="11" defaultRowHeight="15.75" x14ac:dyDescent="0.25"/>
  <cols>
    <col min="1" max="1" width="24.125" bestFit="1" customWidth="1"/>
    <col min="2" max="2" width="13.125" customWidth="1"/>
    <col min="3" max="3" width="13.375" customWidth="1"/>
    <col min="4" max="4" width="22" customWidth="1"/>
    <col min="5" max="5" width="62.5" bestFit="1" customWidth="1"/>
    <col min="6" max="6" width="94.875" customWidth="1"/>
  </cols>
  <sheetData>
    <row r="1" spans="1:6" x14ac:dyDescent="0.25">
      <c r="A1" s="6" t="s">
        <v>53</v>
      </c>
      <c r="B1" s="6" t="s">
        <v>54</v>
      </c>
      <c r="C1" s="6" t="s">
        <v>55</v>
      </c>
      <c r="D1" s="6" t="s">
        <v>56</v>
      </c>
      <c r="E1" s="6" t="s">
        <v>59</v>
      </c>
      <c r="F1" s="6" t="s">
        <v>102</v>
      </c>
    </row>
    <row r="3" spans="1:6" x14ac:dyDescent="0.25">
      <c r="A3" t="s">
        <v>61</v>
      </c>
      <c r="B3" s="7">
        <v>12000</v>
      </c>
      <c r="E3" t="s">
        <v>77</v>
      </c>
    </row>
    <row r="4" spans="1:6" x14ac:dyDescent="0.25">
      <c r="A4" t="s">
        <v>62</v>
      </c>
      <c r="B4" s="7">
        <f>8*500</f>
        <v>4000</v>
      </c>
      <c r="E4" t="s">
        <v>67</v>
      </c>
    </row>
    <row r="5" spans="1:6" x14ac:dyDescent="0.25">
      <c r="A5" t="s">
        <v>69</v>
      </c>
      <c r="B5" s="7">
        <v>4000</v>
      </c>
      <c r="E5" t="s">
        <v>85</v>
      </c>
    </row>
    <row r="6" spans="1:6" x14ac:dyDescent="0.25">
      <c r="A6" t="s">
        <v>68</v>
      </c>
      <c r="B6" s="7">
        <v>4000</v>
      </c>
      <c r="E6" t="s">
        <v>89</v>
      </c>
    </row>
    <row r="7" spans="1:6" x14ac:dyDescent="0.25">
      <c r="B7" s="7"/>
    </row>
    <row r="8" spans="1:6" x14ac:dyDescent="0.25">
      <c r="A8" t="s">
        <v>78</v>
      </c>
      <c r="B8" s="7">
        <v>2000</v>
      </c>
    </row>
    <row r="9" spans="1:6" x14ac:dyDescent="0.25">
      <c r="A9" t="s">
        <v>57</v>
      </c>
      <c r="B9">
        <f>7*200</f>
        <v>1400</v>
      </c>
      <c r="E9" t="s">
        <v>60</v>
      </c>
    </row>
    <row r="10" spans="1:6" x14ac:dyDescent="0.25">
      <c r="A10" t="s">
        <v>58</v>
      </c>
      <c r="B10">
        <v>500</v>
      </c>
    </row>
    <row r="11" spans="1:6" x14ac:dyDescent="0.25">
      <c r="A11" t="s">
        <v>90</v>
      </c>
      <c r="B11">
        <f>7*20*6</f>
        <v>840</v>
      </c>
      <c r="E11" t="s">
        <v>66</v>
      </c>
    </row>
    <row r="12" spans="1:6" x14ac:dyDescent="0.25">
      <c r="A12" t="s">
        <v>64</v>
      </c>
      <c r="B12">
        <f>12*75</f>
        <v>900</v>
      </c>
      <c r="E12" t="s">
        <v>65</v>
      </c>
    </row>
    <row r="14" spans="1:6" x14ac:dyDescent="0.25">
      <c r="A14" s="5" t="s">
        <v>70</v>
      </c>
    </row>
    <row r="15" spans="1:6" x14ac:dyDescent="0.25">
      <c r="A15" t="s">
        <v>71</v>
      </c>
      <c r="B15">
        <f>280</f>
        <v>280</v>
      </c>
      <c r="E15" t="s">
        <v>82</v>
      </c>
    </row>
    <row r="16" spans="1:6" x14ac:dyDescent="0.25">
      <c r="A16" t="s">
        <v>72</v>
      </c>
      <c r="B16">
        <v>280</v>
      </c>
      <c r="E16" t="s">
        <v>82</v>
      </c>
    </row>
    <row r="17" spans="1:6" x14ac:dyDescent="0.25">
      <c r="A17" t="s">
        <v>73</v>
      </c>
      <c r="B17">
        <v>480</v>
      </c>
      <c r="E17" t="s">
        <v>79</v>
      </c>
    </row>
    <row r="18" spans="1:6" x14ac:dyDescent="0.25">
      <c r="A18" t="s">
        <v>74</v>
      </c>
      <c r="B18">
        <v>150</v>
      </c>
    </row>
    <row r="19" spans="1:6" x14ac:dyDescent="0.25">
      <c r="A19" t="s">
        <v>83</v>
      </c>
      <c r="B19">
        <v>1000</v>
      </c>
      <c r="E19" t="s">
        <v>84</v>
      </c>
    </row>
    <row r="22" spans="1:6" x14ac:dyDescent="0.25">
      <c r="A22" t="s">
        <v>63</v>
      </c>
      <c r="B22">
        <v>1000</v>
      </c>
      <c r="E22" t="s">
        <v>91</v>
      </c>
      <c r="F22" t="s">
        <v>104</v>
      </c>
    </row>
    <row r="23" spans="1:6" x14ac:dyDescent="0.25">
      <c r="A23" t="s">
        <v>76</v>
      </c>
      <c r="B23">
        <v>500</v>
      </c>
      <c r="E23" t="s">
        <v>81</v>
      </c>
    </row>
    <row r="24" spans="1:6" x14ac:dyDescent="0.25">
      <c r="A24" t="s">
        <v>75</v>
      </c>
      <c r="B24">
        <v>250</v>
      </c>
      <c r="E24" t="s">
        <v>80</v>
      </c>
    </row>
    <row r="25" spans="1:6" x14ac:dyDescent="0.25">
      <c r="A25" t="s">
        <v>86</v>
      </c>
      <c r="B25">
        <v>1500</v>
      </c>
      <c r="E25" t="s">
        <v>87</v>
      </c>
      <c r="F25" t="s">
        <v>103</v>
      </c>
    </row>
    <row r="26" spans="1:6" x14ac:dyDescent="0.25">
      <c r="A26" t="s">
        <v>88</v>
      </c>
      <c r="B26">
        <v>3000</v>
      </c>
      <c r="E26" t="s">
        <v>92</v>
      </c>
    </row>
    <row r="29" spans="1:6" x14ac:dyDescent="0.25">
      <c r="A29" t="s">
        <v>99</v>
      </c>
      <c r="B29" s="7">
        <f>40000-SUM(B3:B28)</f>
        <v>1920</v>
      </c>
    </row>
    <row r="30" spans="1:6" x14ac:dyDescent="0.25">
      <c r="B30" s="8">
        <f>SUM(B3:B29)</f>
        <v>40000</v>
      </c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view="pageBreakPreview" topLeftCell="B1" zoomScale="60" zoomScaleNormal="100" workbookViewId="0">
      <selection activeCell="B1" sqref="B1:E30"/>
    </sheetView>
  </sheetViews>
  <sheetFormatPr defaultColWidth="11" defaultRowHeight="15.75" x14ac:dyDescent="0.25"/>
  <cols>
    <col min="1" max="1" width="30" bestFit="1" customWidth="1"/>
    <col min="2" max="2" width="13.5" customWidth="1"/>
    <col min="5" max="5" width="88.625" bestFit="1" customWidth="1"/>
    <col min="6" max="6" width="11" customWidth="1"/>
  </cols>
  <sheetData>
    <row r="1" spans="1:6" x14ac:dyDescent="0.25">
      <c r="A1" s="6" t="s">
        <v>53</v>
      </c>
      <c r="B1" s="6" t="s">
        <v>54</v>
      </c>
      <c r="C1" s="6" t="s">
        <v>55</v>
      </c>
      <c r="D1" s="6" t="s">
        <v>56</v>
      </c>
      <c r="E1" s="6" t="s">
        <v>59</v>
      </c>
      <c r="F1" s="6" t="s">
        <v>102</v>
      </c>
    </row>
    <row r="3" spans="1:6" x14ac:dyDescent="0.25">
      <c r="A3" t="s">
        <v>61</v>
      </c>
      <c r="B3" s="7">
        <v>20000</v>
      </c>
      <c r="E3" t="s">
        <v>93</v>
      </c>
    </row>
    <row r="4" spans="1:6" x14ac:dyDescent="0.25">
      <c r="A4" t="s">
        <v>62</v>
      </c>
      <c r="B4" s="7">
        <v>4000</v>
      </c>
      <c r="E4" t="s">
        <v>67</v>
      </c>
    </row>
    <row r="5" spans="1:6" x14ac:dyDescent="0.25">
      <c r="A5" t="s">
        <v>69</v>
      </c>
      <c r="B5" s="7">
        <v>4000</v>
      </c>
      <c r="E5" t="s">
        <v>85</v>
      </c>
    </row>
    <row r="6" spans="1:6" x14ac:dyDescent="0.25">
      <c r="A6" t="s">
        <v>68</v>
      </c>
      <c r="B6" s="7">
        <v>4000</v>
      </c>
      <c r="E6" t="s">
        <v>101</v>
      </c>
    </row>
    <row r="7" spans="1:6" x14ac:dyDescent="0.25">
      <c r="A7" t="s">
        <v>78</v>
      </c>
      <c r="B7" s="7">
        <v>5000</v>
      </c>
    </row>
    <row r="8" spans="1:6" x14ac:dyDescent="0.25">
      <c r="A8" t="s">
        <v>57</v>
      </c>
      <c r="B8">
        <f>107*125</f>
        <v>13375</v>
      </c>
      <c r="E8" t="s">
        <v>94</v>
      </c>
    </row>
    <row r="9" spans="1:6" x14ac:dyDescent="0.25">
      <c r="A9" t="s">
        <v>96</v>
      </c>
      <c r="B9">
        <v>4000</v>
      </c>
    </row>
    <row r="11" spans="1:6" x14ac:dyDescent="0.25">
      <c r="A11" t="s">
        <v>64</v>
      </c>
      <c r="B11">
        <f>20*75</f>
        <v>1500</v>
      </c>
      <c r="E11" t="s">
        <v>95</v>
      </c>
    </row>
    <row r="13" spans="1:6" x14ac:dyDescent="0.25">
      <c r="A13" s="5" t="s">
        <v>70</v>
      </c>
    </row>
    <row r="14" spans="1:6" x14ac:dyDescent="0.25">
      <c r="A14" t="s">
        <v>71</v>
      </c>
      <c r="B14">
        <f>280*2</f>
        <v>560</v>
      </c>
      <c r="E14" t="s">
        <v>82</v>
      </c>
    </row>
    <row r="15" spans="1:6" x14ac:dyDescent="0.25">
      <c r="A15" t="s">
        <v>72</v>
      </c>
      <c r="B15">
        <v>280</v>
      </c>
      <c r="E15" t="s">
        <v>98</v>
      </c>
    </row>
    <row r="16" spans="1:6" x14ac:dyDescent="0.25">
      <c r="A16" t="s">
        <v>73</v>
      </c>
      <c r="B16">
        <v>640</v>
      </c>
      <c r="E16" t="s">
        <v>97</v>
      </c>
    </row>
    <row r="17" spans="1:6" x14ac:dyDescent="0.25">
      <c r="A17" t="s">
        <v>74</v>
      </c>
      <c r="B17">
        <v>250</v>
      </c>
    </row>
    <row r="18" spans="1:6" x14ac:dyDescent="0.25">
      <c r="A18" t="s">
        <v>83</v>
      </c>
      <c r="B18">
        <v>1000</v>
      </c>
      <c r="E18" t="s">
        <v>84</v>
      </c>
    </row>
    <row r="21" spans="1:6" x14ac:dyDescent="0.25">
      <c r="A21" t="s">
        <v>63</v>
      </c>
      <c r="B21">
        <v>1000</v>
      </c>
      <c r="E21" t="s">
        <v>91</v>
      </c>
    </row>
    <row r="22" spans="1:6" x14ac:dyDescent="0.25">
      <c r="A22" t="s">
        <v>100</v>
      </c>
      <c r="B22">
        <v>1000</v>
      </c>
    </row>
    <row r="23" spans="1:6" x14ac:dyDescent="0.25">
      <c r="A23" t="s">
        <v>76</v>
      </c>
      <c r="B23">
        <v>500</v>
      </c>
      <c r="E23" t="s">
        <v>81</v>
      </c>
    </row>
    <row r="24" spans="1:6" x14ac:dyDescent="0.25">
      <c r="A24" t="s">
        <v>75</v>
      </c>
      <c r="B24">
        <v>250</v>
      </c>
      <c r="E24" t="s">
        <v>80</v>
      </c>
    </row>
    <row r="25" spans="1:6" x14ac:dyDescent="0.25">
      <c r="A25" t="s">
        <v>86</v>
      </c>
      <c r="B25">
        <v>3000</v>
      </c>
      <c r="E25" t="s">
        <v>87</v>
      </c>
      <c r="F25" t="s">
        <v>103</v>
      </c>
    </row>
    <row r="26" spans="1:6" x14ac:dyDescent="0.25">
      <c r="A26" t="s">
        <v>88</v>
      </c>
      <c r="B26">
        <v>5000</v>
      </c>
      <c r="E26" t="s">
        <v>92</v>
      </c>
    </row>
    <row r="29" spans="1:6" x14ac:dyDescent="0.25">
      <c r="A29" t="s">
        <v>99</v>
      </c>
      <c r="B29" s="7">
        <f>70000-SUM(B3:B28)</f>
        <v>645</v>
      </c>
    </row>
    <row r="30" spans="1:6" x14ac:dyDescent="0.25">
      <c r="B30" s="8">
        <f>SUM(B3:B29)</f>
        <v>70000</v>
      </c>
    </row>
  </sheetData>
  <pageMargins left="0.75" right="0.75" top="1" bottom="1" header="0.5" footer="0.5"/>
  <pageSetup paperSize="9" scale="51" orientation="portrait" r:id="rId1"/>
  <colBreaks count="1" manualBreakCount="1">
    <brk id="5" max="29" man="1"/>
  </colBreak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0" ma:contentTypeDescription="Create a new document." ma:contentTypeScope="" ma:versionID="ef8729e693c55703127fc5aea43a81dc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7f3de8024420c48a2920362dc7c742bc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B98952-E9BE-44F7-8076-C34BD8B3D66F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80129174-c05c-43cc-8e32-21fcbdfe51bb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3D02DFE-E456-4133-8649-E5158130E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E4E806-12B5-488B-B55D-9B5E428735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Overview</vt:lpstr>
      <vt:lpstr>Production Budget Part 1</vt:lpstr>
      <vt:lpstr>Production Budget Part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Resnick</dc:creator>
  <cp:lastModifiedBy>Atkinsonm</cp:lastModifiedBy>
  <cp:lastPrinted>2016-11-04T09:34:12Z</cp:lastPrinted>
  <dcterms:created xsi:type="dcterms:W3CDTF">2016-03-02T17:42:53Z</dcterms:created>
  <dcterms:modified xsi:type="dcterms:W3CDTF">2016-11-04T09:34:26Z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