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309"/>
  <workbookPr/>
  <mc:AlternateContent xmlns:mc="http://schemas.openxmlformats.org/markup-compatibility/2006">
    <mc:Choice Requires="x15">
      <x15ac:absPath xmlns:x15ac="http://schemas.microsoft.com/office/spreadsheetml/2010/11/ac" url="/Users/Macbook/Desktop/"/>
    </mc:Choice>
  </mc:AlternateContent>
  <bookViews>
    <workbookView xWindow="120" yWindow="460" windowWidth="20700" windowHeight="14520"/>
  </bookViews>
  <sheets>
    <sheet name="Overall" sheetId="1" r:id="rId1"/>
    <sheet name="Five Years R&amp;D 16" sheetId="2" r:id="rId2"/>
    <sheet name="Music R&amp;D Company Development" sheetId="3" r:id="rId3"/>
    <sheet name="The Dancing Dead 16" sheetId="4" r:id="rId4"/>
    <sheet name="Five Years 2017" sheetId="5" r:id="rId5"/>
    <sheet name="Cash Flow" sheetId="6" r:id="rId6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4" i="1" l="1"/>
  <c r="G41" i="1"/>
  <c r="H13" i="1"/>
  <c r="H12" i="1"/>
  <c r="I17" i="1"/>
  <c r="I13" i="1"/>
  <c r="I15" i="1"/>
  <c r="J10" i="1"/>
  <c r="H24" i="1"/>
  <c r="G78" i="1"/>
  <c r="G42" i="1"/>
  <c r="H14" i="1"/>
  <c r="H18" i="1"/>
  <c r="J17" i="1"/>
  <c r="J19" i="1"/>
  <c r="H32" i="1"/>
  <c r="J23" i="1"/>
  <c r="D12" i="1"/>
  <c r="D17" i="1"/>
  <c r="D22" i="1"/>
  <c r="D27" i="1"/>
  <c r="H29" i="1"/>
  <c r="E9" i="5"/>
  <c r="E10" i="5"/>
  <c r="E11" i="5"/>
  <c r="E12" i="5"/>
  <c r="E55" i="5"/>
  <c r="G74" i="1"/>
  <c r="G71" i="1"/>
  <c r="G43" i="1"/>
  <c r="G44" i="1"/>
  <c r="G45" i="1"/>
  <c r="G46" i="1"/>
  <c r="G47" i="1"/>
  <c r="G48" i="1"/>
  <c r="G49" i="1"/>
  <c r="G50" i="1"/>
  <c r="G51" i="1"/>
  <c r="G52" i="1"/>
  <c r="G55" i="1"/>
  <c r="G58" i="1"/>
  <c r="G59" i="1"/>
  <c r="G60" i="1"/>
  <c r="G63" i="1"/>
  <c r="G65" i="1"/>
  <c r="G66" i="1"/>
  <c r="G69" i="1"/>
  <c r="G70" i="1"/>
  <c r="G77" i="1"/>
  <c r="E9" i="2"/>
  <c r="E16" i="4"/>
  <c r="E17" i="4"/>
  <c r="E10" i="2"/>
  <c r="P6" i="6"/>
  <c r="O10" i="6"/>
  <c r="E39" i="5"/>
  <c r="C48" i="5"/>
  <c r="E16" i="5"/>
  <c r="E17" i="5"/>
  <c r="E18" i="5"/>
  <c r="E19" i="5"/>
  <c r="E20" i="5"/>
  <c r="E21" i="5"/>
  <c r="E22" i="5"/>
  <c r="E28" i="5"/>
  <c r="E29" i="5"/>
  <c r="E36" i="5"/>
  <c r="E52" i="5"/>
  <c r="E51" i="5"/>
  <c r="E50" i="5"/>
  <c r="E49" i="5"/>
  <c r="E48" i="5"/>
  <c r="E47" i="5"/>
  <c r="E26" i="5"/>
  <c r="C22" i="2"/>
  <c r="E12" i="2"/>
  <c r="E22" i="2"/>
  <c r="E23" i="2"/>
  <c r="E24" i="2"/>
  <c r="E26" i="2"/>
  <c r="E12" i="4"/>
  <c r="E27" i="4"/>
  <c r="E29" i="4"/>
  <c r="E30" i="4"/>
  <c r="E32" i="4"/>
  <c r="E14" i="5"/>
  <c r="E24" i="5"/>
  <c r="E25" i="5"/>
  <c r="E31" i="5"/>
  <c r="C32" i="5"/>
  <c r="E32" i="5"/>
  <c r="E34" i="5"/>
  <c r="E35" i="5"/>
  <c r="E38" i="5"/>
  <c r="E41" i="5"/>
  <c r="E42" i="5"/>
  <c r="E44" i="5"/>
  <c r="E46" i="5"/>
  <c r="E53" i="5"/>
  <c r="D42" i="1"/>
  <c r="D78" i="1"/>
  <c r="D74" i="1"/>
  <c r="D75" i="1"/>
  <c r="Q19" i="6"/>
  <c r="P18" i="6"/>
  <c r="Q18" i="6"/>
  <c r="O15" i="6"/>
  <c r="O11" i="6"/>
  <c r="O16" i="6"/>
  <c r="P16" i="6"/>
  <c r="P14" i="6"/>
  <c r="O14" i="6"/>
  <c r="N38" i="6"/>
  <c r="M38" i="6"/>
  <c r="P37" i="6"/>
  <c r="P36" i="6"/>
  <c r="O35" i="6"/>
  <c r="N34" i="6"/>
  <c r="N33" i="6"/>
  <c r="P13" i="6"/>
  <c r="M10" i="6"/>
  <c r="K10" i="6"/>
  <c r="P7" i="6"/>
  <c r="O7" i="6"/>
  <c r="O12" i="6"/>
  <c r="M9" i="6"/>
  <c r="O9" i="6"/>
  <c r="I9" i="6"/>
  <c r="P8" i="6"/>
  <c r="O8" i="6"/>
  <c r="M8" i="6"/>
  <c r="I8" i="6"/>
  <c r="Q43" i="6"/>
  <c r="Q26" i="6"/>
  <c r="C26" i="6"/>
  <c r="F38" i="6"/>
  <c r="E38" i="6"/>
  <c r="E25" i="6"/>
  <c r="C25" i="6"/>
  <c r="K24" i="6"/>
  <c r="Q24" i="6"/>
  <c r="C24" i="6"/>
  <c r="G23" i="6"/>
  <c r="E23" i="6"/>
  <c r="M20" i="6"/>
  <c r="O19" i="6"/>
  <c r="N19" i="6"/>
  <c r="M19" i="6"/>
  <c r="L19" i="6"/>
  <c r="K19" i="6"/>
  <c r="J19" i="6"/>
  <c r="I19" i="6"/>
  <c r="H19" i="6"/>
  <c r="G19" i="6"/>
  <c r="F19" i="6"/>
  <c r="E19" i="6"/>
  <c r="P17" i="6"/>
  <c r="O6" i="6"/>
  <c r="F36" i="6"/>
  <c r="F37" i="6"/>
  <c r="F35" i="6"/>
  <c r="F34" i="6"/>
  <c r="F33" i="6"/>
  <c r="F15" i="6"/>
  <c r="F13" i="6"/>
  <c r="F12" i="6"/>
  <c r="F11" i="6"/>
  <c r="F9" i="6"/>
  <c r="F10" i="6"/>
  <c r="F8" i="6"/>
  <c r="F6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O18" i="6"/>
  <c r="N18" i="6"/>
  <c r="M18" i="6"/>
  <c r="L18" i="6"/>
  <c r="K18" i="6"/>
  <c r="J18" i="6"/>
  <c r="I18" i="6"/>
  <c r="H18" i="6"/>
  <c r="G18" i="6"/>
  <c r="F18" i="6"/>
  <c r="E18" i="6"/>
  <c r="E55" i="6"/>
  <c r="O54" i="6"/>
  <c r="E54" i="6"/>
  <c r="Q52" i="6"/>
  <c r="K52" i="6"/>
  <c r="E52" i="6"/>
  <c r="Q53" i="6"/>
  <c r="K53" i="6"/>
  <c r="E53" i="6"/>
  <c r="C52" i="6"/>
  <c r="P57" i="6"/>
  <c r="G56" i="6"/>
  <c r="G16" i="6"/>
  <c r="G11" i="6"/>
  <c r="G14" i="6"/>
  <c r="G8" i="6"/>
  <c r="G9" i="6"/>
  <c r="G6" i="6"/>
  <c r="E21" i="6"/>
  <c r="E28" i="4"/>
  <c r="E14" i="4"/>
  <c r="E11" i="4"/>
  <c r="E19" i="4"/>
  <c r="E9" i="4"/>
  <c r="E10" i="4"/>
  <c r="E21" i="4"/>
  <c r="E22" i="4"/>
  <c r="E24" i="4"/>
  <c r="E26" i="4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C33" i="6"/>
  <c r="C34" i="6"/>
  <c r="C35" i="6"/>
  <c r="C36" i="6"/>
  <c r="C37" i="6"/>
  <c r="C38" i="6"/>
  <c r="C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E42" i="6"/>
  <c r="F42" i="6"/>
  <c r="G42" i="6"/>
  <c r="H42" i="6"/>
  <c r="I42" i="6"/>
  <c r="J42" i="6"/>
  <c r="K42" i="6"/>
  <c r="L42" i="6"/>
  <c r="M42" i="6"/>
  <c r="O42" i="6"/>
  <c r="C42" i="6"/>
  <c r="C43" i="6"/>
  <c r="C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C53" i="6"/>
  <c r="C54" i="6"/>
  <c r="C55" i="6"/>
  <c r="C56" i="6"/>
  <c r="C57" i="6"/>
  <c r="C58" i="6"/>
  <c r="C59" i="6"/>
  <c r="C60" i="6"/>
  <c r="C61" i="6"/>
  <c r="C63" i="6"/>
  <c r="E63" i="6"/>
  <c r="F63" i="6"/>
  <c r="G63" i="6"/>
  <c r="H63" i="6"/>
  <c r="I63" i="6"/>
  <c r="J63" i="6"/>
  <c r="K63" i="6"/>
  <c r="L63" i="6"/>
  <c r="M63" i="6"/>
  <c r="N63" i="6"/>
  <c r="O63" i="6"/>
  <c r="P63" i="6"/>
  <c r="Q63" i="6"/>
  <c r="E65" i="6"/>
  <c r="F65" i="6"/>
  <c r="G65" i="6"/>
  <c r="H65" i="6"/>
  <c r="I65" i="6"/>
  <c r="J65" i="6"/>
  <c r="K65" i="6"/>
  <c r="L65" i="6"/>
  <c r="M65" i="6"/>
  <c r="N65" i="6"/>
  <c r="O65" i="6"/>
  <c r="P65" i="6"/>
  <c r="Q65" i="6"/>
  <c r="E9" i="3"/>
  <c r="E10" i="3"/>
  <c r="E11" i="3"/>
  <c r="E12" i="3"/>
  <c r="E13" i="3"/>
  <c r="E14" i="3"/>
  <c r="E15" i="3"/>
  <c r="E17" i="3"/>
  <c r="E14" i="2"/>
  <c r="E15" i="2"/>
  <c r="E17" i="2"/>
  <c r="D77" i="1"/>
</calcChain>
</file>

<file path=xl/sharedStrings.xml><?xml version="1.0" encoding="utf-8"?>
<sst xmlns="http://schemas.openxmlformats.org/spreadsheetml/2006/main" count="264" uniqueCount="164">
  <si>
    <t>Expenditure</t>
  </si>
  <si>
    <t>Category</t>
  </si>
  <si>
    <t>Total</t>
  </si>
  <si>
    <t>1)</t>
  </si>
  <si>
    <t>Development Costs</t>
  </si>
  <si>
    <t>Description</t>
  </si>
  <si>
    <t>Costs</t>
  </si>
  <si>
    <t>Artistic Spending</t>
  </si>
  <si>
    <t>2)</t>
  </si>
  <si>
    <t>Music R&amp;D (Company Development)</t>
  </si>
  <si>
    <t>Marketing &amp; Developing Audiences</t>
  </si>
  <si>
    <t>General Marketing</t>
  </si>
  <si>
    <t>Overheads</t>
  </si>
  <si>
    <t>Insurance</t>
  </si>
  <si>
    <t>Goodwin Payment</t>
  </si>
  <si>
    <t>Accounting</t>
  </si>
  <si>
    <t>3)</t>
  </si>
  <si>
    <t>Developing Your Organisation</t>
  </si>
  <si>
    <t>Ongoing Memberships</t>
  </si>
  <si>
    <t>Travel &amp; Petty Cash</t>
  </si>
  <si>
    <t>4)</t>
  </si>
  <si>
    <t>Contingency</t>
  </si>
  <si>
    <t>Contingency @ 3%</t>
  </si>
  <si>
    <t>Other</t>
  </si>
  <si>
    <t>Final Contingency</t>
  </si>
  <si>
    <t>Total Incoming</t>
  </si>
  <si>
    <t>Total Expenditure</t>
  </si>
  <si>
    <t>Source</t>
  </si>
  <si>
    <t>Categories</t>
  </si>
  <si>
    <t>Earned Income</t>
  </si>
  <si>
    <t>Production Team Fees - Multiple</t>
  </si>
  <si>
    <t>Writer Rights + Royalties</t>
  </si>
  <si>
    <t>Set, Props, Costume - Multiple</t>
  </si>
  <si>
    <t>Local Authority Funding</t>
  </si>
  <si>
    <t>Venue Hire - Multiple</t>
  </si>
  <si>
    <t>Technical Hire/Purchases</t>
  </si>
  <si>
    <t>Hull City Council</t>
  </si>
  <si>
    <t>Accommodation - Multiple</t>
  </si>
  <si>
    <t>Production Administration - Multiple</t>
  </si>
  <si>
    <t>Other Public Funding</t>
  </si>
  <si>
    <t>Travel - Multiple</t>
  </si>
  <si>
    <t xml:space="preserve">Arts Council England </t>
  </si>
  <si>
    <t>Developing your Organisation</t>
  </si>
  <si>
    <t>Hull City of Culture 2017</t>
  </si>
  <si>
    <t>Paul Hamlyn Foundation</t>
  </si>
  <si>
    <t>Management Staff Travel Expenses</t>
  </si>
  <si>
    <t>Show Marketing - Print/Online/Digital - Multiple</t>
  </si>
  <si>
    <t>Company Marketing</t>
  </si>
  <si>
    <t>Rehearsal Room Utility Bills</t>
  </si>
  <si>
    <t>Equipment Insurance</t>
  </si>
  <si>
    <t>Percentages</t>
  </si>
  <si>
    <t>ACE Intervention Rate</t>
  </si>
  <si>
    <t>Match Funding</t>
  </si>
  <si>
    <t>Individual Total</t>
  </si>
  <si>
    <t>Total of ACE Categories</t>
  </si>
  <si>
    <t>Cost</t>
  </si>
  <si>
    <t>Units (Days)</t>
  </si>
  <si>
    <t>Actor 1</t>
  </si>
  <si>
    <t>Actor 2</t>
  </si>
  <si>
    <t>Writer 1</t>
  </si>
  <si>
    <t>Accommodation</t>
  </si>
  <si>
    <t>Travel</t>
  </si>
  <si>
    <t>Material Costs</t>
  </si>
  <si>
    <t>Actor 3</t>
  </si>
  <si>
    <t>Actor 4</t>
  </si>
  <si>
    <t>Actor 5</t>
  </si>
  <si>
    <t>Actor 6</t>
  </si>
  <si>
    <t>Actor 7</t>
  </si>
  <si>
    <t>Writer</t>
  </si>
  <si>
    <t>Venue Fee</t>
  </si>
  <si>
    <t>Marketing</t>
  </si>
  <si>
    <t>Set/Props</t>
  </si>
  <si>
    <t>Costume</t>
  </si>
  <si>
    <t>Script Printing</t>
  </si>
  <si>
    <t>MD Composition Fee</t>
  </si>
  <si>
    <t>MD Rehearsal Fee</t>
  </si>
  <si>
    <t>Writer Fees</t>
  </si>
  <si>
    <t>Writer Expenses</t>
  </si>
  <si>
    <t>Sesh Band Costs</t>
  </si>
  <si>
    <t>Stage Manager</t>
  </si>
  <si>
    <t>Deputy Stage Manager</t>
  </si>
  <si>
    <t>Lighting Designer</t>
  </si>
  <si>
    <t>Sound Designer</t>
  </si>
  <si>
    <t>Tech Hire</t>
  </si>
  <si>
    <t>Accessibility Costs</t>
  </si>
  <si>
    <t>Opening Bank Balance</t>
  </si>
  <si>
    <t>*</t>
  </si>
  <si>
    <t>ONGOING BANK BALANCE</t>
  </si>
  <si>
    <t>TOTAL INCOMING PER MONTH</t>
  </si>
  <si>
    <t>Five Years Box Office</t>
  </si>
  <si>
    <t>Hull UK City of Culture 2017</t>
  </si>
  <si>
    <t>Arts Council England</t>
  </si>
  <si>
    <t xml:space="preserve"> Totals </t>
  </si>
  <si>
    <t>INCOMINGS</t>
  </si>
  <si>
    <t xml:space="preserve">Aggregated expenditure </t>
  </si>
  <si>
    <t xml:space="preserve">TOTAL EXPEND </t>
  </si>
  <si>
    <t>FINAL CONTINGENCY AT APPROX 3%</t>
  </si>
  <si>
    <t xml:space="preserve">CONTINGENCY @ 3% </t>
  </si>
  <si>
    <t xml:space="preserve">TOTAL </t>
  </si>
  <si>
    <t>Core</t>
  </si>
  <si>
    <t xml:space="preserve">Advertising </t>
  </si>
  <si>
    <t xml:space="preserve">Photography </t>
  </si>
  <si>
    <t xml:space="preserve">Distribution &amp; postage </t>
  </si>
  <si>
    <t xml:space="preserve">Print </t>
  </si>
  <si>
    <t xml:space="preserve">Design </t>
  </si>
  <si>
    <t xml:space="preserve"> MARKETING </t>
  </si>
  <si>
    <t xml:space="preserve"> TOTAL </t>
  </si>
  <si>
    <t>Producer</t>
  </si>
  <si>
    <t xml:space="preserve">EXPENDITURE   </t>
  </si>
  <si>
    <t>MC FIVE YEARS CASH FLOW</t>
  </si>
  <si>
    <t>Five Years</t>
  </si>
  <si>
    <t>Box Office - Five Years</t>
  </si>
  <si>
    <t>Five Years R&amp;D</t>
  </si>
  <si>
    <t>Audition Costs</t>
  </si>
  <si>
    <t>Director Fee</t>
  </si>
  <si>
    <t>Director Weekly</t>
  </si>
  <si>
    <t>Producer Fee</t>
  </si>
  <si>
    <t>Communication Manager</t>
  </si>
  <si>
    <t>Director</t>
  </si>
  <si>
    <t>Communciations Manager</t>
  </si>
  <si>
    <t>Communications Manager</t>
  </si>
  <si>
    <t>Core Staff - 1 Day Per week</t>
  </si>
  <si>
    <t>The Dancind Dead</t>
  </si>
  <si>
    <t>Middle Child 2016/17</t>
  </si>
  <si>
    <t>Box Office - The Dancing Dead</t>
  </si>
  <si>
    <t>The Dancing Dead</t>
  </si>
  <si>
    <t>Composer</t>
  </si>
  <si>
    <t>Logic Pro X Purchase (Sound Software)</t>
  </si>
  <si>
    <t>Performer Fees - Multiple</t>
  </si>
  <si>
    <t>Designer Fees - Multiple</t>
  </si>
  <si>
    <t>MD/Composer Fees - Multiple</t>
  </si>
  <si>
    <t>Making Your Performance Accessible</t>
  </si>
  <si>
    <t>Production Accessibility Costs</t>
  </si>
  <si>
    <t>Company Member Development</t>
  </si>
  <si>
    <t>The Dancing Dead Box Office</t>
  </si>
  <si>
    <t>Middle Child Core Staff Fees</t>
  </si>
  <si>
    <t>Communications Manager Fee</t>
  </si>
  <si>
    <t>Middle Child Core Staff Fees - Multiple</t>
  </si>
  <si>
    <t>Set/Costume Designer Fee</t>
  </si>
  <si>
    <t>Support In Kind Total</t>
  </si>
  <si>
    <t>Support In Kind</t>
  </si>
  <si>
    <t>Designer</t>
  </si>
  <si>
    <t>Core Budget</t>
  </si>
  <si>
    <t>Middle Child - 2016/17</t>
  </si>
  <si>
    <t>Supernumaries (1 day x 3)</t>
  </si>
  <si>
    <t>Band 1</t>
  </si>
  <si>
    <t>Band 2</t>
  </si>
  <si>
    <t>Band 3</t>
  </si>
  <si>
    <t>DJ</t>
  </si>
  <si>
    <t>Choreographer</t>
  </si>
  <si>
    <t>Set Design Construction</t>
  </si>
  <si>
    <t>Contingency @ 2.5%</t>
  </si>
  <si>
    <t>Producer Weekly</t>
  </si>
  <si>
    <t>AD Total Salary</t>
  </si>
  <si>
    <t>Producer Total Salary</t>
  </si>
  <si>
    <t>Comms Total Salary</t>
  </si>
  <si>
    <t>Comms - 40 weeks @ 3 days p.w</t>
  </si>
  <si>
    <t>Comms - 4 weeks off</t>
  </si>
  <si>
    <t>Comms - 8  weeks @ 2 days p.w</t>
  </si>
  <si>
    <t>Private Funding</t>
  </si>
  <si>
    <t>TRANSFER from PP P2 - Excess Overall Contingency</t>
  </si>
  <si>
    <t>TRANSFER from PP P2 - Excess PAYE &amp; Accounting</t>
  </si>
  <si>
    <t>Core Staff - Management Fee</t>
  </si>
  <si>
    <t>Comms Manager - Management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</si>
</sst>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$£-809]#,##0.00;[$£-809]#,##0.00"/>
    <numFmt numFmtId="165" formatCode="[$£-809]#,##0.00"/>
    <numFmt numFmtId="166" formatCode="_-* #,##0.00_-;\-* #,##0.00_-;_-* &quot;-&quot;??_-;_-@_-"/>
    <numFmt numFmtId="167" formatCode="&quot; &quot;[$£-809]* #,##0.00&quot; &quot;;&quot;-&quot;[$£-809]* #,##0.00&quot; &quot;;&quot; &quot;[$£-809]* &quot;-&quot;??&quot; &quot;"/>
    <numFmt numFmtId="168" formatCode="_-&quot;£&quot;* #,##0.00_-;\-&quot;£&quot;* #,##0.00_-;_-&quot;£&quot;* &quot;-&quot;??_-;_-@_-"/>
    <numFmt numFmtId="169" formatCode="&quot;£&quot;#,##0.00"/>
  </numFmts>
  <fonts count="21" x14ac:knownFonts="1">
    <font>
      <sz val="12"/>
      <color indexed="8"/>
      <name val="Calibri"/>
    </font>
    <font>
      <sz val="12"/>
      <color theme="1"/>
      <name val="Helvetica"/>
      <family val="2"/>
      <scheme val="minor"/>
    </font>
    <font>
      <sz val="12"/>
      <color theme="1"/>
      <name val="Helvetica"/>
      <family val="2"/>
      <scheme val="minor"/>
    </font>
    <font>
      <sz val="12"/>
      <color theme="1"/>
      <name val="Helvetica"/>
      <family val="2"/>
      <scheme val="minor"/>
    </font>
    <font>
      <sz val="12"/>
      <color indexed="8"/>
      <name val="Helvetica"/>
    </font>
    <font>
      <b/>
      <sz val="16"/>
      <color indexed="8"/>
      <name val="Calibri"/>
    </font>
    <font>
      <sz val="16"/>
      <color indexed="8"/>
      <name val="Calibri"/>
    </font>
    <font>
      <b/>
      <sz val="12"/>
      <color indexed="8"/>
      <name val="Calibri"/>
    </font>
    <font>
      <sz val="12"/>
      <color indexed="15"/>
      <name val="Calibri"/>
    </font>
    <font>
      <b/>
      <sz val="12"/>
      <color indexed="8"/>
      <name val="Helvetica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</font>
    <font>
      <sz val="12"/>
      <color indexed="8"/>
      <name val="Arial"/>
    </font>
    <font>
      <b/>
      <sz val="16"/>
      <color theme="1"/>
      <name val="Helvetica"/>
      <family val="2"/>
      <scheme val="minor"/>
    </font>
    <font>
      <b/>
      <sz val="12"/>
      <color rgb="FF000000"/>
      <name val="Arial"/>
      <family val="2"/>
    </font>
    <font>
      <b/>
      <sz val="12"/>
      <color theme="1"/>
      <name val="Arial"/>
    </font>
    <font>
      <sz val="12"/>
      <color indexed="8"/>
      <name val="Arial Hebrew"/>
      <charset val="177"/>
    </font>
    <font>
      <sz val="12"/>
      <color indexed="8"/>
      <name val="Calibri"/>
    </font>
    <font>
      <sz val="12"/>
      <color indexed="8"/>
      <name val="Verdana"/>
    </font>
    <font>
      <i/>
      <sz val="12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8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dashed">
        <color indexed="8"/>
      </bottom>
      <diagonal/>
    </border>
    <border>
      <left style="thin">
        <color indexed="10"/>
      </left>
      <right style="dashed">
        <color indexed="8"/>
      </right>
      <top style="thin">
        <color indexed="10"/>
      </top>
      <bottom style="thin">
        <color indexed="10"/>
      </bottom>
      <diagonal/>
    </border>
    <border>
      <left style="dashed">
        <color indexed="8"/>
      </left>
      <right/>
      <top style="dashed">
        <color indexed="8"/>
      </top>
      <bottom/>
      <diagonal/>
    </border>
    <border>
      <left/>
      <right style="dashed">
        <color indexed="8"/>
      </right>
      <top style="dashed">
        <color indexed="8"/>
      </top>
      <bottom/>
      <diagonal/>
    </border>
    <border>
      <left style="dashed">
        <color indexed="8"/>
      </left>
      <right style="dashed">
        <color indexed="8"/>
      </right>
      <top style="thin">
        <color indexed="10"/>
      </top>
      <bottom style="thin">
        <color indexed="10"/>
      </bottom>
      <diagonal/>
    </border>
    <border>
      <left/>
      <right/>
      <top style="dashed">
        <color indexed="8"/>
      </top>
      <bottom/>
      <diagonal/>
    </border>
    <border>
      <left style="dashed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dashed">
        <color indexed="8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dashed">
        <color indexed="8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dashed">
        <color indexed="8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dashed">
        <color indexed="8"/>
      </right>
      <top style="thin">
        <color indexed="10"/>
      </top>
      <bottom/>
      <diagonal/>
    </border>
    <border>
      <left style="dashed">
        <color indexed="8"/>
      </left>
      <right/>
      <top/>
      <bottom style="dashed">
        <color indexed="8"/>
      </bottom>
      <diagonal/>
    </border>
    <border>
      <left/>
      <right style="dashed">
        <color indexed="8"/>
      </right>
      <top/>
      <bottom style="dashed">
        <color indexed="8"/>
      </bottom>
      <diagonal/>
    </border>
    <border>
      <left style="thin">
        <color indexed="10"/>
      </left>
      <right style="thin">
        <color indexed="10"/>
      </right>
      <top style="dashed">
        <color indexed="8"/>
      </top>
      <bottom style="dashed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/>
      <top/>
      <bottom style="dashed">
        <color indexed="8"/>
      </bottom>
      <diagonal/>
    </border>
    <border>
      <left style="thin">
        <color indexed="10"/>
      </left>
      <right style="thin">
        <color indexed="10"/>
      </right>
      <top style="dashed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Dashed">
        <color indexed="13"/>
      </bottom>
      <diagonal/>
    </border>
    <border>
      <left style="thin">
        <color indexed="10"/>
      </left>
      <right style="mediumDashed">
        <color indexed="13"/>
      </right>
      <top style="thin">
        <color indexed="10"/>
      </top>
      <bottom style="thin">
        <color indexed="10"/>
      </bottom>
      <diagonal/>
    </border>
    <border>
      <left style="mediumDashed">
        <color indexed="13"/>
      </left>
      <right style="thin">
        <color indexed="10"/>
      </right>
      <top style="mediumDashed">
        <color indexed="13"/>
      </top>
      <bottom/>
      <diagonal/>
    </border>
    <border>
      <left style="thin">
        <color indexed="10"/>
      </left>
      <right style="thin">
        <color indexed="10"/>
      </right>
      <top style="mediumDashed">
        <color indexed="13"/>
      </top>
      <bottom/>
      <diagonal/>
    </border>
    <border>
      <left style="thin">
        <color indexed="10"/>
      </left>
      <right style="dashed">
        <color indexed="13"/>
      </right>
      <top style="mediumDashed">
        <color indexed="13"/>
      </top>
      <bottom/>
      <diagonal/>
    </border>
    <border>
      <left style="dashed">
        <color indexed="13"/>
      </left>
      <right style="dashed">
        <color indexed="13"/>
      </right>
      <top style="mediumDashed">
        <color indexed="13"/>
      </top>
      <bottom/>
      <diagonal/>
    </border>
    <border>
      <left style="dashed">
        <color indexed="13"/>
      </left>
      <right style="thin">
        <color indexed="10"/>
      </right>
      <top style="mediumDashed">
        <color indexed="13"/>
      </top>
      <bottom/>
      <diagonal/>
    </border>
    <border>
      <left style="thin">
        <color indexed="10"/>
      </left>
      <right style="mediumDashed">
        <color indexed="13"/>
      </right>
      <top style="mediumDashed">
        <color indexed="13"/>
      </top>
      <bottom/>
      <diagonal/>
    </border>
    <border>
      <left style="mediumDashed">
        <color indexed="13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Dashed">
        <color indexed="13"/>
      </left>
      <right/>
      <top/>
      <bottom/>
      <diagonal/>
    </border>
    <border>
      <left/>
      <right/>
      <top/>
      <bottom/>
      <diagonal/>
    </border>
    <border>
      <left/>
      <right style="dashed">
        <color indexed="13"/>
      </right>
      <top/>
      <bottom/>
      <diagonal/>
    </border>
    <border>
      <left style="dashed">
        <color indexed="13"/>
      </left>
      <right style="dashed">
        <color indexed="13"/>
      </right>
      <top/>
      <bottom/>
      <diagonal/>
    </border>
    <border>
      <left style="dashed">
        <color indexed="13"/>
      </left>
      <right/>
      <top/>
      <bottom/>
      <diagonal/>
    </border>
    <border>
      <left/>
      <right style="mediumDashed">
        <color indexed="13"/>
      </right>
      <top/>
      <bottom/>
      <diagonal/>
    </border>
    <border>
      <left style="mediumDashed">
        <color indexed="13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dashed">
        <color indexed="13"/>
      </right>
      <top/>
      <bottom style="thin">
        <color indexed="10"/>
      </bottom>
      <diagonal/>
    </border>
    <border>
      <left style="dashed">
        <color indexed="13"/>
      </left>
      <right style="dashed">
        <color indexed="13"/>
      </right>
      <top/>
      <bottom style="thin">
        <color indexed="10"/>
      </bottom>
      <diagonal/>
    </border>
    <border>
      <left style="dashed">
        <color indexed="13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mediumDashed">
        <color indexed="13"/>
      </right>
      <top/>
      <bottom style="thin">
        <color indexed="10"/>
      </bottom>
      <diagonal/>
    </border>
    <border>
      <left style="thin">
        <color indexed="10"/>
      </left>
      <right style="dashed">
        <color indexed="13"/>
      </right>
      <top style="thin">
        <color indexed="10"/>
      </top>
      <bottom style="thin">
        <color indexed="10"/>
      </bottom>
      <diagonal/>
    </border>
    <border>
      <left style="dashed">
        <color indexed="13"/>
      </left>
      <right style="dashed">
        <color indexed="13"/>
      </right>
      <top style="thin">
        <color indexed="10"/>
      </top>
      <bottom style="thin">
        <color indexed="10"/>
      </bottom>
      <diagonal/>
    </border>
    <border>
      <left style="dashed">
        <color indexed="13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dashed">
        <color indexed="14"/>
      </right>
      <top style="thin">
        <color indexed="10"/>
      </top>
      <bottom style="thin">
        <color indexed="10"/>
      </bottom>
      <diagonal/>
    </border>
    <border>
      <left style="dashed">
        <color indexed="14"/>
      </left>
      <right style="dashed">
        <color indexed="14"/>
      </right>
      <top style="thin">
        <color indexed="10"/>
      </top>
      <bottom style="thin">
        <color indexed="10"/>
      </bottom>
      <diagonal/>
    </border>
    <border>
      <left style="dashed">
        <color indexed="14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Dashed">
        <color indexed="13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dashed">
        <color indexed="14"/>
      </right>
      <top style="thin">
        <color indexed="10"/>
      </top>
      <bottom/>
      <diagonal/>
    </border>
    <border>
      <left style="dashed">
        <color indexed="14"/>
      </left>
      <right style="dashed">
        <color indexed="14"/>
      </right>
      <top style="thin">
        <color indexed="10"/>
      </top>
      <bottom/>
      <diagonal/>
    </border>
    <border>
      <left style="dashed">
        <color indexed="14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mediumDashed">
        <color indexed="13"/>
      </right>
      <top style="thin">
        <color indexed="10"/>
      </top>
      <bottom/>
      <diagonal/>
    </border>
    <border>
      <left style="mediumDashed">
        <color indexed="13"/>
      </left>
      <right style="thin">
        <color indexed="10"/>
      </right>
      <top/>
      <bottom style="mediumDashed">
        <color indexed="13"/>
      </bottom>
      <diagonal/>
    </border>
    <border>
      <left style="thin">
        <color indexed="10"/>
      </left>
      <right style="thin">
        <color indexed="10"/>
      </right>
      <top/>
      <bottom style="mediumDashed">
        <color indexed="13"/>
      </bottom>
      <diagonal/>
    </border>
    <border>
      <left style="thin">
        <color indexed="10"/>
      </left>
      <right style="dashed">
        <color indexed="13"/>
      </right>
      <top/>
      <bottom style="mediumDashed">
        <color indexed="13"/>
      </bottom>
      <diagonal/>
    </border>
    <border>
      <left style="dashed">
        <color indexed="13"/>
      </left>
      <right style="dashed">
        <color indexed="13"/>
      </right>
      <top/>
      <bottom style="mediumDashed">
        <color indexed="13"/>
      </bottom>
      <diagonal/>
    </border>
    <border>
      <left style="dashed">
        <color indexed="13"/>
      </left>
      <right style="thin">
        <color indexed="10"/>
      </right>
      <top/>
      <bottom style="mediumDashed">
        <color indexed="13"/>
      </bottom>
      <diagonal/>
    </border>
    <border>
      <left style="thin">
        <color indexed="10"/>
      </left>
      <right style="mediumDashed">
        <color indexed="13"/>
      </right>
      <top/>
      <bottom style="mediumDashed">
        <color indexed="13"/>
      </bottom>
      <diagonal/>
    </border>
    <border>
      <left style="thin">
        <color indexed="10"/>
      </left>
      <right style="thin">
        <color indexed="10"/>
      </right>
      <top style="mediumDashed">
        <color indexed="13"/>
      </top>
      <bottom style="thin">
        <color indexed="1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ashed">
        <color indexed="14"/>
      </left>
      <right style="thin">
        <color indexed="10"/>
      </right>
      <top/>
      <bottom/>
      <diagonal/>
    </border>
    <border>
      <left style="dashed">
        <color indexed="14"/>
      </left>
      <right/>
      <top style="thin">
        <color indexed="10"/>
      </top>
      <bottom style="thin">
        <color indexed="10"/>
      </bottom>
      <diagonal/>
    </border>
    <border>
      <left/>
      <right style="mediumDashed">
        <color indexed="13"/>
      </right>
      <top style="thin">
        <color indexed="10"/>
      </top>
      <bottom style="thin">
        <color indexed="10"/>
      </bottom>
      <diagonal/>
    </border>
    <border>
      <left style="dashed">
        <color indexed="14"/>
      </left>
      <right style="thin">
        <color indexed="10"/>
      </right>
      <top/>
      <bottom style="thin">
        <color indexed="10"/>
      </bottom>
      <diagonal/>
    </border>
    <border>
      <left style="dashed">
        <color indexed="8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dashed">
        <color auto="1"/>
      </left>
      <right style="thin">
        <color indexed="1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10"/>
      </left>
      <right style="thin">
        <color indexed="1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dashed">
        <color indexed="14"/>
      </left>
      <right style="thin">
        <color theme="0" tint="-0.24994659260841701"/>
      </right>
      <top style="thin">
        <color indexed="10"/>
      </top>
      <bottom style="thin">
        <color indexed="10"/>
      </bottom>
      <diagonal/>
    </border>
    <border>
      <left style="thin">
        <color theme="0" tint="-0.2499465926084170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dashed">
        <color indexed="8"/>
      </left>
      <right style="thin">
        <color theme="0" tint="-0.34998626667073579"/>
      </right>
      <top style="dashed">
        <color indexed="8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ashed">
        <color indexed="8"/>
      </top>
      <bottom style="thin">
        <color theme="0" tint="-0.34998626667073579"/>
      </bottom>
      <diagonal/>
    </border>
    <border>
      <left style="thin">
        <color theme="0" tint="-0.34998626667073579"/>
      </left>
      <right style="dashed">
        <color indexed="8"/>
      </right>
      <top style="dashed">
        <color indexed="8"/>
      </top>
      <bottom style="thin">
        <color theme="0" tint="-0.34998626667073579"/>
      </bottom>
      <diagonal/>
    </border>
    <border>
      <left style="dashed">
        <color indexed="8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ashed">
        <color indexed="8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indexed="8"/>
      </left>
      <right style="thin">
        <color theme="0" tint="-0.34998626667073579"/>
      </right>
      <top style="thin">
        <color theme="0" tint="-0.34998626667073579"/>
      </top>
      <bottom style="dashed">
        <color indexed="8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ashed">
        <color indexed="8"/>
      </bottom>
      <diagonal/>
    </border>
    <border>
      <left style="thin">
        <color theme="0" tint="-0.34998626667073579"/>
      </left>
      <right style="dashed">
        <color indexed="8"/>
      </right>
      <top style="thin">
        <color theme="0" tint="-0.34998626667073579"/>
      </top>
      <bottom style="dashed">
        <color indexed="8"/>
      </bottom>
      <diagonal/>
    </border>
  </borders>
  <cellStyleXfs count="6">
    <xf numFmtId="0" fontId="0" fillId="0" borderId="0" applyNumberFormat="0" applyFill="0" applyBorder="0" applyProtection="0"/>
    <xf numFmtId="0" fontId="3" fillId="0" borderId="30"/>
    <xf numFmtId="0" fontId="19" fillId="0" borderId="30" applyNumberFormat="0" applyFill="0" applyBorder="0" applyProtection="0">
      <alignment vertical="top" wrapText="1"/>
    </xf>
    <xf numFmtId="0" fontId="1" fillId="0" borderId="30"/>
    <xf numFmtId="168" fontId="1" fillId="0" borderId="30" applyFont="0" applyFill="0" applyBorder="0" applyAlignment="0" applyProtection="0"/>
    <xf numFmtId="0" fontId="18" fillId="0" borderId="30"/>
  </cellStyleXfs>
  <cellXfs count="201">
    <xf numFmtId="0" fontId="0" fillId="0" borderId="0" xfId="0" applyFont="1" applyAlignment="1"/>
    <xf numFmtId="0" fontId="0" fillId="2" borderId="1" xfId="0" applyNumberFormat="1" applyFont="1" applyFill="1" applyBorder="1" applyAlignment="1"/>
    <xf numFmtId="49" fontId="5" fillId="2" borderId="1" xfId="0" applyNumberFormat="1" applyFont="1" applyFill="1" applyBorder="1" applyAlignment="1"/>
    <xf numFmtId="164" fontId="0" fillId="2" borderId="1" xfId="0" applyNumberFormat="1" applyFont="1" applyFill="1" applyBorder="1" applyAlignment="1"/>
    <xf numFmtId="165" fontId="0" fillId="2" borderId="1" xfId="0" applyNumberFormat="1" applyFont="1" applyFill="1" applyBorder="1" applyAlignment="1"/>
    <xf numFmtId="0" fontId="6" fillId="2" borderId="1" xfId="0" applyNumberFormat="1" applyFont="1" applyFill="1" applyBorder="1" applyAlignment="1"/>
    <xf numFmtId="0" fontId="7" fillId="2" borderId="1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2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0" fontId="0" fillId="2" borderId="2" xfId="0" applyNumberFormat="1" applyFont="1" applyFill="1" applyBorder="1" applyAlignment="1"/>
    <xf numFmtId="164" fontId="0" fillId="2" borderId="2" xfId="0" applyNumberFormat="1" applyFont="1" applyFill="1" applyBorder="1" applyAlignment="1"/>
    <xf numFmtId="49" fontId="7" fillId="2" borderId="3" xfId="0" applyNumberFormat="1" applyFont="1" applyFill="1" applyBorder="1" applyAlignment="1">
      <alignment horizontal="right"/>
    </xf>
    <xf numFmtId="49" fontId="7" fillId="3" borderId="4" xfId="0" applyNumberFormat="1" applyFont="1" applyFill="1" applyBorder="1" applyAlignment="1"/>
    <xf numFmtId="164" fontId="0" fillId="3" borderId="5" xfId="0" applyNumberFormat="1" applyFont="1" applyFill="1" applyBorder="1" applyAlignment="1"/>
    <xf numFmtId="0" fontId="0" fillId="2" borderId="6" xfId="0" applyNumberFormat="1" applyFont="1" applyFill="1" applyBorder="1" applyAlignment="1"/>
    <xf numFmtId="0" fontId="7" fillId="3" borderId="7" xfId="0" applyNumberFormat="1" applyFont="1" applyFill="1" applyBorder="1" applyAlignment="1"/>
    <xf numFmtId="0" fontId="0" fillId="2" borderId="8" xfId="0" applyNumberFormat="1" applyFont="1" applyFill="1" applyBorder="1" applyAlignment="1"/>
    <xf numFmtId="0" fontId="7" fillId="2" borderId="3" xfId="0" applyNumberFormat="1" applyFont="1" applyFill="1" applyBorder="1" applyAlignment="1">
      <alignment horizontal="right"/>
    </xf>
    <xf numFmtId="0" fontId="0" fillId="2" borderId="9" xfId="0" applyNumberFormat="1" applyFont="1" applyFill="1" applyBorder="1" applyAlignment="1"/>
    <xf numFmtId="164" fontId="0" fillId="2" borderId="10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11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0" fillId="2" borderId="12" xfId="0" applyNumberFormat="1" applyFont="1" applyFill="1" applyBorder="1" applyAlignment="1"/>
    <xf numFmtId="164" fontId="0" fillId="2" borderId="13" xfId="0" applyNumberFormat="1" applyFont="1" applyFill="1" applyBorder="1" applyAlignment="1"/>
    <xf numFmtId="164" fontId="0" fillId="2" borderId="3" xfId="0" applyNumberFormat="1" applyFont="1" applyFill="1" applyBorder="1" applyAlignment="1"/>
    <xf numFmtId="49" fontId="7" fillId="3" borderId="14" xfId="0" applyNumberFormat="1" applyFont="1" applyFill="1" applyBorder="1" applyAlignment="1"/>
    <xf numFmtId="164" fontId="7" fillId="3" borderId="15" xfId="0" applyNumberFormat="1" applyFont="1" applyFill="1" applyBorder="1" applyAlignment="1"/>
    <xf numFmtId="49" fontId="0" fillId="2" borderId="1" xfId="0" applyNumberFormat="1" applyFont="1" applyFill="1" applyBorder="1" applyAlignment="1"/>
    <xf numFmtId="0" fontId="0" fillId="2" borderId="16" xfId="0" applyNumberFormat="1" applyFont="1" applyFill="1" applyBorder="1" applyAlignment="1"/>
    <xf numFmtId="0" fontId="0" fillId="2" borderId="3" xfId="0" applyNumberFormat="1" applyFont="1" applyFill="1" applyBorder="1" applyAlignment="1"/>
    <xf numFmtId="49" fontId="0" fillId="2" borderId="8" xfId="0" applyNumberFormat="1" applyFont="1" applyFill="1" applyBorder="1" applyAlignment="1"/>
    <xf numFmtId="164" fontId="0" fillId="2" borderId="8" xfId="0" applyNumberFormat="1" applyFont="1" applyFill="1" applyBorder="1" applyAlignment="1"/>
    <xf numFmtId="0" fontId="0" fillId="2" borderId="17" xfId="0" applyNumberFormat="1" applyFont="1" applyFill="1" applyBorder="1" applyAlignment="1"/>
    <xf numFmtId="0" fontId="7" fillId="3" borderId="18" xfId="0" applyNumberFormat="1" applyFont="1" applyFill="1" applyBorder="1" applyAlignment="1"/>
    <xf numFmtId="164" fontId="0" fillId="2" borderId="16" xfId="0" applyNumberFormat="1" applyFont="1" applyFill="1" applyBorder="1" applyAlignment="1"/>
    <xf numFmtId="0" fontId="0" fillId="2" borderId="19" xfId="0" applyNumberFormat="1" applyFont="1" applyFill="1" applyBorder="1" applyAlignment="1"/>
    <xf numFmtId="0" fontId="0" fillId="2" borderId="20" xfId="0" applyNumberFormat="1" applyFont="1" applyFill="1" applyBorder="1" applyAlignment="1"/>
    <xf numFmtId="164" fontId="0" fillId="2" borderId="20" xfId="0" applyNumberFormat="1" applyFont="1" applyFill="1" applyBorder="1" applyAlignment="1"/>
    <xf numFmtId="0" fontId="0" fillId="2" borderId="21" xfId="0" applyNumberFormat="1" applyFont="1" applyFill="1" applyBorder="1" applyAlignment="1"/>
    <xf numFmtId="0" fontId="0" fillId="2" borderId="22" xfId="0" applyNumberFormat="1" applyFont="1" applyFill="1" applyBorder="1" applyAlignment="1"/>
    <xf numFmtId="0" fontId="0" fillId="2" borderId="23" xfId="0" applyNumberFormat="1" applyFont="1" applyFill="1" applyBorder="1" applyAlignment="1"/>
    <xf numFmtId="164" fontId="0" fillId="2" borderId="24" xfId="0" applyNumberFormat="1" applyFont="1" applyFill="1" applyBorder="1" applyAlignment="1"/>
    <xf numFmtId="0" fontId="0" fillId="2" borderId="25" xfId="0" applyNumberFormat="1" applyFont="1" applyFill="1" applyBorder="1" applyAlignment="1"/>
    <xf numFmtId="0" fontId="0" fillId="2" borderId="26" xfId="0" applyNumberFormat="1" applyFont="1" applyFill="1" applyBorder="1" applyAlignment="1"/>
    <xf numFmtId="164" fontId="0" fillId="2" borderId="27" xfId="0" applyNumberFormat="1" applyFont="1" applyFill="1" applyBorder="1" applyAlignment="1"/>
    <xf numFmtId="0" fontId="0" fillId="2" borderId="28" xfId="0" applyNumberFormat="1" applyFont="1" applyFill="1" applyBorder="1" applyAlignment="1"/>
    <xf numFmtId="0" fontId="0" fillId="3" borderId="29" xfId="0" applyNumberFormat="1" applyFont="1" applyFill="1" applyBorder="1" applyAlignment="1"/>
    <xf numFmtId="164" fontId="0" fillId="3" borderId="31" xfId="0" applyNumberFormat="1" applyFont="1" applyFill="1" applyBorder="1" applyAlignment="1"/>
    <xf numFmtId="0" fontId="0" fillId="3" borderId="32" xfId="0" applyNumberFormat="1" applyFont="1" applyFill="1" applyBorder="1" applyAlignment="1"/>
    <xf numFmtId="164" fontId="0" fillId="3" borderId="34" xfId="0" applyNumberFormat="1" applyFont="1" applyFill="1" applyBorder="1" applyAlignment="1"/>
    <xf numFmtId="0" fontId="0" fillId="2" borderId="35" xfId="0" applyNumberFormat="1" applyFont="1" applyFill="1" applyBorder="1" applyAlignment="1"/>
    <xf numFmtId="0" fontId="0" fillId="2" borderId="11" xfId="0" applyNumberFormat="1" applyFont="1" applyFill="1" applyBorder="1" applyAlignment="1"/>
    <xf numFmtId="164" fontId="0" fillId="2" borderId="36" xfId="0" applyNumberFormat="1" applyFont="1" applyFill="1" applyBorder="1" applyAlignment="1"/>
    <xf numFmtId="0" fontId="0" fillId="2" borderId="37" xfId="0" applyNumberFormat="1" applyFont="1" applyFill="1" applyBorder="1" applyAlignment="1"/>
    <xf numFmtId="0" fontId="0" fillId="2" borderId="38" xfId="0" applyNumberFormat="1" applyFont="1" applyFill="1" applyBorder="1" applyAlignment="1"/>
    <xf numFmtId="164" fontId="0" fillId="2" borderId="11" xfId="0" applyNumberFormat="1" applyFont="1" applyFill="1" applyBorder="1" applyAlignment="1"/>
    <xf numFmtId="164" fontId="0" fillId="2" borderId="39" xfId="0" applyNumberFormat="1" applyFont="1" applyFill="1" applyBorder="1" applyAlignment="1"/>
    <xf numFmtId="49" fontId="7" fillId="2" borderId="40" xfId="0" applyNumberFormat="1" applyFont="1" applyFill="1" applyBorder="1" applyAlignment="1">
      <alignment horizontal="right"/>
    </xf>
    <xf numFmtId="0" fontId="0" fillId="2" borderId="41" xfId="0" applyNumberFormat="1" applyFont="1" applyFill="1" applyBorder="1" applyAlignment="1"/>
    <xf numFmtId="49" fontId="7" fillId="2" borderId="42" xfId="0" applyNumberFormat="1" applyFont="1" applyFill="1" applyBorder="1" applyAlignment="1"/>
    <xf numFmtId="164" fontId="0" fillId="2" borderId="21" xfId="0" applyNumberFormat="1" applyFont="1" applyFill="1" applyBorder="1" applyAlignment="1"/>
    <xf numFmtId="164" fontId="0" fillId="2" borderId="40" xfId="0" applyNumberFormat="1" applyFont="1" applyFill="1" applyBorder="1" applyAlignment="1"/>
    <xf numFmtId="0" fontId="0" fillId="2" borderId="42" xfId="0" applyNumberFormat="1" applyFont="1" applyFill="1" applyBorder="1" applyAlignment="1"/>
    <xf numFmtId="164" fontId="7" fillId="2" borderId="43" xfId="0" applyNumberFormat="1" applyFont="1" applyFill="1" applyBorder="1" applyAlignment="1"/>
    <xf numFmtId="0" fontId="0" fillId="2" borderId="44" xfId="0" applyNumberFormat="1" applyFont="1" applyFill="1" applyBorder="1" applyAlignment="1"/>
    <xf numFmtId="49" fontId="7" fillId="2" borderId="45" xfId="0" applyNumberFormat="1" applyFont="1" applyFill="1" applyBorder="1" applyAlignment="1"/>
    <xf numFmtId="164" fontId="7" fillId="2" borderId="1" xfId="0" applyNumberFormat="1" applyFont="1" applyFill="1" applyBorder="1" applyAlignment="1"/>
    <xf numFmtId="0" fontId="8" fillId="2" borderId="1" xfId="0" applyNumberFormat="1" applyFont="1" applyFill="1" applyBorder="1" applyAlignment="1">
      <alignment horizontal="left"/>
    </xf>
    <xf numFmtId="164" fontId="8" fillId="2" borderId="43" xfId="0" applyNumberFormat="1" applyFont="1" applyFill="1" applyBorder="1" applyAlignment="1"/>
    <xf numFmtId="49" fontId="0" fillId="2" borderId="45" xfId="0" applyNumberFormat="1" applyFont="1" applyFill="1" applyBorder="1" applyAlignment="1"/>
    <xf numFmtId="164" fontId="0" fillId="2" borderId="43" xfId="0" applyNumberFormat="1" applyFont="1" applyFill="1" applyBorder="1" applyAlignment="1"/>
    <xf numFmtId="49" fontId="0" fillId="2" borderId="1" xfId="0" applyNumberFormat="1" applyFont="1" applyFill="1" applyBorder="1" applyAlignment="1">
      <alignment horizontal="left"/>
    </xf>
    <xf numFmtId="0" fontId="7" fillId="2" borderId="45" xfId="0" applyNumberFormat="1" applyFont="1" applyFill="1" applyBorder="1" applyAlignment="1"/>
    <xf numFmtId="0" fontId="0" fillId="2" borderId="43" xfId="0" applyNumberFormat="1" applyFont="1" applyFill="1" applyBorder="1" applyAlignment="1"/>
    <xf numFmtId="0" fontId="0" fillId="2" borderId="45" xfId="0" applyNumberFormat="1" applyFont="1" applyFill="1" applyBorder="1" applyAlignment="1"/>
    <xf numFmtId="0" fontId="8" fillId="2" borderId="1" xfId="0" applyNumberFormat="1" applyFont="1" applyFill="1" applyBorder="1" applyAlignment="1"/>
    <xf numFmtId="0" fontId="0" fillId="2" borderId="46" xfId="0" applyNumberFormat="1" applyFont="1" applyFill="1" applyBorder="1" applyAlignment="1"/>
    <xf numFmtId="0" fontId="8" fillId="2" borderId="17" xfId="0" applyNumberFormat="1" applyFont="1" applyFill="1" applyBorder="1" applyAlignment="1"/>
    <xf numFmtId="164" fontId="8" fillId="2" borderId="47" xfId="0" applyNumberFormat="1" applyFont="1" applyFill="1" applyBorder="1" applyAlignment="1"/>
    <xf numFmtId="0" fontId="0" fillId="2" borderId="48" xfId="0" applyNumberFormat="1" applyFont="1" applyFill="1" applyBorder="1" applyAlignment="1"/>
    <xf numFmtId="0" fontId="0" fillId="2" borderId="49" xfId="0" applyNumberFormat="1" applyFont="1" applyFill="1" applyBorder="1" applyAlignment="1"/>
    <xf numFmtId="164" fontId="0" fillId="2" borderId="17" xfId="0" applyNumberFormat="1" applyFont="1" applyFill="1" applyBorder="1" applyAlignment="1"/>
    <xf numFmtId="164" fontId="0" fillId="2" borderId="50" xfId="0" applyNumberFormat="1" applyFont="1" applyFill="1" applyBorder="1" applyAlignment="1"/>
    <xf numFmtId="49" fontId="7" fillId="3" borderId="30" xfId="0" applyNumberFormat="1" applyFont="1" applyFill="1" applyBorder="1" applyAlignment="1"/>
    <xf numFmtId="164" fontId="7" fillId="3" borderId="31" xfId="0" applyNumberFormat="1" applyFont="1" applyFill="1" applyBorder="1" applyAlignment="1"/>
    <xf numFmtId="49" fontId="7" fillId="3" borderId="33" xfId="0" applyNumberFormat="1" applyFont="1" applyFill="1" applyBorder="1" applyAlignment="1"/>
    <xf numFmtId="164" fontId="7" fillId="3" borderId="30" xfId="0" applyNumberFormat="1" applyFont="1" applyFill="1" applyBorder="1" applyAlignment="1"/>
    <xf numFmtId="0" fontId="0" fillId="2" borderId="51" xfId="0" applyNumberFormat="1" applyFont="1" applyFill="1" applyBorder="1" applyAlignment="1"/>
    <xf numFmtId="0" fontId="0" fillId="2" borderId="52" xfId="0" applyNumberFormat="1" applyFont="1" applyFill="1" applyBorder="1" applyAlignment="1"/>
    <xf numFmtId="164" fontId="0" fillId="2" borderId="53" xfId="0" applyNumberFormat="1" applyFont="1" applyFill="1" applyBorder="1" applyAlignment="1"/>
    <xf numFmtId="0" fontId="0" fillId="2" borderId="54" xfId="0" applyNumberFormat="1" applyFont="1" applyFill="1" applyBorder="1" applyAlignment="1"/>
    <xf numFmtId="0" fontId="0" fillId="2" borderId="55" xfId="0" applyNumberFormat="1" applyFont="1" applyFill="1" applyBorder="1" applyAlignment="1"/>
    <xf numFmtId="164" fontId="0" fillId="2" borderId="56" xfId="0" applyNumberFormat="1" applyFont="1" applyFill="1" applyBorder="1" applyAlignment="1"/>
    <xf numFmtId="0" fontId="0" fillId="2" borderId="57" xfId="0" applyNumberFormat="1" applyFont="1" applyFill="1" applyBorder="1" applyAlignment="1"/>
    <xf numFmtId="0" fontId="0" fillId="2" borderId="1" xfId="0" applyFont="1" applyFill="1" applyBorder="1" applyAlignment="1"/>
    <xf numFmtId="0" fontId="0" fillId="0" borderId="0" xfId="0" applyNumberFormat="1" applyFont="1" applyAlignment="1"/>
    <xf numFmtId="0" fontId="3" fillId="0" borderId="30" xfId="1"/>
    <xf numFmtId="0" fontId="3" fillId="0" borderId="30" xfId="1" applyAlignment="1">
      <alignment horizontal="right"/>
    </xf>
    <xf numFmtId="166" fontId="10" fillId="0" borderId="58" xfId="1" applyNumberFormat="1" applyFont="1" applyBorder="1"/>
    <xf numFmtId="166" fontId="11" fillId="0" borderId="58" xfId="1" applyNumberFormat="1" applyFont="1" applyBorder="1"/>
    <xf numFmtId="166" fontId="11" fillId="0" borderId="59" xfId="1" applyNumberFormat="1" applyFont="1" applyFill="1" applyBorder="1"/>
    <xf numFmtId="166" fontId="10" fillId="0" borderId="60" xfId="1" applyNumberFormat="1" applyFont="1" applyBorder="1"/>
    <xf numFmtId="166" fontId="10" fillId="0" borderId="59" xfId="1" applyNumberFormat="1" applyFont="1" applyFill="1" applyBorder="1"/>
    <xf numFmtId="166" fontId="10" fillId="0" borderId="30" xfId="1" applyNumberFormat="1" applyFont="1"/>
    <xf numFmtId="17" fontId="11" fillId="0" borderId="30" xfId="1" applyNumberFormat="1" applyFont="1" applyAlignment="1">
      <alignment horizontal="center"/>
    </xf>
    <xf numFmtId="166" fontId="11" fillId="0" borderId="30" xfId="1" applyNumberFormat="1" applyFont="1" applyAlignment="1">
      <alignment horizontal="center"/>
    </xf>
    <xf numFmtId="0" fontId="14" fillId="0" borderId="30" xfId="1" applyFont="1"/>
    <xf numFmtId="166" fontId="15" fillId="0" borderId="30" xfId="1" applyNumberFormat="1" applyFont="1"/>
    <xf numFmtId="166" fontId="11" fillId="0" borderId="30" xfId="1" applyNumberFormat="1" applyFont="1"/>
    <xf numFmtId="166" fontId="11" fillId="0" borderId="30" xfId="1" applyNumberFormat="1" applyFont="1" applyFill="1"/>
    <xf numFmtId="166" fontId="11" fillId="0" borderId="59" xfId="1" applyNumberFormat="1" applyFont="1" applyBorder="1"/>
    <xf numFmtId="166" fontId="10" fillId="0" borderId="30" xfId="1" applyNumberFormat="1" applyFont="1" applyFill="1"/>
    <xf numFmtId="166" fontId="11" fillId="0" borderId="30" xfId="1" applyNumberFormat="1" applyFont="1" applyAlignment="1">
      <alignment horizontal="right"/>
    </xf>
    <xf numFmtId="166" fontId="11" fillId="0" borderId="30" xfId="1" applyNumberFormat="1" applyFont="1" applyFill="1" applyAlignment="1">
      <alignment horizontal="right"/>
    </xf>
    <xf numFmtId="166" fontId="10" fillId="0" borderId="30" xfId="1" applyNumberFormat="1" applyFont="1" applyAlignment="1">
      <alignment horizontal="right"/>
    </xf>
    <xf numFmtId="0" fontId="3" fillId="0" borderId="30" xfId="1" applyFill="1"/>
    <xf numFmtId="168" fontId="16" fillId="0" borderId="30" xfId="1" applyNumberFormat="1" applyFont="1"/>
    <xf numFmtId="0" fontId="0" fillId="2" borderId="61" xfId="0" applyNumberFormat="1" applyFont="1" applyFill="1" applyBorder="1" applyAlignment="1"/>
    <xf numFmtId="49" fontId="7" fillId="2" borderId="61" xfId="0" applyNumberFormat="1" applyFont="1" applyFill="1" applyBorder="1" applyAlignment="1"/>
    <xf numFmtId="169" fontId="0" fillId="2" borderId="61" xfId="0" applyNumberFormat="1" applyFont="1" applyFill="1" applyBorder="1" applyAlignment="1"/>
    <xf numFmtId="0" fontId="0" fillId="0" borderId="61" xfId="0" applyFont="1" applyBorder="1" applyAlignment="1"/>
    <xf numFmtId="0" fontId="7" fillId="2" borderId="61" xfId="0" applyNumberFormat="1" applyFont="1" applyFill="1" applyBorder="1" applyAlignment="1">
      <alignment horizontal="right"/>
    </xf>
    <xf numFmtId="169" fontId="7" fillId="2" borderId="61" xfId="0" applyNumberFormat="1" applyFont="1" applyFill="1" applyBorder="1" applyAlignment="1"/>
    <xf numFmtId="164" fontId="7" fillId="2" borderId="61" xfId="0" applyNumberFormat="1" applyFont="1" applyFill="1" applyBorder="1" applyAlignment="1"/>
    <xf numFmtId="0" fontId="7" fillId="2" borderId="61" xfId="0" applyNumberFormat="1" applyFont="1" applyFill="1" applyBorder="1" applyAlignment="1"/>
    <xf numFmtId="49" fontId="0" fillId="2" borderId="61" xfId="0" applyNumberFormat="1" applyFont="1" applyFill="1" applyBorder="1" applyAlignment="1"/>
    <xf numFmtId="0" fontId="0" fillId="2" borderId="61" xfId="0" applyFont="1" applyFill="1" applyBorder="1" applyAlignment="1"/>
    <xf numFmtId="164" fontId="0" fillId="2" borderId="61" xfId="0" applyNumberFormat="1" applyFont="1" applyFill="1" applyBorder="1" applyAlignment="1"/>
    <xf numFmtId="0" fontId="0" fillId="0" borderId="61" xfId="0" applyNumberFormat="1" applyFont="1" applyBorder="1" applyAlignment="1"/>
    <xf numFmtId="169" fontId="0" fillId="0" borderId="61" xfId="0" applyNumberFormat="1" applyFont="1" applyBorder="1" applyAlignment="1"/>
    <xf numFmtId="49" fontId="9" fillId="2" borderId="61" xfId="0" applyNumberFormat="1" applyFont="1" applyFill="1" applyBorder="1" applyAlignment="1"/>
    <xf numFmtId="169" fontId="4" fillId="2" borderId="61" xfId="0" applyNumberFormat="1" applyFont="1" applyFill="1" applyBorder="1" applyAlignment="1"/>
    <xf numFmtId="0" fontId="4" fillId="2" borderId="61" xfId="0" applyNumberFormat="1" applyFont="1" applyFill="1" applyBorder="1" applyAlignment="1"/>
    <xf numFmtId="0" fontId="9" fillId="2" borderId="61" xfId="0" applyNumberFormat="1" applyFont="1" applyFill="1" applyBorder="1" applyAlignment="1">
      <alignment horizontal="right"/>
    </xf>
    <xf numFmtId="169" fontId="9" fillId="2" borderId="61" xfId="0" applyNumberFormat="1" applyFont="1" applyFill="1" applyBorder="1" applyAlignment="1"/>
    <xf numFmtId="164" fontId="9" fillId="2" borderId="61" xfId="0" applyNumberFormat="1" applyFont="1" applyFill="1" applyBorder="1" applyAlignment="1"/>
    <xf numFmtId="0" fontId="9" fillId="2" borderId="61" xfId="0" applyNumberFormat="1" applyFont="1" applyFill="1" applyBorder="1" applyAlignment="1"/>
    <xf numFmtId="49" fontId="4" fillId="2" borderId="61" xfId="0" applyNumberFormat="1" applyFont="1" applyFill="1" applyBorder="1" applyAlignment="1"/>
    <xf numFmtId="164" fontId="4" fillId="2" borderId="61" xfId="0" applyNumberFormat="1" applyFont="1" applyFill="1" applyBorder="1" applyAlignment="1"/>
    <xf numFmtId="0" fontId="7" fillId="3" borderId="30" xfId="0" applyNumberFormat="1" applyFont="1" applyFill="1" applyBorder="1" applyAlignment="1">
      <alignment horizontal="right"/>
    </xf>
    <xf numFmtId="0" fontId="4" fillId="2" borderId="61" xfId="0" applyFont="1" applyFill="1" applyBorder="1" applyAlignment="1"/>
    <xf numFmtId="49" fontId="0" fillId="2" borderId="62" xfId="0" applyNumberFormat="1" applyFont="1" applyFill="1" applyBorder="1" applyAlignment="1"/>
    <xf numFmtId="169" fontId="0" fillId="2" borderId="1" xfId="0" applyNumberFormat="1" applyFont="1" applyFill="1" applyBorder="1" applyAlignment="1"/>
    <xf numFmtId="0" fontId="0" fillId="2" borderId="63" xfId="0" applyNumberFormat="1" applyFont="1" applyFill="1" applyBorder="1" applyAlignment="1"/>
    <xf numFmtId="164" fontId="0" fillId="2" borderId="64" xfId="0" applyNumberFormat="1" applyFont="1" applyFill="1" applyBorder="1" applyAlignment="1"/>
    <xf numFmtId="49" fontId="0" fillId="2" borderId="49" xfId="0" applyNumberFormat="1" applyFont="1" applyFill="1" applyBorder="1" applyAlignment="1"/>
    <xf numFmtId="0" fontId="7" fillId="2" borderId="65" xfId="0" applyNumberFormat="1" applyFont="1" applyFill="1" applyBorder="1" applyAlignment="1"/>
    <xf numFmtId="0" fontId="0" fillId="0" borderId="1" xfId="0" applyNumberFormat="1" applyFont="1" applyBorder="1" applyAlignment="1"/>
    <xf numFmtId="164" fontId="0" fillId="2" borderId="28" xfId="0" applyNumberFormat="1" applyFont="1" applyFill="1" applyBorder="1" applyAlignment="1"/>
    <xf numFmtId="165" fontId="0" fillId="2" borderId="28" xfId="0" applyNumberFormat="1" applyFont="1" applyFill="1" applyBorder="1" applyAlignment="1"/>
    <xf numFmtId="49" fontId="17" fillId="2" borderId="45" xfId="0" applyNumberFormat="1" applyFont="1" applyFill="1" applyBorder="1" applyAlignment="1"/>
    <xf numFmtId="49" fontId="17" fillId="2" borderId="62" xfId="0" applyNumberFormat="1" applyFont="1" applyFill="1" applyBorder="1" applyAlignment="1"/>
    <xf numFmtId="0" fontId="17" fillId="2" borderId="45" xfId="0" applyNumberFormat="1" applyFont="1" applyFill="1" applyBorder="1" applyAlignment="1"/>
    <xf numFmtId="49" fontId="17" fillId="2" borderId="49" xfId="0" applyNumberFormat="1" applyFont="1" applyFill="1" applyBorder="1" applyAlignment="1"/>
    <xf numFmtId="49" fontId="17" fillId="2" borderId="61" xfId="0" applyNumberFormat="1" applyFont="1" applyFill="1" applyBorder="1" applyAlignment="1"/>
    <xf numFmtId="0" fontId="2" fillId="0" borderId="30" xfId="1" applyFont="1"/>
    <xf numFmtId="0" fontId="3" fillId="0" borderId="61" xfId="1" applyBorder="1"/>
    <xf numFmtId="0" fontId="12" fillId="0" borderId="61" xfId="1" applyNumberFormat="1" applyFont="1" applyBorder="1" applyAlignment="1"/>
    <xf numFmtId="167" fontId="13" fillId="0" borderId="61" xfId="1" applyNumberFormat="1" applyFont="1" applyBorder="1" applyAlignment="1"/>
    <xf numFmtId="169" fontId="0" fillId="2" borderId="43" xfId="0" applyNumberFormat="1" applyFont="1" applyFill="1" applyBorder="1" applyAlignment="1"/>
    <xf numFmtId="0" fontId="0" fillId="2" borderId="66" xfId="0" applyNumberFormat="1" applyFont="1" applyFill="1" applyBorder="1" applyAlignment="1"/>
    <xf numFmtId="0" fontId="0" fillId="2" borderId="67" xfId="0" applyNumberFormat="1" applyFont="1" applyFill="1" applyBorder="1" applyAlignment="1"/>
    <xf numFmtId="0" fontId="7" fillId="2" borderId="66" xfId="0" applyNumberFormat="1" applyFont="1" applyFill="1" applyBorder="1" applyAlignment="1">
      <alignment horizontal="right"/>
    </xf>
    <xf numFmtId="0" fontId="0" fillId="2" borderId="68" xfId="0" applyNumberFormat="1" applyFont="1" applyFill="1" applyBorder="1" applyAlignment="1"/>
    <xf numFmtId="0" fontId="0" fillId="0" borderId="69" xfId="0" applyNumberFormat="1" applyFont="1" applyBorder="1" applyAlignment="1"/>
    <xf numFmtId="0" fontId="0" fillId="0" borderId="17" xfId="0" applyNumberFormat="1" applyFont="1" applyBorder="1" applyAlignment="1"/>
    <xf numFmtId="49" fontId="0" fillId="2" borderId="70" xfId="0" applyNumberFormat="1" applyFont="1" applyFill="1" applyBorder="1" applyAlignment="1"/>
    <xf numFmtId="169" fontId="0" fillId="0" borderId="71" xfId="0" applyNumberFormat="1" applyFont="1" applyBorder="1" applyAlignment="1"/>
    <xf numFmtId="49" fontId="0" fillId="2" borderId="72" xfId="0" applyNumberFormat="1" applyFont="1" applyFill="1" applyBorder="1" applyAlignment="1"/>
    <xf numFmtId="169" fontId="0" fillId="0" borderId="11" xfId="0" applyNumberFormat="1" applyFont="1" applyBorder="1" applyAlignment="1"/>
    <xf numFmtId="0" fontId="0" fillId="0" borderId="73" xfId="0" applyNumberFormat="1" applyFont="1" applyBorder="1" applyAlignment="1"/>
    <xf numFmtId="169" fontId="0" fillId="0" borderId="74" xfId="0" applyNumberFormat="1" applyFont="1" applyBorder="1" applyAlignment="1"/>
    <xf numFmtId="10" fontId="0" fillId="2" borderId="43" xfId="0" applyNumberFormat="1" applyFont="1" applyFill="1" applyBorder="1" applyAlignment="1"/>
    <xf numFmtId="164" fontId="0" fillId="2" borderId="68" xfId="0" applyNumberFormat="1" applyFont="1" applyFill="1" applyBorder="1" applyAlignment="1"/>
    <xf numFmtId="164" fontId="7" fillId="2" borderId="68" xfId="0" applyNumberFormat="1" applyFont="1" applyFill="1" applyBorder="1" applyAlignment="1">
      <alignment horizontal="right"/>
    </xf>
    <xf numFmtId="0" fontId="7" fillId="2" borderId="68" xfId="0" applyNumberFormat="1" applyFont="1" applyFill="1" applyBorder="1" applyAlignment="1">
      <alignment horizontal="right"/>
    </xf>
    <xf numFmtId="169" fontId="0" fillId="2" borderId="68" xfId="0" applyNumberFormat="1" applyFont="1" applyFill="1" applyBorder="1" applyAlignment="1">
      <alignment horizontal="right"/>
    </xf>
    <xf numFmtId="0" fontId="7" fillId="2" borderId="1" xfId="0" applyNumberFormat="1" applyFont="1" applyFill="1" applyBorder="1" applyAlignment="1">
      <alignment horizontal="right"/>
    </xf>
    <xf numFmtId="0" fontId="20" fillId="2" borderId="1" xfId="0" applyNumberFormat="1" applyFont="1" applyFill="1" applyBorder="1" applyAlignment="1">
      <alignment horizontal="right"/>
    </xf>
    <xf numFmtId="169" fontId="0" fillId="2" borderId="1" xfId="0" applyNumberFormat="1" applyFont="1" applyFill="1" applyBorder="1" applyAlignment="1">
      <alignment horizontal="right"/>
    </xf>
    <xf numFmtId="49" fontId="7" fillId="3" borderId="75" xfId="0" applyNumberFormat="1" applyFont="1" applyFill="1" applyBorder="1" applyAlignment="1"/>
    <xf numFmtId="0" fontId="7" fillId="3" borderId="76" xfId="0" applyNumberFormat="1" applyFont="1" applyFill="1" applyBorder="1" applyAlignment="1"/>
    <xf numFmtId="164" fontId="0" fillId="3" borderId="77" xfId="0" applyNumberFormat="1" applyFont="1" applyFill="1" applyBorder="1" applyAlignment="1"/>
    <xf numFmtId="49" fontId="7" fillId="2" borderId="78" xfId="0" applyNumberFormat="1" applyFont="1" applyFill="1" applyBorder="1" applyAlignment="1"/>
    <xf numFmtId="49" fontId="7" fillId="2" borderId="79" xfId="0" applyNumberFormat="1" applyFont="1" applyFill="1" applyBorder="1" applyAlignment="1"/>
    <xf numFmtId="49" fontId="7" fillId="2" borderId="80" xfId="0" applyNumberFormat="1" applyFont="1" applyFill="1" applyBorder="1" applyAlignment="1"/>
    <xf numFmtId="0" fontId="0" fillId="2" borderId="78" xfId="0" applyNumberFormat="1" applyFont="1" applyFill="1" applyBorder="1" applyAlignment="1"/>
    <xf numFmtId="0" fontId="0" fillId="2" borderId="79" xfId="0" applyNumberFormat="1" applyFont="1" applyFill="1" applyBorder="1" applyAlignment="1"/>
    <xf numFmtId="164" fontId="0" fillId="2" borderId="80" xfId="0" applyNumberFormat="1" applyFont="1" applyFill="1" applyBorder="1" applyAlignment="1"/>
    <xf numFmtId="49" fontId="0" fillId="2" borderId="78" xfId="0" applyNumberFormat="1" applyFont="1" applyFill="1" applyBorder="1" applyAlignment="1"/>
    <xf numFmtId="49" fontId="0" fillId="2" borderId="79" xfId="0" applyNumberFormat="1" applyFont="1" applyFill="1" applyBorder="1" applyAlignment="1"/>
    <xf numFmtId="0" fontId="0" fillId="0" borderId="78" xfId="0" applyNumberFormat="1" applyFont="1" applyBorder="1" applyAlignment="1"/>
    <xf numFmtId="0" fontId="0" fillId="0" borderId="79" xfId="0" applyNumberFormat="1" applyFont="1" applyBorder="1" applyAlignment="1"/>
    <xf numFmtId="0" fontId="0" fillId="0" borderId="80" xfId="0" applyNumberFormat="1" applyFont="1" applyBorder="1" applyAlignment="1"/>
    <xf numFmtId="169" fontId="0" fillId="0" borderId="80" xfId="0" applyNumberFormat="1" applyFont="1" applyBorder="1" applyAlignment="1"/>
    <xf numFmtId="164" fontId="0" fillId="2" borderId="78" xfId="0" applyNumberFormat="1" applyFont="1" applyFill="1" applyBorder="1" applyAlignment="1"/>
    <xf numFmtId="49" fontId="7" fillId="3" borderId="81" xfId="0" applyNumberFormat="1" applyFont="1" applyFill="1" applyBorder="1" applyAlignment="1"/>
    <xf numFmtId="0" fontId="7" fillId="3" borderId="82" xfId="0" applyNumberFormat="1" applyFont="1" applyFill="1" applyBorder="1" applyAlignment="1"/>
    <xf numFmtId="164" fontId="7" fillId="3" borderId="83" xfId="0" applyNumberFormat="1" applyFont="1" applyFill="1" applyBorder="1" applyAlignment="1"/>
  </cellXfs>
  <cellStyles count="6">
    <cellStyle name="Currency 2" xfId="4"/>
    <cellStyle name="Excel Built-in Normal" xfId="5"/>
    <cellStyle name="Normal" xfId="0" builtinId="0"/>
    <cellStyle name="Normal 2" xfId="1"/>
    <cellStyle name="Normal 2 2" xfId="2"/>
    <cellStyle name="Normal 3" xfId="3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0000"/>
      </font>
      <fill>
        <patternFill patternType="solid">
          <fgColor indexed="16"/>
          <bgColor indexed="17"/>
        </patternFill>
      </fill>
    </dxf>
    <dxf>
      <font>
        <color rgb="FFFF0000"/>
      </font>
    </dxf>
    <dxf>
      <font>
        <color rgb="FFFF00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CCFFCC"/>
      <rgbColor rgb="FF008000"/>
      <rgbColor rgb="FF4D5D2C"/>
      <rgbColor rgb="FF903C39"/>
      <rgbColor rgb="00000000"/>
      <rgbColor rgb="FFFF9781"/>
      <rgbColor rgb="FFBFBFBF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6" Type="http://schemas.openxmlformats.org/officeDocument/2006/relationships/worksheet" Target="worksheets/sheet6.xml"/><Relationship Id="rId1" Type="http://schemas.openxmlformats.org/officeDocument/2006/relationships/worksheet" Target="worksheets/sheet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22"/>
  <sheetViews>
    <sheetView showGridLines="0" tabSelected="1" topLeftCell="A58" zoomScale="80" zoomScaleNormal="80" zoomScalePageLayoutView="80" workbookViewId="0">
      <selection activeCell="G65" sqref="G65"/>
    </sheetView>
  </sheetViews>
  <sheetFormatPr baseColWidth="10" defaultColWidth="10.6640625" defaultRowHeight="16" customHeight="1" x14ac:dyDescent="0.2"/>
  <cols>
    <col min="1" max="1" width="10.6640625" style="97" customWidth="1"/>
    <col min="2" max="2" width="11.83203125" style="97" customWidth="1"/>
    <col min="3" max="3" width="47.83203125" style="97" customWidth="1"/>
    <col min="4" max="4" width="19" style="97" customWidth="1"/>
    <col min="5" max="5" width="10.6640625" style="97" customWidth="1"/>
    <col min="6" max="6" width="43" style="97" customWidth="1"/>
    <col min="7" max="7" width="51.33203125" style="97" customWidth="1"/>
    <col min="8" max="8" width="11.5" style="97" customWidth="1"/>
    <col min="9" max="9" width="34.5" style="97" customWidth="1"/>
    <col min="10" max="10" width="40.83203125" style="97" customWidth="1"/>
    <col min="11" max="12" width="24.1640625" style="97" customWidth="1"/>
    <col min="13" max="13" width="18.5" style="97" customWidth="1"/>
    <col min="14" max="14" width="9.83203125" style="97" customWidth="1"/>
    <col min="15" max="15" width="21.33203125" style="97" customWidth="1"/>
    <col min="16" max="16" width="10.6640625" style="97" customWidth="1"/>
    <col min="17" max="17" width="22.6640625" style="97" customWidth="1"/>
    <col min="18" max="18" width="11.83203125" style="97" customWidth="1"/>
    <col min="19" max="257" width="10.6640625" style="97" customWidth="1"/>
  </cols>
  <sheetData>
    <row r="1" spans="1:27" ht="21" customHeight="1" x14ac:dyDescent="0.25">
      <c r="A1" s="1"/>
      <c r="B1" s="1"/>
      <c r="C1" s="2" t="s">
        <v>143</v>
      </c>
      <c r="D1" s="3"/>
      <c r="E1" s="1"/>
      <c r="F1" s="1"/>
      <c r="G1" s="4"/>
      <c r="H1" s="3"/>
      <c r="I1" s="3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" customHeight="1" x14ac:dyDescent="0.25">
      <c r="A2" s="1"/>
      <c r="B2" s="1"/>
      <c r="C2" s="2" t="s">
        <v>142</v>
      </c>
      <c r="D2" s="3"/>
      <c r="E2" s="3"/>
      <c r="F2" s="1"/>
      <c r="G2" s="4"/>
      <c r="H2" s="3"/>
      <c r="I2" s="3"/>
      <c r="J2" s="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21" customHeight="1" x14ac:dyDescent="0.25">
      <c r="A3" s="1"/>
      <c r="B3" s="1"/>
      <c r="C3" s="5"/>
      <c r="D3" s="1"/>
      <c r="E3" s="1"/>
      <c r="F3" s="1"/>
      <c r="G3" s="1"/>
      <c r="H3" s="1"/>
      <c r="I3" s="3"/>
      <c r="J3" s="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21" customHeight="1" x14ac:dyDescent="0.25">
      <c r="A4" s="1"/>
      <c r="B4" s="1"/>
      <c r="C4" s="5"/>
      <c r="D4" s="3"/>
      <c r="E4" s="1"/>
      <c r="F4" s="6"/>
      <c r="G4" s="1"/>
      <c r="H4" s="6"/>
      <c r="I4" s="3"/>
      <c r="J4" s="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" customHeight="1" x14ac:dyDescent="0.25">
      <c r="A5" s="1"/>
      <c r="B5" s="1"/>
      <c r="C5" s="2" t="s">
        <v>0</v>
      </c>
      <c r="D5" s="3"/>
      <c r="E5" s="1"/>
      <c r="F5" s="1"/>
      <c r="G5" s="1"/>
      <c r="H5" s="1"/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7" customHeight="1" x14ac:dyDescent="0.2">
      <c r="A6" s="1"/>
      <c r="B6" s="1"/>
      <c r="C6" s="1"/>
      <c r="D6" s="3"/>
      <c r="E6" s="1"/>
      <c r="F6" s="1"/>
      <c r="G6" s="1"/>
      <c r="H6" s="1"/>
      <c r="I6" s="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7" customHeight="1" x14ac:dyDescent="0.2">
      <c r="A7" s="1"/>
      <c r="B7" s="1"/>
      <c r="C7" s="7" t="s">
        <v>1</v>
      </c>
      <c r="D7" s="8" t="s">
        <v>2</v>
      </c>
      <c r="E7" s="1"/>
      <c r="F7" s="7" t="s">
        <v>1</v>
      </c>
      <c r="G7" s="8" t="s">
        <v>2</v>
      </c>
      <c r="H7" s="1"/>
      <c r="I7" s="6"/>
      <c r="J7" s="9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7" customHeight="1" x14ac:dyDescent="0.2">
      <c r="A8" s="1"/>
      <c r="B8" s="1"/>
      <c r="C8" s="10"/>
      <c r="D8" s="11"/>
      <c r="E8" s="1"/>
      <c r="F8" s="10"/>
      <c r="G8" s="10"/>
      <c r="H8" s="10"/>
      <c r="I8" s="4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7" customHeight="1" x14ac:dyDescent="0.2">
      <c r="A9" s="1"/>
      <c r="B9" s="12" t="s">
        <v>3</v>
      </c>
      <c r="C9" s="13" t="s">
        <v>112</v>
      </c>
      <c r="D9" s="14"/>
      <c r="E9" s="162"/>
      <c r="F9" s="182" t="s">
        <v>4</v>
      </c>
      <c r="G9" s="183"/>
      <c r="H9" s="184"/>
      <c r="I9" s="165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7" customHeight="1" x14ac:dyDescent="0.2">
      <c r="A10" s="1"/>
      <c r="B10" s="18"/>
      <c r="C10" s="19"/>
      <c r="D10" s="20"/>
      <c r="E10" s="162"/>
      <c r="F10" s="185" t="s">
        <v>1</v>
      </c>
      <c r="G10" s="186" t="s">
        <v>5</v>
      </c>
      <c r="H10" s="187" t="s">
        <v>6</v>
      </c>
      <c r="I10" s="165"/>
      <c r="J10" s="144">
        <f>I13+I15+I17</f>
        <v>37840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4"/>
    </row>
    <row r="11" spans="1:27" ht="17" customHeight="1" x14ac:dyDescent="0.2">
      <c r="A11" s="1"/>
      <c r="B11" s="18"/>
      <c r="C11" s="24"/>
      <c r="D11" s="25"/>
      <c r="E11" s="162"/>
      <c r="F11" s="188"/>
      <c r="G11" s="189"/>
      <c r="H11" s="190"/>
      <c r="I11" s="16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7" customHeight="1" x14ac:dyDescent="0.2">
      <c r="A12" s="1"/>
      <c r="B12" s="18"/>
      <c r="C12" s="27" t="s">
        <v>2</v>
      </c>
      <c r="D12" s="28">
        <f>'Five Years R&amp;D 16'!E26</f>
        <v>5680</v>
      </c>
      <c r="E12" s="162"/>
      <c r="F12" s="191" t="s">
        <v>7</v>
      </c>
      <c r="G12" s="192" t="s">
        <v>162</v>
      </c>
      <c r="H12" s="190">
        <f>(90*23*2)</f>
        <v>4140</v>
      </c>
      <c r="I12" s="176" t="s">
        <v>153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7" customHeight="1" x14ac:dyDescent="0.2">
      <c r="A13" s="1"/>
      <c r="B13" s="1"/>
      <c r="C13" s="30"/>
      <c r="D13" s="30"/>
      <c r="E13" s="163"/>
      <c r="F13" s="193" t="s">
        <v>7</v>
      </c>
      <c r="G13" s="194" t="s">
        <v>163</v>
      </c>
      <c r="H13" s="196">
        <f>(90*15+350)</f>
        <v>1700</v>
      </c>
      <c r="I13" s="178">
        <f>90*23+H14/3+'Five Years R&amp;D 16'!E9+'The Dancing Dead 16'!E16+'Five Years 2017'!E9+'Five Years 2017'!E10</f>
        <v>13480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7" customHeight="1" x14ac:dyDescent="0.2">
      <c r="A14" s="1"/>
      <c r="B14" s="12" t="s">
        <v>8</v>
      </c>
      <c r="C14" s="13" t="s">
        <v>9</v>
      </c>
      <c r="D14" s="14"/>
      <c r="E14" s="162"/>
      <c r="F14" s="191" t="s">
        <v>7</v>
      </c>
      <c r="G14" s="192" t="s">
        <v>121</v>
      </c>
      <c r="H14" s="190">
        <f>45*3*50</f>
        <v>6750</v>
      </c>
      <c r="I14" s="177" t="s">
        <v>154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7" customHeight="1" x14ac:dyDescent="0.2">
      <c r="A15" s="1"/>
      <c r="B15" s="31"/>
      <c r="C15" s="19"/>
      <c r="D15" s="20"/>
      <c r="E15" s="162"/>
      <c r="F15" s="191" t="s">
        <v>10</v>
      </c>
      <c r="G15" s="192" t="s">
        <v>11</v>
      </c>
      <c r="H15" s="190">
        <v>2000</v>
      </c>
      <c r="I15" s="178">
        <f>90*23+H14/3+'Five Years R&amp;D 16'!E10+'The Dancing Dead 16'!E17+'Five Years 2017'!E11+'Five Years 2017'!E12</f>
        <v>13480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7" customHeight="1" x14ac:dyDescent="0.2">
      <c r="A16" s="1"/>
      <c r="B16" s="31"/>
      <c r="C16" s="24"/>
      <c r="D16" s="25"/>
      <c r="E16" s="162"/>
      <c r="F16" s="191" t="s">
        <v>12</v>
      </c>
      <c r="G16" s="192" t="s">
        <v>13</v>
      </c>
      <c r="H16" s="190">
        <v>1500</v>
      </c>
      <c r="I16" s="177" t="s">
        <v>155</v>
      </c>
      <c r="J16" s="180" t="s">
        <v>156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7" customHeight="1" x14ac:dyDescent="0.2">
      <c r="A17" s="1"/>
      <c r="B17" s="31"/>
      <c r="C17" s="27" t="s">
        <v>2</v>
      </c>
      <c r="D17" s="28">
        <f>'Music R&amp;D Company Development'!E17</f>
        <v>1400</v>
      </c>
      <c r="E17" s="162"/>
      <c r="F17" s="191" t="s">
        <v>12</v>
      </c>
      <c r="G17" s="192" t="s">
        <v>14</v>
      </c>
      <c r="H17" s="190">
        <v>1500</v>
      </c>
      <c r="I17" s="178">
        <f>90*15+350+H14/3+'Five Years R&amp;D 16'!E12+'The Dancing Dead 16'!E19+'Five Years 2017'!E14</f>
        <v>10880</v>
      </c>
      <c r="J17" s="181">
        <f>3*80*40</f>
        <v>9600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7" customHeight="1" x14ac:dyDescent="0.2">
      <c r="A18" s="1"/>
      <c r="B18" s="1"/>
      <c r="C18" s="30"/>
      <c r="D18" s="30"/>
      <c r="E18" s="163"/>
      <c r="F18" s="191" t="s">
        <v>12</v>
      </c>
      <c r="G18" s="192" t="s">
        <v>15</v>
      </c>
      <c r="H18" s="190">
        <f>750+750</f>
        <v>1500</v>
      </c>
      <c r="I18" s="165"/>
      <c r="J18" s="180" t="s">
        <v>158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7" customHeight="1" x14ac:dyDescent="0.2">
      <c r="A19" s="1"/>
      <c r="B19" s="12" t="s">
        <v>16</v>
      </c>
      <c r="C19" s="13" t="s">
        <v>125</v>
      </c>
      <c r="D19" s="14"/>
      <c r="E19" s="164"/>
      <c r="F19" s="191" t="s">
        <v>17</v>
      </c>
      <c r="G19" s="192" t="s">
        <v>18</v>
      </c>
      <c r="H19" s="190">
        <v>280</v>
      </c>
      <c r="I19" s="165"/>
      <c r="J19" s="181">
        <f>2*80*8</f>
        <v>1280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7" customHeight="1" x14ac:dyDescent="0.2">
      <c r="A20" s="1"/>
      <c r="B20" s="31"/>
      <c r="C20" s="19"/>
      <c r="D20" s="20"/>
      <c r="E20" s="162"/>
      <c r="F20" s="191" t="s">
        <v>17</v>
      </c>
      <c r="G20" s="192" t="s">
        <v>19</v>
      </c>
      <c r="H20" s="190">
        <v>500</v>
      </c>
      <c r="I20" s="175"/>
      <c r="J20" s="180" t="s">
        <v>157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7" customHeight="1" x14ac:dyDescent="0.2">
      <c r="A21" s="1"/>
      <c r="B21" s="31"/>
      <c r="C21" s="24"/>
      <c r="D21" s="25"/>
      <c r="E21" s="162"/>
      <c r="F21" s="193" t="s">
        <v>23</v>
      </c>
      <c r="G21" s="194" t="s">
        <v>139</v>
      </c>
      <c r="H21" s="196">
        <v>34280</v>
      </c>
      <c r="I21" s="165"/>
      <c r="J21" s="181">
        <v>0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7" customHeight="1" x14ac:dyDescent="0.2">
      <c r="A22" s="1"/>
      <c r="B22" s="31"/>
      <c r="C22" s="27" t="s">
        <v>2</v>
      </c>
      <c r="D22" s="28">
        <f>'The Dancing Dead 16'!E32</f>
        <v>12160</v>
      </c>
      <c r="E22" s="162"/>
      <c r="F22" s="193"/>
      <c r="G22" s="194"/>
      <c r="H22" s="195"/>
      <c r="I22" s="165"/>
      <c r="J22" s="179" t="s">
        <v>2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7" customHeight="1" x14ac:dyDescent="0.2">
      <c r="A23" s="1"/>
      <c r="B23" s="1"/>
      <c r="C23" s="30"/>
      <c r="D23" s="30"/>
      <c r="E23" s="163"/>
      <c r="F23" s="197"/>
      <c r="G23" s="189"/>
      <c r="H23" s="190"/>
      <c r="I23" s="165"/>
      <c r="J23" s="144">
        <f>J17+J19+J21</f>
        <v>10880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7" customHeight="1" x14ac:dyDescent="0.2">
      <c r="A24" s="1"/>
      <c r="B24" s="12" t="s">
        <v>20</v>
      </c>
      <c r="C24" s="13" t="s">
        <v>110</v>
      </c>
      <c r="D24" s="14"/>
      <c r="E24" s="164"/>
      <c r="F24" s="198" t="s">
        <v>2</v>
      </c>
      <c r="G24" s="199"/>
      <c r="H24" s="200">
        <f>SUM(H12:H21)</f>
        <v>54150</v>
      </c>
      <c r="I24" s="165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7" customHeight="1" x14ac:dyDescent="0.2">
      <c r="A25" s="1"/>
      <c r="B25" s="31"/>
      <c r="C25" s="19"/>
      <c r="D25" s="20"/>
      <c r="E25" s="17"/>
      <c r="F25" s="36"/>
      <c r="G25" s="36"/>
      <c r="H25" s="30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7" customHeight="1" x14ac:dyDescent="0.2">
      <c r="A26" s="1"/>
      <c r="B26" s="18"/>
      <c r="C26" s="24"/>
      <c r="D26" s="25"/>
      <c r="E26" s="15"/>
      <c r="F26" s="13" t="s">
        <v>21</v>
      </c>
      <c r="G26" s="16"/>
      <c r="H26" s="14"/>
      <c r="I26" s="17"/>
      <c r="J26" s="144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7" customHeight="1" x14ac:dyDescent="0.2">
      <c r="A27" s="1"/>
      <c r="B27" s="18"/>
      <c r="C27" s="27" t="s">
        <v>2</v>
      </c>
      <c r="D27" s="28">
        <f>'Five Years 2017'!E55</f>
        <v>78420</v>
      </c>
      <c r="E27" s="15"/>
      <c r="F27" s="21" t="s">
        <v>1</v>
      </c>
      <c r="G27" s="22" t="s">
        <v>5</v>
      </c>
      <c r="H27" s="23" t="s">
        <v>6</v>
      </c>
      <c r="I27" s="17"/>
      <c r="J27" s="4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7" customHeight="1" x14ac:dyDescent="0.2">
      <c r="A28" s="1"/>
      <c r="B28" s="1"/>
      <c r="C28" s="37"/>
      <c r="D28" s="37"/>
      <c r="E28" s="31"/>
      <c r="F28" s="17"/>
      <c r="G28" s="1"/>
      <c r="H28" s="26"/>
      <c r="I28" s="1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7" customHeight="1" x14ac:dyDescent="0.2">
      <c r="A29" s="1"/>
      <c r="B29" s="1"/>
      <c r="C29" s="1"/>
      <c r="D29" s="1"/>
      <c r="E29" s="31"/>
      <c r="F29" s="33"/>
      <c r="G29" s="29" t="s">
        <v>151</v>
      </c>
      <c r="H29" s="26">
        <f>(D12+D17+D22+H24+D27-H21)*0.025</f>
        <v>2938.25</v>
      </c>
      <c r="I29" s="1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7" customHeight="1" x14ac:dyDescent="0.2">
      <c r="A30" s="1"/>
      <c r="B30" s="1"/>
      <c r="C30" s="1"/>
      <c r="D30" s="1"/>
      <c r="E30" s="31"/>
      <c r="F30" s="32" t="s">
        <v>23</v>
      </c>
      <c r="G30" s="29" t="s">
        <v>24</v>
      </c>
      <c r="H30" s="26">
        <v>2987.14</v>
      </c>
      <c r="I30" s="1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7" customHeight="1" x14ac:dyDescent="0.2">
      <c r="A31" s="1"/>
      <c r="B31" s="1"/>
      <c r="C31" s="1"/>
      <c r="D31" s="1"/>
      <c r="E31" s="31"/>
      <c r="F31" s="24"/>
      <c r="G31" s="34"/>
      <c r="H31" s="25"/>
      <c r="I31" s="1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7" customHeight="1" x14ac:dyDescent="0.2">
      <c r="A32" s="1"/>
      <c r="B32" s="1"/>
      <c r="C32" s="1"/>
      <c r="D32" s="1"/>
      <c r="E32" s="31"/>
      <c r="F32" s="27" t="s">
        <v>2</v>
      </c>
      <c r="G32" s="35"/>
      <c r="H32" s="28">
        <f>H30</f>
        <v>2987.14</v>
      </c>
      <c r="I32" s="1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7" customHeight="1" x14ac:dyDescent="0.2">
      <c r="A33" s="1"/>
      <c r="B33" s="1"/>
      <c r="C33" s="1"/>
      <c r="D33" s="1"/>
      <c r="E33" s="1"/>
      <c r="F33" s="37"/>
      <c r="G33" s="37"/>
      <c r="H33" s="37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7" customHeight="1" x14ac:dyDescent="0.2">
      <c r="A34" s="1"/>
      <c r="B34" s="38"/>
      <c r="C34" s="38"/>
      <c r="D34" s="38"/>
      <c r="E34" s="39"/>
      <c r="F34" s="38"/>
      <c r="G34" s="38"/>
      <c r="H34" s="38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7.5" customHeight="1" x14ac:dyDescent="0.2">
      <c r="A35" s="40"/>
      <c r="B35" s="41"/>
      <c r="C35" s="42"/>
      <c r="D35" s="43"/>
      <c r="E35" s="44"/>
      <c r="F35" s="45"/>
      <c r="G35" s="42"/>
      <c r="H35" s="46"/>
      <c r="I35" s="47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21" customHeight="1" x14ac:dyDescent="0.2">
      <c r="A36" s="40"/>
      <c r="B36" s="48"/>
      <c r="C36" s="85" t="s">
        <v>25</v>
      </c>
      <c r="D36" s="49"/>
      <c r="E36" s="50"/>
      <c r="F36" s="87" t="s">
        <v>26</v>
      </c>
      <c r="G36" s="141"/>
      <c r="H36" s="51"/>
      <c r="I36" s="47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7" customHeight="1" x14ac:dyDescent="0.2">
      <c r="A37" s="40"/>
      <c r="B37" s="52"/>
      <c r="C37" s="53"/>
      <c r="D37" s="54"/>
      <c r="E37" s="55"/>
      <c r="F37" s="56"/>
      <c r="G37" s="57"/>
      <c r="H37" s="58"/>
      <c r="I37" s="47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7" customHeight="1" x14ac:dyDescent="0.2">
      <c r="A38" s="40"/>
      <c r="B38" s="47"/>
      <c r="C38" s="7" t="s">
        <v>27</v>
      </c>
      <c r="D38" s="59" t="s">
        <v>2</v>
      </c>
      <c r="E38" s="60"/>
      <c r="F38" s="61" t="s">
        <v>28</v>
      </c>
      <c r="G38" s="8" t="s">
        <v>2</v>
      </c>
      <c r="H38" s="62"/>
      <c r="I38" s="47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7" customHeight="1" x14ac:dyDescent="0.2">
      <c r="A39" s="40"/>
      <c r="B39" s="47"/>
      <c r="C39" s="1"/>
      <c r="D39" s="63"/>
      <c r="E39" s="60"/>
      <c r="F39" s="64"/>
      <c r="G39" s="3"/>
      <c r="H39" s="62"/>
      <c r="I39" s="47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7" customHeight="1" x14ac:dyDescent="0.2">
      <c r="A40" s="40"/>
      <c r="B40" s="47"/>
      <c r="C40" s="7" t="s">
        <v>29</v>
      </c>
      <c r="D40" s="65"/>
      <c r="E40" s="66"/>
      <c r="F40" s="67" t="s">
        <v>7</v>
      </c>
      <c r="G40" s="68"/>
      <c r="H40" s="62"/>
      <c r="I40" s="47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7" customHeight="1" x14ac:dyDescent="0.2">
      <c r="A41" s="40"/>
      <c r="B41" s="47"/>
      <c r="C41" s="69"/>
      <c r="D41" s="70"/>
      <c r="E41" s="66"/>
      <c r="F41" s="71" t="s">
        <v>137</v>
      </c>
      <c r="G41" s="4">
        <f>H12+(H14/3*2)+'Five Years R&amp;D 16'!E9+'Five Years R&amp;D 16'!E10+'The Dancing Dead 16'!E16+'The Dancing Dead 16'!E17+'Five Years 2017'!E9+'Five Years 2017'!E10+'Five Years 2017'!E11+'Five Years 2017'!E12</f>
        <v>26960</v>
      </c>
      <c r="H41" s="62"/>
      <c r="I41" s="47"/>
      <c r="J41" s="7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7" customHeight="1" x14ac:dyDescent="0.2">
      <c r="A42" s="40"/>
      <c r="B42" s="47"/>
      <c r="C42" s="29" t="s">
        <v>111</v>
      </c>
      <c r="D42" s="72">
        <f>6*100*10+2*100*5</f>
        <v>7000</v>
      </c>
      <c r="E42" s="66"/>
      <c r="F42" s="71" t="s">
        <v>128</v>
      </c>
      <c r="G42" s="3">
        <f>'Five Years R&amp;D 16'!E14+'Five Years R&amp;D 16'!E15+'The Dancing Dead 16'!E9+'The Dancing Dead 16'!E10+'The Dancing Dead 16'!E11+'The Dancing Dead 16'!E12+'Five Years 2017'!E16+'Five Years 2017'!E17+'Five Years 2017'!E18+'Five Years 2017'!E19+'Five Years 2017'!E20+'Five Years 2017'!E21+'Five Years 2017'!E22+'Five Years 2017'!E32+'Five Years 2017'!E26</f>
        <v>23470</v>
      </c>
      <c r="H42" s="62"/>
      <c r="I42" s="47"/>
      <c r="J42" s="7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7" customHeight="1" x14ac:dyDescent="0.2">
      <c r="A43" s="40"/>
      <c r="B43" s="47"/>
      <c r="C43" s="73" t="s">
        <v>124</v>
      </c>
      <c r="D43" s="72">
        <v>500</v>
      </c>
      <c r="E43" s="66"/>
      <c r="F43" s="71" t="s">
        <v>30</v>
      </c>
      <c r="G43" s="3">
        <f>'Five Years 2017'!E34+'Five Years 2017'!E35+'Five Years 2017'!E36</f>
        <v>6300</v>
      </c>
      <c r="H43" s="62"/>
      <c r="I43" s="15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7" customHeight="1" x14ac:dyDescent="0.2">
      <c r="A44" s="40"/>
      <c r="B44" s="47"/>
      <c r="C44" s="29"/>
      <c r="D44" s="72"/>
      <c r="E44" s="66"/>
      <c r="F44" s="71" t="s">
        <v>130</v>
      </c>
      <c r="G44" s="3">
        <f>'Five Years R&amp;D 16'!E20+'The Dancing Dead 16'!E14+'Five Years 2017'!E24+'Five Years 2017'!E25</f>
        <v>5560</v>
      </c>
      <c r="H44" s="62"/>
      <c r="I44" s="47"/>
      <c r="J44" s="7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7" customHeight="1" x14ac:dyDescent="0.2">
      <c r="A45" s="40"/>
      <c r="B45" s="47"/>
      <c r="C45" s="29"/>
      <c r="D45" s="72"/>
      <c r="E45" s="66"/>
      <c r="F45" s="71" t="s">
        <v>31</v>
      </c>
      <c r="G45" s="3">
        <f>'Five Years R&amp;D 16'!E17+'Five Years R&amp;D 16'!E18+'The Dancing Dead 16'!E22+'Five Years 2017'!E28+'Five Years 2017'!E29</f>
        <v>10050</v>
      </c>
      <c r="H45" s="62"/>
      <c r="I45" s="150"/>
      <c r="J45" s="143"/>
      <c r="K45" s="1"/>
      <c r="L45" s="1"/>
      <c r="M45" s="3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7" customHeight="1" x14ac:dyDescent="0.2">
      <c r="A46" s="40"/>
      <c r="B46" s="47"/>
      <c r="C46" s="1"/>
      <c r="D46" s="72"/>
      <c r="E46" s="66"/>
      <c r="F46" s="143" t="s">
        <v>129</v>
      </c>
      <c r="G46" s="3">
        <f>'The Dancing Dead 16'!E21+'Five Years 2017'!E38+'Five Years 2017'!E41+'Five Years 2017'!E42+'Five Years 2017'!E39</f>
        <v>7710</v>
      </c>
      <c r="H46" s="62"/>
      <c r="I46" s="47"/>
      <c r="J46" s="71"/>
      <c r="K46" s="1"/>
      <c r="L46" s="1"/>
      <c r="M46" s="3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7" customHeight="1" x14ac:dyDescent="0.2">
      <c r="A47" s="40"/>
      <c r="B47" s="47"/>
      <c r="C47" s="7" t="s">
        <v>33</v>
      </c>
      <c r="D47" s="72"/>
      <c r="E47" s="66"/>
      <c r="F47" s="71" t="s">
        <v>32</v>
      </c>
      <c r="G47" s="3">
        <f>'Five Years R&amp;D 16'!E24+'The Dancing Dead 16'!E27+'The Dancing Dead 16'!E29+'Five Years 2017'!E50+'Five Years 2017'!E51</f>
        <v>1870</v>
      </c>
      <c r="H47" s="62"/>
      <c r="I47" s="47"/>
      <c r="J47" s="7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7" customHeight="1" x14ac:dyDescent="0.2">
      <c r="A48" s="40"/>
      <c r="B48" s="47"/>
      <c r="C48" s="6"/>
      <c r="D48" s="72"/>
      <c r="E48" s="66"/>
      <c r="F48" s="71" t="s">
        <v>34</v>
      </c>
      <c r="G48" s="3">
        <f>'The Dancing Dead 16'!E24+'Five Years 2017'!E31</f>
        <v>4000</v>
      </c>
      <c r="H48" s="62"/>
      <c r="I48" s="47"/>
      <c r="J48" s="7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7" customHeight="1" x14ac:dyDescent="0.2">
      <c r="A49" s="40"/>
      <c r="B49" s="47"/>
      <c r="C49" s="29" t="s">
        <v>36</v>
      </c>
      <c r="D49" s="72">
        <v>2000</v>
      </c>
      <c r="E49" s="66"/>
      <c r="F49" s="71" t="s">
        <v>35</v>
      </c>
      <c r="G49" s="3">
        <f>'The Dancing Dead 16'!E28+'Five Years 2017'!E44</f>
        <v>4650</v>
      </c>
      <c r="H49" s="62"/>
      <c r="I49" s="47"/>
      <c r="J49" s="7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7" customHeight="1" x14ac:dyDescent="0.2">
      <c r="A50" s="40"/>
      <c r="B50" s="47"/>
      <c r="C50" s="1"/>
      <c r="D50" s="72"/>
      <c r="E50" s="66"/>
      <c r="F50" s="71" t="s">
        <v>37</v>
      </c>
      <c r="G50" s="3">
        <f>'Five Years R&amp;D 16'!E22+'Five Years 2017'!E48</f>
        <v>1040</v>
      </c>
      <c r="H50" s="62"/>
      <c r="I50" s="47"/>
      <c r="J50" s="7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7" customHeight="1" x14ac:dyDescent="0.2">
      <c r="A51" s="40"/>
      <c r="B51" s="47"/>
      <c r="C51" s="7" t="s">
        <v>39</v>
      </c>
      <c r="D51" s="72"/>
      <c r="E51" s="66"/>
      <c r="F51" s="71" t="s">
        <v>38</v>
      </c>
      <c r="G51" s="3">
        <f>'The Dancing Dead 16'!E30+'Five Years 2017'!E52</f>
        <v>140</v>
      </c>
      <c r="H51" s="62"/>
      <c r="I51" s="47"/>
      <c r="J51" s="7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7" customHeight="1" x14ac:dyDescent="0.2">
      <c r="A52" s="40"/>
      <c r="B52" s="47"/>
      <c r="C52" s="1"/>
      <c r="D52" s="65"/>
      <c r="E52" s="66"/>
      <c r="F52" s="71" t="s">
        <v>40</v>
      </c>
      <c r="G52" s="3">
        <f>'Five Years R&amp;D 16'!E23+'Five Years 2017'!E49</f>
        <v>420</v>
      </c>
      <c r="H52" s="62"/>
      <c r="I52" s="47"/>
      <c r="J52" s="76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7" customHeight="1" x14ac:dyDescent="0.2">
      <c r="A53" s="40"/>
      <c r="B53" s="47"/>
      <c r="C53" s="29" t="s">
        <v>41</v>
      </c>
      <c r="D53" s="72">
        <v>69950</v>
      </c>
      <c r="E53" s="66"/>
      <c r="F53" s="74"/>
      <c r="G53" s="1"/>
      <c r="H53" s="62"/>
      <c r="I53" s="47"/>
      <c r="J53" s="7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7" customHeight="1" x14ac:dyDescent="0.2">
      <c r="A54" s="40"/>
      <c r="B54" s="47"/>
      <c r="C54" s="29" t="s">
        <v>43</v>
      </c>
      <c r="D54" s="72">
        <v>40000</v>
      </c>
      <c r="E54" s="66"/>
      <c r="F54" s="148" t="s">
        <v>131</v>
      </c>
      <c r="G54" s="53"/>
      <c r="H54" s="62"/>
      <c r="I54" s="47"/>
      <c r="J54" s="7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7" customHeight="1" x14ac:dyDescent="0.2">
      <c r="A55" s="40"/>
      <c r="B55" s="47"/>
      <c r="C55" s="29"/>
      <c r="D55" s="72"/>
      <c r="E55" s="66"/>
      <c r="F55" s="76" t="s">
        <v>132</v>
      </c>
      <c r="G55" s="144">
        <f>'Five Years 2017'!E53</f>
        <v>500</v>
      </c>
      <c r="H55" s="62"/>
      <c r="I55" s="47"/>
      <c r="J55" s="147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7" customHeight="1" x14ac:dyDescent="0.2">
      <c r="A56" s="40"/>
      <c r="B56" s="47"/>
      <c r="C56" s="6" t="s">
        <v>159</v>
      </c>
      <c r="D56" s="72"/>
      <c r="E56" s="66"/>
      <c r="F56" s="166"/>
      <c r="G56" s="167"/>
      <c r="H56" s="62"/>
      <c r="I56" s="47"/>
      <c r="J56" s="127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7" customHeight="1" x14ac:dyDescent="0.2">
      <c r="A57" s="40"/>
      <c r="B57" s="47"/>
      <c r="C57" s="149"/>
      <c r="E57" s="145"/>
      <c r="F57" s="67" t="s">
        <v>42</v>
      </c>
      <c r="G57" s="1"/>
      <c r="H57" s="146"/>
      <c r="I57" s="47"/>
      <c r="J57" s="7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7" customHeight="1" x14ac:dyDescent="0.2">
      <c r="A58" s="40"/>
      <c r="B58" s="47"/>
      <c r="C58" s="1" t="s">
        <v>160</v>
      </c>
      <c r="D58" s="72">
        <v>317.14</v>
      </c>
      <c r="E58" s="145"/>
      <c r="F58" s="71" t="s">
        <v>45</v>
      </c>
      <c r="G58" s="3">
        <f>H20</f>
        <v>500</v>
      </c>
      <c r="H58" s="146"/>
      <c r="I58" s="47"/>
      <c r="J58" s="7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7" customHeight="1" x14ac:dyDescent="0.2">
      <c r="A59" s="40"/>
      <c r="B59" s="47"/>
      <c r="C59" s="29" t="s">
        <v>161</v>
      </c>
      <c r="D59" s="72">
        <v>750</v>
      </c>
      <c r="E59" s="66"/>
      <c r="F59" s="147" t="s">
        <v>113</v>
      </c>
      <c r="G59" s="83">
        <f>'Five Years 2017'!E47</f>
        <v>300</v>
      </c>
      <c r="H59" s="62"/>
      <c r="I59" s="47"/>
      <c r="J59" s="7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7" customHeight="1" x14ac:dyDescent="0.2">
      <c r="A60" s="40"/>
      <c r="B60" s="47"/>
      <c r="C60" s="29"/>
      <c r="D60" s="72"/>
      <c r="E60" s="145"/>
      <c r="F60" s="168" t="s">
        <v>133</v>
      </c>
      <c r="G60" s="169">
        <f>'Music R&amp;D Company Development'!E17</f>
        <v>1400</v>
      </c>
      <c r="H60" s="62"/>
      <c r="I60" s="47"/>
      <c r="J60" s="7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7" customHeight="1" x14ac:dyDescent="0.2">
      <c r="A61" s="40"/>
      <c r="B61" s="47"/>
      <c r="C61" s="7" t="s">
        <v>139</v>
      </c>
      <c r="D61" s="161">
        <v>34280</v>
      </c>
      <c r="E61" s="66"/>
      <c r="F61" s="170"/>
      <c r="G61" s="171"/>
      <c r="H61" s="62"/>
      <c r="I61" s="47"/>
      <c r="J61" s="7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7" customHeight="1" x14ac:dyDescent="0.2">
      <c r="A62" s="40"/>
      <c r="B62" s="47"/>
      <c r="C62" s="29"/>
      <c r="D62" s="72"/>
      <c r="E62" s="66"/>
      <c r="F62" s="67" t="s">
        <v>10</v>
      </c>
      <c r="G62" s="3"/>
      <c r="H62" s="62"/>
      <c r="I62" s="47"/>
      <c r="J62" s="7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7" customHeight="1" x14ac:dyDescent="0.2">
      <c r="A63" s="40"/>
      <c r="B63" s="47"/>
      <c r="C63" s="1"/>
      <c r="D63" s="75"/>
      <c r="E63" s="66"/>
      <c r="F63" s="71" t="s">
        <v>46</v>
      </c>
      <c r="G63" s="3">
        <f>'The Dancing Dead 16'!E26+'Five Years 2017'!E46</f>
        <v>5000</v>
      </c>
      <c r="H63" s="62"/>
      <c r="I63" s="47"/>
      <c r="J63" s="7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7" customHeight="1" x14ac:dyDescent="0.2">
      <c r="A64" s="40"/>
      <c r="B64" s="47"/>
      <c r="C64" s="1"/>
      <c r="D64" s="75"/>
      <c r="E64" s="66"/>
      <c r="F64" s="71" t="s">
        <v>136</v>
      </c>
      <c r="G64" s="3">
        <f>(H13)+(H14/3)+'Five Years R&amp;D 16'!E12+'The Dancing Dead 16'!E19+'Five Years 2017'!E14</f>
        <v>10880</v>
      </c>
      <c r="H64" s="62"/>
      <c r="I64" s="47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7" customHeight="1" x14ac:dyDescent="0.2">
      <c r="A65" s="40"/>
      <c r="B65" s="47"/>
      <c r="C65" s="1"/>
      <c r="D65" s="75"/>
      <c r="E65" s="66"/>
      <c r="F65" s="71" t="s">
        <v>47</v>
      </c>
      <c r="G65" s="3">
        <f>H15</f>
        <v>2000</v>
      </c>
      <c r="H65" s="62"/>
      <c r="I65" s="47"/>
      <c r="J65" s="7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7" customHeight="1" x14ac:dyDescent="0.2">
      <c r="A66" s="40"/>
      <c r="B66" s="47"/>
      <c r="C66" s="1"/>
      <c r="D66" s="75"/>
      <c r="E66" s="66"/>
      <c r="F66" s="71" t="s">
        <v>18</v>
      </c>
      <c r="G66" s="3">
        <f>H19</f>
        <v>280</v>
      </c>
      <c r="H66" s="62"/>
      <c r="I66" s="47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7" customHeight="1" x14ac:dyDescent="0.2">
      <c r="A67" s="40"/>
      <c r="B67" s="47"/>
      <c r="C67" s="1"/>
      <c r="D67" s="75"/>
      <c r="E67" s="66"/>
      <c r="F67" s="76"/>
      <c r="G67" s="1"/>
      <c r="H67" s="62"/>
      <c r="I67" s="47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7" customHeight="1" x14ac:dyDescent="0.2">
      <c r="A68" s="40"/>
      <c r="B68" s="47"/>
      <c r="C68" s="1"/>
      <c r="D68" s="75"/>
      <c r="E68" s="66"/>
      <c r="F68" s="67" t="s">
        <v>12</v>
      </c>
      <c r="G68" s="1"/>
      <c r="H68" s="62"/>
      <c r="I68" s="47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7" customHeight="1" x14ac:dyDescent="0.2">
      <c r="A69" s="40"/>
      <c r="B69" s="47"/>
      <c r="C69" s="6"/>
      <c r="D69" s="72"/>
      <c r="E69" s="66"/>
      <c r="F69" s="71" t="s">
        <v>48</v>
      </c>
      <c r="G69" s="3">
        <f>H17</f>
        <v>1500</v>
      </c>
      <c r="H69" s="62"/>
      <c r="I69" s="47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7" customHeight="1" x14ac:dyDescent="0.2">
      <c r="A70" s="40"/>
      <c r="B70" s="47"/>
      <c r="C70" s="1"/>
      <c r="D70" s="72"/>
      <c r="E70" s="66"/>
      <c r="F70" s="71" t="s">
        <v>49</v>
      </c>
      <c r="G70" s="3">
        <f>H16</f>
        <v>1500</v>
      </c>
      <c r="H70" s="62"/>
      <c r="I70" s="47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7" customHeight="1" x14ac:dyDescent="0.2">
      <c r="A71" s="40"/>
      <c r="B71" s="47"/>
      <c r="C71" s="77"/>
      <c r="D71" s="70"/>
      <c r="E71" s="66"/>
      <c r="F71" s="71" t="s">
        <v>15</v>
      </c>
      <c r="G71" s="3">
        <f>H18</f>
        <v>1500</v>
      </c>
      <c r="H71" s="62"/>
      <c r="I71" s="47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7" customHeight="1" x14ac:dyDescent="0.2">
      <c r="A72" s="40"/>
      <c r="B72" s="47"/>
      <c r="C72" s="1"/>
      <c r="D72" s="75"/>
      <c r="E72" s="66"/>
      <c r="F72" s="76"/>
      <c r="G72" s="3"/>
      <c r="H72" s="62"/>
      <c r="I72" s="47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7" customHeight="1" x14ac:dyDescent="0.2">
      <c r="A73" s="40"/>
      <c r="B73" s="47"/>
      <c r="C73" s="7" t="s">
        <v>50</v>
      </c>
      <c r="D73" s="75"/>
      <c r="E73" s="66"/>
      <c r="F73" s="67" t="s">
        <v>23</v>
      </c>
      <c r="G73" s="3"/>
      <c r="H73" s="62"/>
      <c r="I73" s="47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7" customHeight="1" x14ac:dyDescent="0.2">
      <c r="A74" s="40"/>
      <c r="B74" s="47"/>
      <c r="C74" s="29" t="s">
        <v>51</v>
      </c>
      <c r="D74" s="174">
        <f>D53/D78</f>
        <v>0.45188173373228985</v>
      </c>
      <c r="E74" s="66"/>
      <c r="F74" s="71" t="s">
        <v>22</v>
      </c>
      <c r="G74" s="3">
        <f>H32</f>
        <v>2987.14</v>
      </c>
      <c r="H74" s="62"/>
      <c r="I74" s="47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7" customHeight="1" x14ac:dyDescent="0.2">
      <c r="A75" s="40"/>
      <c r="B75" s="47"/>
      <c r="C75" s="29" t="s">
        <v>52</v>
      </c>
      <c r="D75" s="174">
        <f>1-D74</f>
        <v>0.54811826626771021</v>
      </c>
      <c r="E75" s="66"/>
      <c r="F75" s="172" t="s">
        <v>140</v>
      </c>
      <c r="G75" s="173">
        <v>34280</v>
      </c>
      <c r="H75" s="62"/>
      <c r="I75" s="47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7" customHeight="1" x14ac:dyDescent="0.2">
      <c r="A76" s="40"/>
      <c r="B76" s="78"/>
      <c r="C76" s="79"/>
      <c r="D76" s="80"/>
      <c r="E76" s="81"/>
      <c r="F76" s="82"/>
      <c r="G76" s="83"/>
      <c r="H76" s="84"/>
      <c r="I76" s="47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7" customHeight="1" x14ac:dyDescent="0.2">
      <c r="A77" s="40"/>
      <c r="B77" s="48"/>
      <c r="C77" s="85" t="s">
        <v>53</v>
      </c>
      <c r="D77" s="86">
        <f>SUM(D42:D68)</f>
        <v>154797.14000000001</v>
      </c>
      <c r="E77" s="50"/>
      <c r="F77" s="87" t="s">
        <v>54</v>
      </c>
      <c r="G77" s="88">
        <f>SUM(G41:G75)</f>
        <v>154797.14000000001</v>
      </c>
      <c r="H77" s="51"/>
      <c r="I77" s="47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21" customHeight="1" x14ac:dyDescent="0.2">
      <c r="A78" s="40"/>
      <c r="B78" s="48"/>
      <c r="C78" s="85" t="s">
        <v>2</v>
      </c>
      <c r="D78" s="86">
        <f>SUM(D42:D71)</f>
        <v>154797.14000000001</v>
      </c>
      <c r="E78" s="50"/>
      <c r="F78" s="87" t="s">
        <v>2</v>
      </c>
      <c r="G78" s="88">
        <f>(D12+D17+D22+H24+H32+D27)</f>
        <v>154797.14000000001</v>
      </c>
      <c r="H78" s="51"/>
      <c r="I78" s="47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7" customHeight="1" x14ac:dyDescent="0.2">
      <c r="A79" s="40"/>
      <c r="B79" s="89"/>
      <c r="C79" s="90"/>
      <c r="D79" s="91"/>
      <c r="E79" s="92"/>
      <c r="F79" s="93"/>
      <c r="G79" s="90"/>
      <c r="H79" s="94"/>
      <c r="I79" s="47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7.5" customHeight="1" x14ac:dyDescent="0.2">
      <c r="A80" s="1"/>
      <c r="B80" s="95"/>
      <c r="C80" s="95"/>
      <c r="D80" s="95"/>
      <c r="E80" s="95"/>
      <c r="F80" s="95"/>
      <c r="G80" s="95"/>
      <c r="H80" s="95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7" customHeight="1" x14ac:dyDescent="0.2">
      <c r="A81" s="1"/>
      <c r="B81" s="1"/>
      <c r="C81" s="3"/>
      <c r="D81" s="96"/>
      <c r="E81" s="96"/>
      <c r="F81" s="96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7" customHeight="1" x14ac:dyDescent="0.2">
      <c r="A82" s="1"/>
      <c r="B82" s="1"/>
      <c r="C82" s="1"/>
      <c r="D82" s="1"/>
      <c r="E82" s="4"/>
      <c r="F82" s="149"/>
      <c r="G82" s="149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7" customHeight="1" x14ac:dyDescent="0.2">
      <c r="A83" s="1"/>
      <c r="B83" s="96"/>
      <c r="C83" s="3"/>
      <c r="D83" s="1"/>
      <c r="E83" s="1"/>
      <c r="F83" s="149"/>
      <c r="G83" s="149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7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7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7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7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7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7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7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7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7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7" customHeight="1" x14ac:dyDescent="0.2">
      <c r="A93" s="1"/>
      <c r="B93" s="1"/>
      <c r="C93" s="1"/>
      <c r="D93" s="1"/>
      <c r="E93" s="1"/>
      <c r="F93" s="1"/>
      <c r="G93" s="1"/>
      <c r="H93" s="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7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7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7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7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7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7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7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7" customHeight="1" x14ac:dyDescent="0.2">
      <c r="A101" s="1"/>
      <c r="B101" s="1"/>
      <c r="C101" s="1"/>
      <c r="D101" s="1"/>
      <c r="E101" s="1"/>
      <c r="F101" s="1"/>
      <c r="G101" s="1"/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7" customHeight="1" x14ac:dyDescent="0.2">
      <c r="A102" s="1"/>
      <c r="B102" s="1"/>
      <c r="C102" s="1"/>
      <c r="D102" s="1"/>
      <c r="E102" s="1"/>
      <c r="F102" s="1"/>
      <c r="G102" s="1"/>
      <c r="H102" s="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7" customHeight="1" x14ac:dyDescent="0.2">
      <c r="A103" s="1"/>
      <c r="B103" s="1"/>
      <c r="C103" s="1"/>
      <c r="D103" s="1"/>
      <c r="E103" s="1"/>
      <c r="F103" s="1"/>
      <c r="G103" s="1"/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7" customHeight="1" x14ac:dyDescent="0.2">
      <c r="A104" s="1"/>
      <c r="B104" s="1"/>
      <c r="C104" s="1"/>
      <c r="D104" s="1"/>
      <c r="E104" s="1"/>
      <c r="F104" s="1"/>
      <c r="G104" s="1"/>
      <c r="H104" s="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7" customHeight="1" x14ac:dyDescent="0.2">
      <c r="A105" s="1"/>
      <c r="B105" s="1"/>
      <c r="C105" s="1"/>
      <c r="D105" s="1"/>
      <c r="E105" s="1"/>
      <c r="F105" s="1"/>
      <c r="G105" s="1"/>
      <c r="H105" s="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7" customHeight="1" x14ac:dyDescent="0.2">
      <c r="A106" s="1"/>
      <c r="B106" s="1"/>
      <c r="C106" s="1"/>
      <c r="D106" s="1"/>
      <c r="E106" s="1"/>
      <c r="F106" s="1"/>
      <c r="G106" s="1"/>
      <c r="H106" s="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7" customHeight="1" x14ac:dyDescent="0.2">
      <c r="A107" s="1"/>
      <c r="B107" s="1"/>
      <c r="C107" s="1"/>
      <c r="D107" s="1"/>
      <c r="E107" s="1"/>
      <c r="F107" s="1"/>
      <c r="G107" s="1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7" customHeight="1" x14ac:dyDescent="0.2">
      <c r="A108" s="1"/>
      <c r="B108" s="1"/>
      <c r="C108" s="1"/>
      <c r="D108" s="1"/>
      <c r="E108" s="1"/>
      <c r="F108" s="1"/>
      <c r="G108" s="1"/>
      <c r="H108" s="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7" customHeight="1" x14ac:dyDescent="0.2">
      <c r="A109" s="1"/>
      <c r="B109" s="1"/>
      <c r="C109" s="1"/>
      <c r="D109" s="1"/>
      <c r="E109" s="1"/>
      <c r="F109" s="1"/>
      <c r="G109" s="1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7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7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7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7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7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7" customHeight="1" x14ac:dyDescent="0.2">
      <c r="A115" s="1"/>
      <c r="B115" s="1"/>
      <c r="C115" s="1"/>
      <c r="D115" s="1"/>
      <c r="E115" s="1"/>
      <c r="F115" s="1"/>
      <c r="G115" s="1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7" customHeight="1" x14ac:dyDescent="0.2">
      <c r="A116" s="1"/>
      <c r="B116" s="1"/>
      <c r="C116" s="1"/>
      <c r="D116" s="1"/>
      <c r="E116" s="1"/>
      <c r="F116" s="1"/>
      <c r="G116" s="1"/>
      <c r="H116" s="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7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7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7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7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7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7" customHeight="1" x14ac:dyDescent="0.2">
      <c r="A122" s="1"/>
      <c r="B122" s="1"/>
      <c r="C122" s="1"/>
      <c r="D122" s="1"/>
      <c r="E122" s="3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</sheetData>
  <conditionalFormatting sqref="D1:D2 H1:J2 E2 I3:J4 G7 J7 D4:D12 G16:H16 D14:D17 F25:G25 H26:H32 F29:F30 E34 H35:H36 M45:M46 D35:D56 D58:D60 D69:D71 D76:D79 H79 C81 H93 H101:H109 H115:H116 E122 F50 G62:G63 G65:G66 G59 G37:H40 G42:G52 F23 F17:F20 H23:H24 H17:H20 G76:H78 H41:H75 G69:G74 D62 H9:H12 H14:H15">
    <cfRule type="cellIs" dxfId="8" priority="2" stopIfTrue="1" operator="lessThan">
      <formula>0</formula>
    </cfRule>
  </conditionalFormatting>
  <conditionalFormatting sqref="D19:D22 D24:D27">
    <cfRule type="cellIs" dxfId="7" priority="3" stopIfTrue="1" operator="lessThan">
      <formula>0</formula>
    </cfRule>
  </conditionalFormatting>
  <conditionalFormatting sqref="E82">
    <cfRule type="cellIs" dxfId="6" priority="4" stopIfTrue="1" operator="lessThan">
      <formula>0</formula>
    </cfRule>
  </conditionalFormatting>
  <conditionalFormatting sqref="J49">
    <cfRule type="cellIs" dxfId="5" priority="1" stopIfTrue="1" operator="lessThan">
      <formula>0</formula>
    </cfRule>
  </conditionalFormatting>
  <pageMargins left="0.75" right="0.75" top="1" bottom="1" header="0.5" footer="0.5"/>
  <pageSetup orientation="portrait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6"/>
  <sheetViews>
    <sheetView showGridLines="0" workbookViewId="0">
      <selection activeCell="D10" sqref="D10"/>
    </sheetView>
  </sheetViews>
  <sheetFormatPr baseColWidth="10" defaultColWidth="10.6640625" defaultRowHeight="16" customHeight="1" x14ac:dyDescent="0.2"/>
  <cols>
    <col min="1" max="1" width="10.83203125" style="130" customWidth="1"/>
    <col min="2" max="2" width="34.33203125" style="130" customWidth="1"/>
    <col min="3" max="3" width="10.83203125" style="131" customWidth="1"/>
    <col min="4" max="4" width="18.33203125" style="130" customWidth="1"/>
    <col min="5" max="5" width="10.83203125" style="131" customWidth="1"/>
    <col min="6" max="9" width="10.83203125" style="130" customWidth="1"/>
    <col min="10" max="10" width="20.5" style="130" customWidth="1"/>
    <col min="11" max="256" width="10.6640625" style="130" customWidth="1"/>
    <col min="257" max="16384" width="10.6640625" style="122"/>
  </cols>
  <sheetData>
    <row r="1" spans="1:10" ht="18" customHeight="1" x14ac:dyDescent="0.2">
      <c r="A1" s="128"/>
      <c r="B1" s="132" t="s">
        <v>123</v>
      </c>
      <c r="C1" s="133"/>
      <c r="D1" s="134"/>
      <c r="E1" s="133"/>
      <c r="F1" s="134"/>
      <c r="G1" s="134"/>
      <c r="H1" s="134"/>
      <c r="I1" s="134"/>
      <c r="J1" s="134"/>
    </row>
    <row r="2" spans="1:10" ht="18" customHeight="1" x14ac:dyDescent="0.2">
      <c r="A2" s="128"/>
      <c r="B2" s="132" t="s">
        <v>110</v>
      </c>
      <c r="C2" s="133"/>
      <c r="D2" s="134"/>
      <c r="E2" s="133"/>
      <c r="F2" s="134"/>
      <c r="G2" s="134"/>
      <c r="H2" s="134"/>
      <c r="I2" s="134"/>
      <c r="J2" s="134"/>
    </row>
    <row r="3" spans="1:10" ht="17" customHeight="1" x14ac:dyDescent="0.2">
      <c r="A3" s="128"/>
      <c r="B3" s="134"/>
      <c r="C3" s="133"/>
      <c r="D3" s="134"/>
      <c r="E3" s="133"/>
      <c r="F3" s="134"/>
      <c r="G3" s="134"/>
      <c r="H3" s="134"/>
      <c r="I3" s="134"/>
      <c r="J3" s="134"/>
    </row>
    <row r="4" spans="1:10" ht="17" customHeight="1" x14ac:dyDescent="0.2">
      <c r="A4" s="128"/>
      <c r="B4" s="134"/>
      <c r="C4" s="133"/>
      <c r="D4" s="134"/>
      <c r="E4" s="133"/>
      <c r="F4" s="134"/>
      <c r="G4" s="134"/>
      <c r="H4" s="134"/>
      <c r="I4" s="134"/>
      <c r="J4" s="134"/>
    </row>
    <row r="5" spans="1:10" ht="17" customHeight="1" x14ac:dyDescent="0.2">
      <c r="A5" s="128"/>
      <c r="B5" s="132" t="s">
        <v>0</v>
      </c>
      <c r="C5" s="133"/>
      <c r="D5" s="134"/>
      <c r="E5" s="133"/>
      <c r="F5" s="134"/>
      <c r="G5" s="134"/>
      <c r="H5" s="135"/>
      <c r="I5" s="134"/>
      <c r="J5" s="135"/>
    </row>
    <row r="6" spans="1:10" ht="17" customHeight="1" x14ac:dyDescent="0.2">
      <c r="A6" s="128"/>
      <c r="B6" s="134"/>
      <c r="C6" s="133"/>
      <c r="D6" s="134"/>
      <c r="E6" s="133"/>
      <c r="F6" s="134"/>
      <c r="G6" s="134"/>
      <c r="H6" s="134"/>
      <c r="I6" s="134"/>
      <c r="J6" s="134"/>
    </row>
    <row r="7" spans="1:10" ht="17" customHeight="1" x14ac:dyDescent="0.2">
      <c r="A7" s="128"/>
      <c r="B7" s="132" t="s">
        <v>5</v>
      </c>
      <c r="C7" s="136" t="s">
        <v>55</v>
      </c>
      <c r="D7" s="132" t="s">
        <v>56</v>
      </c>
      <c r="E7" s="136" t="s">
        <v>2</v>
      </c>
      <c r="F7" s="134"/>
      <c r="G7" s="134"/>
      <c r="H7" s="137"/>
      <c r="I7" s="138"/>
      <c r="J7" s="137"/>
    </row>
    <row r="8" spans="1:10" ht="17" customHeight="1" x14ac:dyDescent="0.2">
      <c r="A8" s="128"/>
      <c r="B8" s="128"/>
      <c r="C8" s="121"/>
      <c r="D8" s="128"/>
      <c r="E8" s="121"/>
      <c r="F8" s="128"/>
      <c r="G8" s="128"/>
      <c r="H8" s="128"/>
      <c r="I8" s="128"/>
      <c r="J8" s="128"/>
    </row>
    <row r="9" spans="1:10" ht="17" customHeight="1" x14ac:dyDescent="0.2">
      <c r="A9" s="128"/>
      <c r="B9" s="128" t="s">
        <v>118</v>
      </c>
      <c r="C9" s="121">
        <v>90</v>
      </c>
      <c r="D9" s="128">
        <v>20</v>
      </c>
      <c r="E9" s="121">
        <f>C9*D9</f>
        <v>1800</v>
      </c>
      <c r="F9" s="128"/>
      <c r="G9" s="128"/>
      <c r="H9" s="128"/>
      <c r="I9" s="128"/>
      <c r="J9" s="128"/>
    </row>
    <row r="10" spans="1:10" ht="17" customHeight="1" x14ac:dyDescent="0.2">
      <c r="A10" s="128"/>
      <c r="B10" s="128" t="s">
        <v>107</v>
      </c>
      <c r="C10" s="121">
        <v>90</v>
      </c>
      <c r="D10" s="128">
        <v>20</v>
      </c>
      <c r="E10" s="121">
        <f t="shared" ref="E10:E12" si="0">C10*D10</f>
        <v>1800</v>
      </c>
      <c r="F10" s="128"/>
      <c r="G10" s="128"/>
      <c r="H10" s="128"/>
      <c r="I10" s="128"/>
      <c r="J10" s="128"/>
    </row>
    <row r="11" spans="1:10" ht="17" customHeight="1" x14ac:dyDescent="0.2">
      <c r="A11" s="128"/>
      <c r="B11" s="128"/>
      <c r="C11" s="121"/>
      <c r="D11" s="128"/>
      <c r="E11" s="121"/>
      <c r="F11" s="128"/>
      <c r="G11" s="128"/>
      <c r="H11" s="128"/>
      <c r="I11" s="128"/>
      <c r="J11" s="128"/>
    </row>
    <row r="12" spans="1:10" ht="17" customHeight="1" x14ac:dyDescent="0.2">
      <c r="A12" s="128"/>
      <c r="B12" s="128" t="s">
        <v>120</v>
      </c>
      <c r="C12" s="121">
        <v>90</v>
      </c>
      <c r="D12" s="128">
        <v>5</v>
      </c>
      <c r="E12" s="121">
        <f t="shared" si="0"/>
        <v>450</v>
      </c>
      <c r="F12" s="128"/>
      <c r="G12" s="128"/>
      <c r="H12" s="128"/>
      <c r="I12" s="128"/>
      <c r="J12" s="128"/>
    </row>
    <row r="13" spans="1:10" ht="17" customHeight="1" x14ac:dyDescent="0.2">
      <c r="A13" s="128"/>
      <c r="B13" s="128"/>
      <c r="C13" s="121"/>
      <c r="D13" s="128"/>
      <c r="E13" s="121"/>
      <c r="F13" s="128"/>
      <c r="G13" s="128"/>
      <c r="H13" s="128"/>
      <c r="I13" s="128"/>
      <c r="J13" s="128"/>
    </row>
    <row r="14" spans="1:10" ht="17" customHeight="1" x14ac:dyDescent="0.2">
      <c r="A14" s="128"/>
      <c r="B14" s="139" t="s">
        <v>57</v>
      </c>
      <c r="C14" s="133">
        <v>90</v>
      </c>
      <c r="D14" s="134">
        <v>5</v>
      </c>
      <c r="E14" s="133">
        <f>C14*D14</f>
        <v>450</v>
      </c>
      <c r="F14" s="128"/>
      <c r="G14" s="128"/>
      <c r="H14" s="128"/>
      <c r="I14" s="128"/>
      <c r="J14" s="128"/>
    </row>
    <row r="15" spans="1:10" ht="17" customHeight="1" x14ac:dyDescent="0.2">
      <c r="A15" s="128"/>
      <c r="B15" s="139" t="s">
        <v>58</v>
      </c>
      <c r="C15" s="133">
        <v>90</v>
      </c>
      <c r="D15" s="134">
        <v>5</v>
      </c>
      <c r="E15" s="133">
        <f>C15*D15</f>
        <v>450</v>
      </c>
      <c r="F15" s="128"/>
      <c r="G15" s="128"/>
      <c r="H15" s="128"/>
      <c r="I15" s="128"/>
      <c r="J15" s="128"/>
    </row>
    <row r="16" spans="1:10" ht="17" customHeight="1" x14ac:dyDescent="0.2">
      <c r="A16" s="128"/>
      <c r="B16" s="128"/>
      <c r="C16" s="121"/>
      <c r="D16" s="128"/>
      <c r="E16" s="133"/>
      <c r="F16" s="128"/>
      <c r="G16" s="128"/>
      <c r="H16" s="128"/>
      <c r="I16" s="128"/>
      <c r="J16" s="128"/>
    </row>
    <row r="17" spans="1:10" ht="17" customHeight="1" x14ac:dyDescent="0.2">
      <c r="A17" s="128"/>
      <c r="B17" s="139" t="s">
        <v>59</v>
      </c>
      <c r="C17" s="133">
        <v>90</v>
      </c>
      <c r="D17" s="134">
        <v>5</v>
      </c>
      <c r="E17" s="133">
        <f>C17*D17</f>
        <v>450</v>
      </c>
      <c r="F17" s="128"/>
      <c r="G17" s="128"/>
      <c r="H17" s="128"/>
      <c r="I17" s="128"/>
      <c r="J17" s="128"/>
    </row>
    <row r="18" spans="1:10" ht="17" customHeight="1" x14ac:dyDescent="0.2">
      <c r="A18" s="128"/>
      <c r="B18" s="139"/>
      <c r="C18" s="133"/>
      <c r="D18" s="134"/>
      <c r="E18" s="133"/>
      <c r="F18" s="128"/>
      <c r="G18" s="128"/>
      <c r="H18" s="128"/>
      <c r="I18" s="128"/>
      <c r="J18" s="128"/>
    </row>
    <row r="19" spans="1:10" ht="17" customHeight="1" x14ac:dyDescent="0.2">
      <c r="A19" s="128"/>
      <c r="B19" s="128"/>
      <c r="C19" s="121"/>
      <c r="D19" s="128"/>
      <c r="E19" s="133"/>
      <c r="F19" s="128"/>
      <c r="G19" s="128"/>
      <c r="H19" s="128"/>
      <c r="I19" s="128"/>
      <c r="J19" s="128"/>
    </row>
    <row r="20" spans="1:10" ht="17" customHeight="1" x14ac:dyDescent="0.2">
      <c r="A20" s="128"/>
      <c r="B20" s="139"/>
      <c r="C20" s="133"/>
      <c r="D20" s="134"/>
      <c r="E20" s="133"/>
      <c r="F20" s="128"/>
      <c r="G20" s="128"/>
      <c r="H20" s="128"/>
      <c r="I20" s="128"/>
      <c r="J20" s="128"/>
    </row>
    <row r="21" spans="1:10" ht="17" customHeight="1" x14ac:dyDescent="0.2">
      <c r="A21" s="128"/>
      <c r="B21" s="128"/>
      <c r="C21" s="121"/>
      <c r="D21" s="128"/>
      <c r="E21" s="133"/>
      <c r="F21" s="128"/>
      <c r="G21" s="128"/>
      <c r="H21" s="128"/>
      <c r="I21" s="128"/>
      <c r="J21" s="128"/>
    </row>
    <row r="22" spans="1:10" ht="17" customHeight="1" x14ac:dyDescent="0.2">
      <c r="A22" s="128"/>
      <c r="B22" s="139" t="s">
        <v>60</v>
      </c>
      <c r="C22" s="133">
        <f>80*1</f>
        <v>80</v>
      </c>
      <c r="D22" s="134">
        <v>1</v>
      </c>
      <c r="E22" s="133">
        <f>C22*D22</f>
        <v>80</v>
      </c>
      <c r="F22" s="128"/>
      <c r="G22" s="128"/>
      <c r="H22" s="128"/>
      <c r="I22" s="128"/>
      <c r="J22" s="128"/>
    </row>
    <row r="23" spans="1:10" ht="17" customHeight="1" x14ac:dyDescent="0.2">
      <c r="A23" s="128"/>
      <c r="B23" s="139" t="s">
        <v>61</v>
      </c>
      <c r="C23" s="133">
        <v>100</v>
      </c>
      <c r="D23" s="134">
        <v>1</v>
      </c>
      <c r="E23" s="133">
        <f>C23*D23</f>
        <v>100</v>
      </c>
      <c r="F23" s="128"/>
      <c r="G23" s="128"/>
      <c r="H23" s="128"/>
      <c r="I23" s="128"/>
      <c r="J23" s="128"/>
    </row>
    <row r="24" spans="1:10" ht="17" customHeight="1" x14ac:dyDescent="0.2">
      <c r="A24" s="128"/>
      <c r="B24" s="139" t="s">
        <v>62</v>
      </c>
      <c r="C24" s="133">
        <v>100</v>
      </c>
      <c r="D24" s="134">
        <v>1</v>
      </c>
      <c r="E24" s="133">
        <f>C24*D24</f>
        <v>100</v>
      </c>
      <c r="F24" s="140"/>
      <c r="G24" s="128"/>
      <c r="H24" s="128"/>
      <c r="I24" s="128"/>
      <c r="J24" s="128"/>
    </row>
    <row r="25" spans="1:10" ht="17" customHeight="1" x14ac:dyDescent="0.2">
      <c r="A25" s="128"/>
      <c r="B25" s="128"/>
      <c r="C25" s="121"/>
      <c r="D25" s="128"/>
      <c r="E25" s="133"/>
      <c r="F25" s="128"/>
      <c r="G25" s="128"/>
      <c r="H25" s="128"/>
      <c r="I25" s="128"/>
      <c r="J25" s="128"/>
    </row>
    <row r="26" spans="1:10" ht="17" customHeight="1" x14ac:dyDescent="0.2">
      <c r="A26" s="128"/>
      <c r="B26" s="132" t="s">
        <v>2</v>
      </c>
      <c r="C26" s="136"/>
      <c r="D26" s="138"/>
      <c r="E26" s="136">
        <f>SUM(E9:E25)</f>
        <v>5680</v>
      </c>
      <c r="F26" s="128"/>
      <c r="G26" s="128"/>
      <c r="H26" s="128"/>
      <c r="I26" s="128"/>
      <c r="J26" s="128"/>
    </row>
    <row r="27" spans="1:10" ht="17" customHeight="1" x14ac:dyDescent="0.2">
      <c r="A27" s="128"/>
      <c r="B27" s="128"/>
      <c r="C27" s="121"/>
      <c r="D27" s="128"/>
      <c r="E27" s="133"/>
      <c r="F27" s="128"/>
      <c r="G27" s="128"/>
      <c r="H27" s="128"/>
      <c r="I27" s="128"/>
      <c r="J27" s="128"/>
    </row>
    <row r="28" spans="1:10" ht="17" customHeight="1" x14ac:dyDescent="0.2">
      <c r="A28" s="128"/>
      <c r="B28" s="128"/>
      <c r="C28" s="121"/>
      <c r="D28" s="128"/>
      <c r="E28" s="133"/>
      <c r="F28" s="128"/>
      <c r="G28" s="128"/>
      <c r="H28" s="128"/>
      <c r="I28" s="128"/>
      <c r="J28" s="128"/>
    </row>
    <row r="29" spans="1:10" ht="17" customHeight="1" x14ac:dyDescent="0.2">
      <c r="A29" s="128"/>
      <c r="B29" s="134"/>
      <c r="C29" s="121"/>
      <c r="D29" s="128"/>
      <c r="E29" s="133"/>
      <c r="F29" s="140"/>
      <c r="G29" s="128"/>
      <c r="H29" s="128"/>
      <c r="I29" s="128"/>
      <c r="J29" s="128"/>
    </row>
    <row r="30" spans="1:10" ht="17" customHeight="1" x14ac:dyDescent="0.2">
      <c r="A30" s="128"/>
      <c r="B30" s="128"/>
      <c r="C30" s="121"/>
      <c r="D30" s="128"/>
      <c r="E30" s="133"/>
      <c r="F30" s="128"/>
      <c r="G30" s="128"/>
      <c r="H30" s="128"/>
      <c r="I30" s="128"/>
      <c r="J30" s="128"/>
    </row>
    <row r="31" spans="1:10" ht="17" customHeight="1" x14ac:dyDescent="0.2">
      <c r="A31" s="128"/>
      <c r="B31" s="128"/>
      <c r="C31" s="121"/>
      <c r="D31" s="128"/>
      <c r="E31" s="133"/>
      <c r="F31" s="128"/>
      <c r="G31" s="128"/>
      <c r="H31" s="128"/>
      <c r="I31" s="128"/>
      <c r="J31" s="128"/>
    </row>
    <row r="32" spans="1:10" ht="17" customHeight="1" x14ac:dyDescent="0.2">
      <c r="A32" s="128"/>
      <c r="B32" s="128"/>
      <c r="C32" s="121"/>
      <c r="D32" s="128"/>
      <c r="E32" s="133"/>
      <c r="F32" s="128"/>
      <c r="G32" s="128"/>
      <c r="H32" s="140"/>
      <c r="I32" s="128"/>
      <c r="J32" s="128"/>
    </row>
    <row r="33" spans="1:10" ht="17" customHeight="1" x14ac:dyDescent="0.2">
      <c r="A33" s="128"/>
      <c r="B33" s="128"/>
      <c r="C33" s="121"/>
      <c r="D33" s="128"/>
      <c r="E33" s="133"/>
      <c r="F33" s="128"/>
      <c r="G33" s="128"/>
      <c r="H33" s="128"/>
      <c r="I33" s="128"/>
      <c r="J33" s="128"/>
    </row>
    <row r="34" spans="1:10" ht="17" customHeight="1" x14ac:dyDescent="0.2">
      <c r="A34" s="128"/>
      <c r="B34" s="128"/>
      <c r="C34" s="121"/>
      <c r="D34" s="128"/>
      <c r="E34" s="133"/>
      <c r="F34" s="128"/>
      <c r="G34" s="128"/>
      <c r="H34" s="128"/>
      <c r="I34" s="128"/>
      <c r="J34" s="128"/>
    </row>
    <row r="35" spans="1:10" ht="17" customHeight="1" x14ac:dyDescent="0.2">
      <c r="A35" s="128"/>
      <c r="B35" s="128"/>
      <c r="C35" s="121"/>
      <c r="D35" s="128"/>
      <c r="E35" s="133"/>
      <c r="F35" s="128"/>
      <c r="G35" s="128"/>
      <c r="H35" s="128"/>
      <c r="I35" s="128"/>
      <c r="J35" s="128"/>
    </row>
    <row r="36" spans="1:10" ht="17" customHeight="1" x14ac:dyDescent="0.2">
      <c r="A36" s="128"/>
      <c r="B36" s="128"/>
      <c r="C36" s="121"/>
      <c r="D36" s="128"/>
      <c r="E36" s="133"/>
      <c r="F36" s="128"/>
      <c r="G36" s="128"/>
      <c r="H36" s="128"/>
      <c r="I36" s="128"/>
      <c r="J36" s="128"/>
    </row>
  </sheetData>
  <conditionalFormatting sqref="C1:C7 E1:E7 H7 J7 C14:C15 C17:C18 C20 C22:C24 E14:E29 F24 C26 F29 E31:E36 H32">
    <cfRule type="cellIs" dxfId="4" priority="1" stopIfTrue="1" operator="lessThan">
      <formula>0</formula>
    </cfRule>
  </conditionalFormatting>
  <pageMargins left="0.75" right="0.75" top="1" bottom="1" header="0.5" footer="0.5"/>
  <pageSetup orientation="portrait"/>
  <headerFooter>
    <oddFooter>&amp;C&amp;"Helvetica,Regular"&amp;12&amp;K000000&amp;P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7"/>
  <sheetViews>
    <sheetView showGridLines="0" workbookViewId="0">
      <selection activeCell="H14" sqref="H14"/>
    </sheetView>
  </sheetViews>
  <sheetFormatPr baseColWidth="10" defaultColWidth="10.6640625" defaultRowHeight="16" customHeight="1" x14ac:dyDescent="0.2"/>
  <cols>
    <col min="1" max="1" width="10.83203125" style="130" customWidth="1"/>
    <col min="2" max="2" width="35.33203125" style="130" customWidth="1"/>
    <col min="3" max="3" width="10.83203125" style="130" customWidth="1"/>
    <col min="4" max="4" width="18.33203125" style="130" customWidth="1"/>
    <col min="5" max="9" width="10.83203125" style="130" customWidth="1"/>
    <col min="10" max="10" width="20.5" style="130" customWidth="1"/>
    <col min="11" max="256" width="10.6640625" style="130" customWidth="1"/>
    <col min="257" max="16384" width="10.6640625" style="122"/>
  </cols>
  <sheetData>
    <row r="1" spans="1:10" ht="18" customHeight="1" x14ac:dyDescent="0.2">
      <c r="A1" s="128"/>
      <c r="B1" s="132" t="s">
        <v>123</v>
      </c>
      <c r="C1" s="140"/>
      <c r="D1" s="134"/>
      <c r="E1" s="140"/>
      <c r="F1" s="134"/>
      <c r="G1" s="134"/>
      <c r="H1" s="134"/>
      <c r="I1" s="134"/>
      <c r="J1" s="134"/>
    </row>
    <row r="2" spans="1:10" ht="18" customHeight="1" x14ac:dyDescent="0.2">
      <c r="A2" s="128"/>
      <c r="B2" s="132" t="s">
        <v>9</v>
      </c>
      <c r="C2" s="140"/>
      <c r="D2" s="134"/>
      <c r="E2" s="140"/>
      <c r="F2" s="134"/>
      <c r="G2" s="134"/>
      <c r="H2" s="134"/>
      <c r="I2" s="134"/>
      <c r="J2" s="134"/>
    </row>
    <row r="3" spans="1:10" ht="17" customHeight="1" x14ac:dyDescent="0.2">
      <c r="A3" s="128"/>
      <c r="B3" s="134"/>
      <c r="C3" s="140"/>
      <c r="D3" s="134"/>
      <c r="E3" s="140"/>
      <c r="F3" s="134"/>
      <c r="G3" s="134"/>
      <c r="H3" s="134"/>
      <c r="I3" s="134"/>
      <c r="J3" s="134"/>
    </row>
    <row r="4" spans="1:10" ht="17" customHeight="1" x14ac:dyDescent="0.2">
      <c r="A4" s="128"/>
      <c r="B4" s="134"/>
      <c r="C4" s="140"/>
      <c r="D4" s="134"/>
      <c r="E4" s="140"/>
      <c r="F4" s="134"/>
      <c r="G4" s="134"/>
      <c r="H4" s="134"/>
      <c r="I4" s="134"/>
      <c r="J4" s="134"/>
    </row>
    <row r="5" spans="1:10" ht="17" customHeight="1" x14ac:dyDescent="0.2">
      <c r="A5" s="128"/>
      <c r="B5" s="132" t="s">
        <v>0</v>
      </c>
      <c r="C5" s="140"/>
      <c r="D5" s="134"/>
      <c r="E5" s="140"/>
      <c r="F5" s="134"/>
      <c r="G5" s="134"/>
      <c r="H5" s="135"/>
      <c r="I5" s="134"/>
      <c r="J5" s="135"/>
    </row>
    <row r="6" spans="1:10" ht="17" customHeight="1" x14ac:dyDescent="0.2">
      <c r="A6" s="128"/>
      <c r="B6" s="134"/>
      <c r="C6" s="140"/>
      <c r="D6" s="134"/>
      <c r="E6" s="140"/>
      <c r="F6" s="134"/>
      <c r="G6" s="134"/>
      <c r="H6" s="134"/>
      <c r="I6" s="134"/>
      <c r="J6" s="134"/>
    </row>
    <row r="7" spans="1:10" ht="17" customHeight="1" x14ac:dyDescent="0.2">
      <c r="A7" s="128"/>
      <c r="B7" s="132" t="s">
        <v>5</v>
      </c>
      <c r="C7" s="132" t="s">
        <v>55</v>
      </c>
      <c r="D7" s="132" t="s">
        <v>56</v>
      </c>
      <c r="E7" s="132" t="s">
        <v>2</v>
      </c>
      <c r="F7" s="134"/>
      <c r="G7" s="134"/>
      <c r="H7" s="137"/>
      <c r="I7" s="138"/>
      <c r="J7" s="137"/>
    </row>
    <row r="8" spans="1:10" ht="17" customHeight="1" x14ac:dyDescent="0.2">
      <c r="A8" s="128"/>
      <c r="B8" s="128"/>
      <c r="C8" s="128"/>
      <c r="D8" s="128"/>
      <c r="E8" s="128"/>
      <c r="F8" s="128"/>
      <c r="G8" s="128"/>
      <c r="H8" s="128"/>
      <c r="I8" s="128"/>
      <c r="J8" s="128"/>
    </row>
    <row r="9" spans="1:10" ht="17" customHeight="1" x14ac:dyDescent="0.2">
      <c r="A9" s="128"/>
      <c r="B9" s="139" t="s">
        <v>57</v>
      </c>
      <c r="C9" s="140">
        <v>200</v>
      </c>
      <c r="D9" s="134">
        <v>1</v>
      </c>
      <c r="E9" s="140">
        <f t="shared" ref="E9:E15" si="0">C9*D9</f>
        <v>200</v>
      </c>
      <c r="F9" s="128"/>
      <c r="G9" s="128"/>
      <c r="H9" s="128"/>
      <c r="I9" s="128"/>
      <c r="J9" s="128"/>
    </row>
    <row r="10" spans="1:10" ht="17" customHeight="1" x14ac:dyDescent="0.2">
      <c r="A10" s="128"/>
      <c r="B10" s="139" t="s">
        <v>58</v>
      </c>
      <c r="C10" s="140">
        <v>200</v>
      </c>
      <c r="D10" s="134">
        <v>1</v>
      </c>
      <c r="E10" s="140">
        <f t="shared" si="0"/>
        <v>200</v>
      </c>
      <c r="F10" s="128"/>
      <c r="G10" s="128"/>
      <c r="H10" s="128"/>
      <c r="I10" s="128"/>
      <c r="J10" s="128"/>
    </row>
    <row r="11" spans="1:10" ht="17" customHeight="1" x14ac:dyDescent="0.2">
      <c r="A11" s="128"/>
      <c r="B11" s="139" t="s">
        <v>63</v>
      </c>
      <c r="C11" s="140">
        <v>200</v>
      </c>
      <c r="D11" s="134">
        <v>1</v>
      </c>
      <c r="E11" s="140">
        <f t="shared" si="0"/>
        <v>200</v>
      </c>
      <c r="F11" s="128"/>
      <c r="G11" s="128"/>
      <c r="H11" s="128"/>
      <c r="I11" s="128"/>
      <c r="J11" s="128"/>
    </row>
    <row r="12" spans="1:10" ht="17" customHeight="1" x14ac:dyDescent="0.2">
      <c r="A12" s="128"/>
      <c r="B12" s="139" t="s">
        <v>64</v>
      </c>
      <c r="C12" s="140">
        <v>200</v>
      </c>
      <c r="D12" s="134">
        <v>1</v>
      </c>
      <c r="E12" s="140">
        <f t="shared" si="0"/>
        <v>200</v>
      </c>
      <c r="F12" s="128"/>
      <c r="G12" s="128"/>
      <c r="H12" s="128"/>
      <c r="I12" s="128"/>
      <c r="J12" s="128"/>
    </row>
    <row r="13" spans="1:10" ht="17" customHeight="1" x14ac:dyDescent="0.2">
      <c r="A13" s="128"/>
      <c r="B13" s="139" t="s">
        <v>65</v>
      </c>
      <c r="C13" s="140">
        <v>200</v>
      </c>
      <c r="D13" s="134">
        <v>1</v>
      </c>
      <c r="E13" s="140">
        <f t="shared" si="0"/>
        <v>200</v>
      </c>
      <c r="F13" s="128"/>
      <c r="G13" s="128"/>
      <c r="H13" s="128"/>
      <c r="I13" s="128"/>
      <c r="J13" s="128"/>
    </row>
    <row r="14" spans="1:10" ht="17" customHeight="1" x14ac:dyDescent="0.2">
      <c r="A14" s="128"/>
      <c r="B14" s="139" t="s">
        <v>66</v>
      </c>
      <c r="C14" s="140">
        <v>200</v>
      </c>
      <c r="D14" s="134">
        <v>1</v>
      </c>
      <c r="E14" s="140">
        <f t="shared" si="0"/>
        <v>200</v>
      </c>
      <c r="F14" s="128"/>
      <c r="G14" s="128"/>
      <c r="H14" s="128"/>
      <c r="I14" s="128"/>
      <c r="J14" s="128"/>
    </row>
    <row r="15" spans="1:10" ht="17" customHeight="1" x14ac:dyDescent="0.2">
      <c r="A15" s="128"/>
      <c r="B15" s="139" t="s">
        <v>67</v>
      </c>
      <c r="C15" s="140">
        <v>200</v>
      </c>
      <c r="D15" s="134">
        <v>1</v>
      </c>
      <c r="E15" s="140">
        <f t="shared" si="0"/>
        <v>200</v>
      </c>
      <c r="F15" s="128"/>
      <c r="G15" s="128"/>
      <c r="H15" s="128"/>
      <c r="I15" s="128"/>
      <c r="J15" s="128"/>
    </row>
    <row r="16" spans="1:10" ht="17" customHeight="1" x14ac:dyDescent="0.2">
      <c r="A16" s="128"/>
      <c r="B16" s="142"/>
      <c r="C16" s="140"/>
      <c r="D16" s="142"/>
      <c r="E16" s="140"/>
      <c r="F16" s="128"/>
      <c r="G16" s="128"/>
      <c r="H16" s="128"/>
      <c r="I16" s="128"/>
      <c r="J16" s="128"/>
    </row>
    <row r="17" spans="1:10" ht="17" customHeight="1" x14ac:dyDescent="0.2">
      <c r="A17" s="128"/>
      <c r="B17" s="132" t="s">
        <v>2</v>
      </c>
      <c r="C17" s="137"/>
      <c r="D17" s="138"/>
      <c r="E17" s="137">
        <f>SUM(E9:E16)</f>
        <v>1400</v>
      </c>
      <c r="F17" s="128"/>
      <c r="G17" s="128"/>
      <c r="H17" s="128"/>
      <c r="I17" s="128"/>
      <c r="J17" s="128"/>
    </row>
    <row r="18" spans="1:10" ht="17" customHeight="1" x14ac:dyDescent="0.2">
      <c r="A18" s="128"/>
      <c r="B18" s="128"/>
      <c r="C18" s="128"/>
      <c r="D18" s="128"/>
      <c r="E18" s="140"/>
      <c r="F18" s="128"/>
      <c r="G18" s="128"/>
      <c r="H18" s="128"/>
      <c r="I18" s="128"/>
      <c r="J18" s="128"/>
    </row>
    <row r="19" spans="1:10" ht="17" customHeight="1" x14ac:dyDescent="0.2">
      <c r="A19" s="128"/>
      <c r="B19" s="128"/>
      <c r="C19" s="128"/>
      <c r="D19" s="128"/>
      <c r="E19" s="140"/>
      <c r="F19" s="128"/>
      <c r="G19" s="128"/>
      <c r="H19" s="128"/>
      <c r="I19" s="128"/>
      <c r="J19" s="128"/>
    </row>
    <row r="20" spans="1:10" ht="17" customHeight="1" x14ac:dyDescent="0.2">
      <c r="A20" s="128"/>
      <c r="B20" s="134"/>
      <c r="C20" s="128"/>
      <c r="D20" s="128"/>
      <c r="E20" s="140"/>
      <c r="F20" s="140"/>
      <c r="G20" s="128"/>
      <c r="H20" s="128"/>
      <c r="I20" s="128"/>
      <c r="J20" s="128"/>
    </row>
    <row r="21" spans="1:10" ht="17" customHeight="1" x14ac:dyDescent="0.2">
      <c r="A21" s="128"/>
      <c r="B21" s="128"/>
      <c r="C21" s="128"/>
      <c r="D21" s="128"/>
      <c r="E21" s="134"/>
      <c r="F21" s="128"/>
      <c r="G21" s="128"/>
      <c r="H21" s="128"/>
      <c r="I21" s="128"/>
      <c r="J21" s="128"/>
    </row>
    <row r="22" spans="1:10" ht="17" customHeight="1" x14ac:dyDescent="0.2">
      <c r="A22" s="128"/>
      <c r="B22" s="128"/>
      <c r="C22" s="128"/>
      <c r="D22" s="128"/>
      <c r="E22" s="140"/>
      <c r="F22" s="128"/>
      <c r="G22" s="128"/>
      <c r="H22" s="128"/>
      <c r="I22" s="128"/>
      <c r="J22" s="128"/>
    </row>
    <row r="23" spans="1:10" ht="17" customHeight="1" x14ac:dyDescent="0.2">
      <c r="A23" s="128"/>
      <c r="B23" s="128"/>
      <c r="C23" s="128"/>
      <c r="D23" s="128"/>
      <c r="E23" s="140"/>
      <c r="F23" s="128"/>
      <c r="G23" s="128"/>
      <c r="H23" s="140"/>
      <c r="I23" s="128"/>
      <c r="J23" s="128"/>
    </row>
    <row r="24" spans="1:10" ht="17" customHeight="1" x14ac:dyDescent="0.2">
      <c r="A24" s="128"/>
      <c r="B24" s="128"/>
      <c r="C24" s="128"/>
      <c r="D24" s="128"/>
      <c r="E24" s="140"/>
      <c r="F24" s="128"/>
      <c r="G24" s="128"/>
      <c r="H24" s="128"/>
      <c r="I24" s="128"/>
      <c r="J24" s="128"/>
    </row>
    <row r="25" spans="1:10" ht="17" customHeight="1" x14ac:dyDescent="0.2">
      <c r="A25" s="128"/>
      <c r="B25" s="128"/>
      <c r="C25" s="128"/>
      <c r="D25" s="128"/>
      <c r="E25" s="140"/>
      <c r="F25" s="128"/>
      <c r="G25" s="128"/>
      <c r="H25" s="128"/>
      <c r="I25" s="128"/>
      <c r="J25" s="128"/>
    </row>
    <row r="26" spans="1:10" ht="17" customHeight="1" x14ac:dyDescent="0.2">
      <c r="A26" s="128"/>
      <c r="B26" s="128"/>
      <c r="C26" s="128"/>
      <c r="D26" s="128"/>
      <c r="E26" s="140"/>
      <c r="F26" s="128"/>
      <c r="G26" s="128"/>
      <c r="H26" s="128"/>
      <c r="I26" s="128"/>
      <c r="J26" s="128"/>
    </row>
    <row r="27" spans="1:10" ht="17" customHeight="1" x14ac:dyDescent="0.2">
      <c r="A27" s="128"/>
      <c r="B27" s="128"/>
      <c r="C27" s="128"/>
      <c r="D27" s="128"/>
      <c r="E27" s="140"/>
      <c r="F27" s="128"/>
      <c r="G27" s="128"/>
      <c r="H27" s="128"/>
      <c r="I27" s="128"/>
      <c r="J27" s="128"/>
    </row>
  </sheetData>
  <conditionalFormatting sqref="C1:C7 E1:E7 H7 J7 C9:C17 E9:E20 F20 E22:E27 H23">
    <cfRule type="cellIs" dxfId="3" priority="1" stopIfTrue="1" operator="lessThan">
      <formula>0</formula>
    </cfRule>
  </conditionalFormatting>
  <pageMargins left="0.75" right="0.75" top="1" bottom="1" header="0.5" footer="0.5"/>
  <pageSetup orientation="portrait"/>
  <headerFooter>
    <oddFooter>&amp;C&amp;"Helvetica,Regular"&amp;12&amp;K000000&amp;P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showGridLines="0" topLeftCell="B6" workbookViewId="0">
      <selection activeCell="D17" sqref="D17"/>
    </sheetView>
  </sheetViews>
  <sheetFormatPr baseColWidth="10" defaultColWidth="10.6640625" defaultRowHeight="16" customHeight="1" x14ac:dyDescent="0.2"/>
  <cols>
    <col min="1" max="1" width="10.83203125" style="130" customWidth="1"/>
    <col min="2" max="2" width="37.5" style="130" customWidth="1"/>
    <col min="3" max="3" width="10.83203125" style="130" customWidth="1"/>
    <col min="4" max="4" width="18.33203125" style="130" customWidth="1"/>
    <col min="5" max="9" width="10.83203125" style="130" customWidth="1"/>
    <col min="10" max="10" width="20.5" style="130" customWidth="1"/>
    <col min="11" max="256" width="10.6640625" style="130" customWidth="1"/>
    <col min="257" max="16384" width="10.6640625" style="122"/>
  </cols>
  <sheetData>
    <row r="1" spans="1:10" ht="18" customHeight="1" x14ac:dyDescent="0.2">
      <c r="A1" s="128"/>
      <c r="B1" s="132" t="s">
        <v>123</v>
      </c>
      <c r="C1" s="140"/>
      <c r="D1" s="134"/>
      <c r="E1" s="140"/>
      <c r="F1" s="134"/>
      <c r="G1" s="134"/>
      <c r="H1" s="134"/>
      <c r="I1" s="134"/>
      <c r="J1" s="134"/>
    </row>
    <row r="2" spans="1:10" ht="18" customHeight="1" x14ac:dyDescent="0.2">
      <c r="A2" s="128"/>
      <c r="B2" s="132" t="s">
        <v>122</v>
      </c>
      <c r="C2" s="140"/>
      <c r="D2" s="134"/>
      <c r="E2" s="140"/>
      <c r="F2" s="134"/>
      <c r="G2" s="134"/>
      <c r="H2" s="134"/>
      <c r="I2" s="134"/>
      <c r="J2" s="134"/>
    </row>
    <row r="3" spans="1:10" ht="17" customHeight="1" x14ac:dyDescent="0.2">
      <c r="A3" s="128"/>
      <c r="B3" s="134"/>
      <c r="C3" s="140"/>
      <c r="D3" s="134"/>
      <c r="E3" s="140"/>
      <c r="F3" s="134"/>
      <c r="G3" s="134"/>
      <c r="H3" s="134"/>
      <c r="I3" s="134"/>
      <c r="J3" s="134"/>
    </row>
    <row r="4" spans="1:10" ht="17" customHeight="1" x14ac:dyDescent="0.2">
      <c r="A4" s="128"/>
      <c r="B4" s="134"/>
      <c r="C4" s="140"/>
      <c r="D4" s="134"/>
      <c r="E4" s="140"/>
      <c r="F4" s="134"/>
      <c r="G4" s="134"/>
      <c r="H4" s="134"/>
      <c r="I4" s="134"/>
      <c r="J4" s="134"/>
    </row>
    <row r="5" spans="1:10" ht="17" customHeight="1" x14ac:dyDescent="0.2">
      <c r="A5" s="128"/>
      <c r="B5" s="132" t="s">
        <v>0</v>
      </c>
      <c r="C5" s="140"/>
      <c r="D5" s="134"/>
      <c r="E5" s="140"/>
      <c r="F5" s="134"/>
      <c r="G5" s="134"/>
      <c r="H5" s="135"/>
      <c r="I5" s="134"/>
      <c r="J5" s="135"/>
    </row>
    <row r="6" spans="1:10" ht="17" customHeight="1" x14ac:dyDescent="0.2">
      <c r="A6" s="128"/>
      <c r="B6" s="134"/>
      <c r="C6" s="140"/>
      <c r="D6" s="134"/>
      <c r="E6" s="140"/>
      <c r="F6" s="134"/>
      <c r="G6" s="134"/>
      <c r="H6" s="134"/>
      <c r="I6" s="134"/>
      <c r="J6" s="134"/>
    </row>
    <row r="7" spans="1:10" ht="17" customHeight="1" x14ac:dyDescent="0.2">
      <c r="A7" s="128"/>
      <c r="B7" s="132" t="s">
        <v>5</v>
      </c>
      <c r="C7" s="132" t="s">
        <v>55</v>
      </c>
      <c r="D7" s="132" t="s">
        <v>56</v>
      </c>
      <c r="E7" s="132" t="s">
        <v>2</v>
      </c>
      <c r="F7" s="134"/>
      <c r="G7" s="134"/>
      <c r="H7" s="137"/>
      <c r="I7" s="138"/>
      <c r="J7" s="137"/>
    </row>
    <row r="8" spans="1:10" ht="17" customHeight="1" x14ac:dyDescent="0.2">
      <c r="A8" s="128"/>
      <c r="B8" s="128"/>
      <c r="C8" s="128"/>
      <c r="D8" s="128"/>
      <c r="E8" s="128"/>
      <c r="F8" s="128"/>
      <c r="G8" s="128"/>
      <c r="H8" s="128"/>
      <c r="I8" s="128"/>
      <c r="J8" s="128"/>
    </row>
    <row r="9" spans="1:10" ht="17" customHeight="1" x14ac:dyDescent="0.2">
      <c r="A9" s="128"/>
      <c r="B9" s="139" t="s">
        <v>57</v>
      </c>
      <c r="C9" s="140">
        <v>90</v>
      </c>
      <c r="D9" s="134">
        <v>10</v>
      </c>
      <c r="E9" s="140">
        <f>C9*D9</f>
        <v>900</v>
      </c>
      <c r="F9" s="128"/>
      <c r="G9" s="128"/>
      <c r="H9" s="128"/>
      <c r="I9" s="128"/>
      <c r="J9" s="128"/>
    </row>
    <row r="10" spans="1:10" ht="17" customHeight="1" x14ac:dyDescent="0.2">
      <c r="A10" s="128"/>
      <c r="B10" s="139" t="s">
        <v>58</v>
      </c>
      <c r="C10" s="140">
        <v>90</v>
      </c>
      <c r="D10" s="134">
        <v>10</v>
      </c>
      <c r="E10" s="140">
        <f>C10*D10</f>
        <v>900</v>
      </c>
      <c r="F10" s="128"/>
      <c r="G10" s="128"/>
      <c r="H10" s="128"/>
      <c r="I10" s="128"/>
      <c r="J10" s="128"/>
    </row>
    <row r="11" spans="1:10" ht="17" customHeight="1" x14ac:dyDescent="0.2">
      <c r="A11" s="128"/>
      <c r="B11" s="139" t="s">
        <v>63</v>
      </c>
      <c r="C11" s="140">
        <v>90</v>
      </c>
      <c r="D11" s="134">
        <v>10</v>
      </c>
      <c r="E11" s="140">
        <f>C11*D11</f>
        <v>900</v>
      </c>
      <c r="F11" s="128"/>
      <c r="G11" s="128"/>
      <c r="H11" s="128"/>
      <c r="I11" s="128"/>
      <c r="J11" s="128"/>
    </row>
    <row r="12" spans="1:10" ht="17" customHeight="1" x14ac:dyDescent="0.2">
      <c r="A12" s="128"/>
      <c r="B12" s="139" t="s">
        <v>144</v>
      </c>
      <c r="C12" s="140">
        <v>90</v>
      </c>
      <c r="D12" s="134">
        <v>3</v>
      </c>
      <c r="E12" s="140">
        <f>C12*D12</f>
        <v>270</v>
      </c>
      <c r="F12" s="128"/>
      <c r="G12" s="128"/>
      <c r="H12" s="128"/>
      <c r="I12" s="128"/>
      <c r="J12" s="128"/>
    </row>
    <row r="13" spans="1:10" ht="17" customHeight="1" x14ac:dyDescent="0.2">
      <c r="A13" s="128"/>
      <c r="B13" s="139"/>
      <c r="C13" s="140"/>
      <c r="D13" s="134"/>
      <c r="E13" s="140"/>
      <c r="F13" s="128"/>
      <c r="G13" s="128"/>
      <c r="H13" s="128"/>
      <c r="I13" s="128"/>
      <c r="J13" s="128"/>
    </row>
    <row r="14" spans="1:10" ht="17" customHeight="1" x14ac:dyDescent="0.2">
      <c r="A14" s="128"/>
      <c r="B14" s="139" t="s">
        <v>126</v>
      </c>
      <c r="C14" s="140">
        <v>90</v>
      </c>
      <c r="D14" s="134">
        <v>5</v>
      </c>
      <c r="E14" s="140">
        <f>C14*D14</f>
        <v>450</v>
      </c>
      <c r="F14" s="128"/>
      <c r="G14" s="128"/>
      <c r="H14" s="128"/>
      <c r="I14" s="128"/>
      <c r="J14" s="128"/>
    </row>
    <row r="15" spans="1:10" ht="17" customHeight="1" x14ac:dyDescent="0.2">
      <c r="A15" s="128"/>
      <c r="B15" s="139"/>
      <c r="C15" s="140"/>
      <c r="D15" s="134"/>
      <c r="E15" s="140"/>
      <c r="F15" s="128"/>
      <c r="G15" s="128"/>
      <c r="H15" s="128"/>
      <c r="I15" s="128"/>
      <c r="J15" s="128"/>
    </row>
    <row r="16" spans="1:10" ht="17" customHeight="1" x14ac:dyDescent="0.2">
      <c r="A16" s="128"/>
      <c r="B16" s="139" t="s">
        <v>118</v>
      </c>
      <c r="C16" s="140">
        <v>90</v>
      </c>
      <c r="D16" s="134">
        <v>20</v>
      </c>
      <c r="E16" s="140">
        <f>C16*D16</f>
        <v>1800</v>
      </c>
      <c r="F16" s="128"/>
      <c r="G16" s="128"/>
      <c r="H16" s="128"/>
      <c r="I16" s="128"/>
      <c r="J16" s="128"/>
    </row>
    <row r="17" spans="1:10" ht="17" customHeight="1" x14ac:dyDescent="0.2">
      <c r="A17" s="128"/>
      <c r="B17" s="139" t="s">
        <v>107</v>
      </c>
      <c r="C17" s="140">
        <v>90</v>
      </c>
      <c r="D17" s="134">
        <v>20</v>
      </c>
      <c r="E17" s="140">
        <f t="shared" ref="E17:E19" si="0">C17*D17</f>
        <v>1800</v>
      </c>
      <c r="F17" s="128"/>
      <c r="G17" s="128"/>
      <c r="H17" s="128"/>
      <c r="I17" s="128"/>
      <c r="J17" s="128"/>
    </row>
    <row r="18" spans="1:10" ht="17" customHeight="1" x14ac:dyDescent="0.2">
      <c r="A18" s="128"/>
      <c r="B18" s="139"/>
      <c r="C18" s="140"/>
      <c r="D18" s="134"/>
      <c r="E18" s="140"/>
      <c r="F18" s="128"/>
      <c r="G18" s="128"/>
      <c r="H18" s="128"/>
      <c r="I18" s="128"/>
      <c r="J18" s="128"/>
    </row>
    <row r="19" spans="1:10" ht="17" customHeight="1" x14ac:dyDescent="0.2">
      <c r="A19" s="128"/>
      <c r="B19" s="139" t="s">
        <v>119</v>
      </c>
      <c r="C19" s="140">
        <v>450</v>
      </c>
      <c r="D19" s="134">
        <v>4</v>
      </c>
      <c r="E19" s="140">
        <f t="shared" si="0"/>
        <v>1800</v>
      </c>
      <c r="F19" s="128"/>
      <c r="G19" s="128"/>
      <c r="H19" s="128"/>
      <c r="I19" s="128"/>
      <c r="J19" s="128"/>
    </row>
    <row r="20" spans="1:10" ht="17" customHeight="1" x14ac:dyDescent="0.2">
      <c r="A20" s="128"/>
      <c r="B20" s="142"/>
      <c r="C20" s="140"/>
      <c r="D20" s="142"/>
      <c r="E20" s="140"/>
      <c r="F20" s="128"/>
      <c r="G20" s="128"/>
      <c r="H20" s="128"/>
      <c r="I20" s="128"/>
      <c r="J20" s="128"/>
    </row>
    <row r="21" spans="1:10" ht="17" customHeight="1" x14ac:dyDescent="0.2">
      <c r="A21" s="128"/>
      <c r="B21" s="139" t="s">
        <v>141</v>
      </c>
      <c r="C21" s="140">
        <v>90</v>
      </c>
      <c r="D21" s="134">
        <v>10</v>
      </c>
      <c r="E21" s="140">
        <f>C21*D21</f>
        <v>900</v>
      </c>
      <c r="F21" s="128"/>
      <c r="G21" s="128"/>
      <c r="H21" s="128"/>
      <c r="I21" s="128"/>
      <c r="J21" s="128"/>
    </row>
    <row r="22" spans="1:10" ht="17" customHeight="1" x14ac:dyDescent="0.2">
      <c r="A22" s="128"/>
      <c r="B22" s="139" t="s">
        <v>68</v>
      </c>
      <c r="C22" s="140">
        <v>90</v>
      </c>
      <c r="D22" s="134">
        <v>10</v>
      </c>
      <c r="E22" s="140">
        <f>C22*D22</f>
        <v>900</v>
      </c>
      <c r="F22" s="128"/>
      <c r="G22" s="128"/>
      <c r="H22" s="128"/>
      <c r="I22" s="128"/>
      <c r="J22" s="128"/>
    </row>
    <row r="23" spans="1:10" ht="17" customHeight="1" x14ac:dyDescent="0.2">
      <c r="A23" s="128"/>
      <c r="B23" s="128"/>
      <c r="C23" s="128"/>
      <c r="D23" s="128"/>
      <c r="E23" s="140"/>
      <c r="F23" s="128"/>
      <c r="G23" s="128"/>
      <c r="H23" s="128"/>
      <c r="I23" s="128"/>
      <c r="J23" s="128"/>
    </row>
    <row r="24" spans="1:10" ht="17" customHeight="1" x14ac:dyDescent="0.2">
      <c r="A24" s="128"/>
      <c r="B24" s="139" t="s">
        <v>69</v>
      </c>
      <c r="C24" s="140">
        <v>400</v>
      </c>
      <c r="D24" s="134">
        <v>1</v>
      </c>
      <c r="E24" s="140">
        <f>C24*D24</f>
        <v>400</v>
      </c>
      <c r="F24" s="128"/>
      <c r="G24" s="128"/>
      <c r="H24" s="128"/>
      <c r="I24" s="128"/>
      <c r="J24" s="128"/>
    </row>
    <row r="25" spans="1:10" ht="17" customHeight="1" x14ac:dyDescent="0.2">
      <c r="A25" s="128"/>
      <c r="B25" s="128"/>
      <c r="C25" s="128"/>
      <c r="D25" s="128"/>
      <c r="E25" s="140"/>
      <c r="F25" s="128"/>
      <c r="G25" s="128"/>
      <c r="H25" s="128"/>
      <c r="I25" s="128"/>
      <c r="J25" s="128"/>
    </row>
    <row r="26" spans="1:10" ht="17" customHeight="1" x14ac:dyDescent="0.2">
      <c r="A26" s="128"/>
      <c r="B26" s="139" t="s">
        <v>70</v>
      </c>
      <c r="C26" s="140">
        <v>500</v>
      </c>
      <c r="D26" s="134">
        <v>1</v>
      </c>
      <c r="E26" s="140">
        <f>C26*D26</f>
        <v>500</v>
      </c>
      <c r="F26" s="140"/>
      <c r="G26" s="128"/>
      <c r="H26" s="128"/>
      <c r="I26" s="128"/>
      <c r="J26" s="128"/>
    </row>
    <row r="27" spans="1:10" ht="17" customHeight="1" x14ac:dyDescent="0.2">
      <c r="A27" s="128"/>
      <c r="B27" s="139" t="s">
        <v>71</v>
      </c>
      <c r="C27" s="140">
        <v>300</v>
      </c>
      <c r="D27" s="134">
        <v>1</v>
      </c>
      <c r="E27" s="140">
        <f>C27*D27</f>
        <v>300</v>
      </c>
      <c r="F27" s="128"/>
      <c r="G27" s="128"/>
      <c r="H27" s="128"/>
      <c r="I27" s="128"/>
      <c r="J27" s="128"/>
    </row>
    <row r="28" spans="1:10" ht="17" customHeight="1" x14ac:dyDescent="0.2">
      <c r="A28" s="128"/>
      <c r="B28" s="139" t="s">
        <v>127</v>
      </c>
      <c r="C28" s="140">
        <v>150</v>
      </c>
      <c r="D28" s="134">
        <v>1</v>
      </c>
      <c r="E28" s="140">
        <f>C28*D28</f>
        <v>150</v>
      </c>
      <c r="F28" s="128"/>
      <c r="G28" s="128"/>
      <c r="H28" s="128"/>
      <c r="I28" s="128"/>
      <c r="J28" s="128"/>
    </row>
    <row r="29" spans="1:10" ht="17" customHeight="1" x14ac:dyDescent="0.2">
      <c r="A29" s="128"/>
      <c r="B29" s="139" t="s">
        <v>72</v>
      </c>
      <c r="C29" s="140">
        <v>50</v>
      </c>
      <c r="D29" s="134">
        <v>3</v>
      </c>
      <c r="E29" s="140">
        <f>C29*D29</f>
        <v>150</v>
      </c>
      <c r="F29" s="128"/>
      <c r="G29" s="128"/>
      <c r="H29" s="128"/>
      <c r="I29" s="128"/>
      <c r="J29" s="128"/>
    </row>
    <row r="30" spans="1:10" ht="17" customHeight="1" x14ac:dyDescent="0.2">
      <c r="A30" s="128"/>
      <c r="B30" s="139" t="s">
        <v>73</v>
      </c>
      <c r="C30" s="140">
        <v>40</v>
      </c>
      <c r="D30" s="134">
        <v>1</v>
      </c>
      <c r="E30" s="140">
        <f>C30*D30</f>
        <v>40</v>
      </c>
      <c r="F30" s="128"/>
      <c r="G30" s="128"/>
      <c r="H30" s="128"/>
      <c r="I30" s="128"/>
      <c r="J30" s="128"/>
    </row>
    <row r="31" spans="1:10" ht="17" customHeight="1" x14ac:dyDescent="0.2">
      <c r="A31" s="128"/>
      <c r="B31" s="128"/>
      <c r="C31" s="128"/>
      <c r="D31" s="128"/>
      <c r="E31" s="128"/>
      <c r="F31" s="128"/>
      <c r="G31" s="128"/>
      <c r="H31" s="128"/>
      <c r="I31" s="128"/>
      <c r="J31" s="128"/>
    </row>
    <row r="32" spans="1:10" ht="17" customHeight="1" x14ac:dyDescent="0.2">
      <c r="A32" s="128"/>
      <c r="B32" s="132" t="s">
        <v>2</v>
      </c>
      <c r="C32" s="137"/>
      <c r="D32" s="138"/>
      <c r="E32" s="137">
        <f>SUM(E9:E30)</f>
        <v>12160</v>
      </c>
      <c r="F32" s="128"/>
      <c r="G32" s="128"/>
      <c r="H32" s="140"/>
      <c r="I32" s="128"/>
      <c r="J32" s="128"/>
    </row>
  </sheetData>
  <conditionalFormatting sqref="C1:C7 E1:E7 H7 J7 C24 C26:C30 F26 C32 E32 H32 C9:C22 E9:E30">
    <cfRule type="cellIs" dxfId="2" priority="1" stopIfTrue="1" operator="lessThan">
      <formula>0</formula>
    </cfRule>
  </conditionalFormatting>
  <pageMargins left="0.75" right="0.75" top="1" bottom="1" header="0.5" footer="0.5"/>
  <pageSetup orientation="portrait"/>
  <headerFooter>
    <oddFooter>&amp;C&amp;"Helvetica,Regular"&amp;12&amp;K000000&amp;P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55"/>
  <sheetViews>
    <sheetView showGridLines="0" topLeftCell="A41" workbookViewId="0">
      <selection activeCell="B13" sqref="B13"/>
    </sheetView>
  </sheetViews>
  <sheetFormatPr baseColWidth="10" defaultColWidth="10.6640625" defaultRowHeight="16" customHeight="1" x14ac:dyDescent="0.2"/>
  <cols>
    <col min="1" max="1" width="10.6640625" style="130" customWidth="1"/>
    <col min="2" max="2" width="34.33203125" style="130" customWidth="1"/>
    <col min="3" max="3" width="10.83203125" style="131" customWidth="1"/>
    <col min="4" max="4" width="18.33203125" style="130" customWidth="1"/>
    <col min="5" max="5" width="10.6640625" style="131" customWidth="1"/>
    <col min="6" max="9" width="10.6640625" style="130" customWidth="1"/>
    <col min="10" max="10" width="20.5" style="130" customWidth="1"/>
    <col min="11" max="255" width="10.6640625" style="130" customWidth="1"/>
    <col min="256" max="16384" width="10.6640625" style="122"/>
  </cols>
  <sheetData>
    <row r="1" spans="1:255" ht="19" customHeight="1" x14ac:dyDescent="0.2">
      <c r="A1" s="119"/>
      <c r="B1" s="120" t="s">
        <v>123</v>
      </c>
      <c r="C1" s="121"/>
      <c r="D1" s="119"/>
      <c r="E1" s="121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/>
      <c r="BY1" s="119"/>
      <c r="BZ1" s="119"/>
      <c r="CA1" s="119"/>
      <c r="CB1" s="119"/>
      <c r="CC1" s="119"/>
      <c r="CD1" s="119"/>
      <c r="CE1" s="119"/>
      <c r="CF1" s="119"/>
      <c r="CG1" s="119"/>
      <c r="CH1" s="119"/>
      <c r="CI1" s="119"/>
      <c r="CJ1" s="119"/>
      <c r="CK1" s="119"/>
      <c r="CL1" s="119"/>
      <c r="CM1" s="119"/>
      <c r="CN1" s="119"/>
      <c r="CO1" s="119"/>
      <c r="CP1" s="119"/>
      <c r="CQ1" s="119"/>
      <c r="CR1" s="119"/>
      <c r="CS1" s="119"/>
      <c r="CT1" s="119"/>
      <c r="CU1" s="119"/>
      <c r="CV1" s="119"/>
      <c r="CW1" s="119"/>
      <c r="CX1" s="119"/>
      <c r="CY1" s="119"/>
      <c r="CZ1" s="119"/>
      <c r="DA1" s="119"/>
      <c r="DB1" s="119"/>
      <c r="DC1" s="119"/>
      <c r="DD1" s="119"/>
      <c r="DE1" s="119"/>
      <c r="DF1" s="119"/>
      <c r="DG1" s="119"/>
      <c r="DH1" s="119"/>
      <c r="DI1" s="119"/>
      <c r="DJ1" s="119"/>
      <c r="DK1" s="119"/>
      <c r="DL1" s="119"/>
      <c r="DM1" s="119"/>
      <c r="DN1" s="119"/>
      <c r="DO1" s="119"/>
      <c r="DP1" s="119"/>
      <c r="DQ1" s="119"/>
      <c r="DR1" s="119"/>
      <c r="DS1" s="119"/>
      <c r="DT1" s="119"/>
      <c r="DU1" s="119"/>
      <c r="DV1" s="119"/>
      <c r="DW1" s="119"/>
      <c r="DX1" s="119"/>
      <c r="DY1" s="119"/>
      <c r="DZ1" s="119"/>
      <c r="EA1" s="119"/>
      <c r="EB1" s="119"/>
      <c r="EC1" s="119"/>
      <c r="ED1" s="119"/>
      <c r="EE1" s="119"/>
      <c r="EF1" s="119"/>
      <c r="EG1" s="119"/>
      <c r="EH1" s="119"/>
      <c r="EI1" s="119"/>
      <c r="EJ1" s="119"/>
      <c r="EK1" s="119"/>
      <c r="EL1" s="119"/>
      <c r="EM1" s="119"/>
      <c r="EN1" s="119"/>
      <c r="EO1" s="119"/>
      <c r="EP1" s="119"/>
      <c r="EQ1" s="119"/>
      <c r="ER1" s="119"/>
      <c r="ES1" s="119"/>
      <c r="ET1" s="119"/>
      <c r="EU1" s="119"/>
      <c r="EV1" s="119"/>
      <c r="EW1" s="119"/>
      <c r="EX1" s="119"/>
      <c r="EY1" s="119"/>
      <c r="EZ1" s="119"/>
      <c r="FA1" s="119"/>
      <c r="FB1" s="119"/>
      <c r="FC1" s="119"/>
      <c r="FD1" s="119"/>
      <c r="FE1" s="119"/>
      <c r="FF1" s="119"/>
      <c r="FG1" s="119"/>
      <c r="FH1" s="119"/>
      <c r="FI1" s="119"/>
      <c r="FJ1" s="119"/>
      <c r="FK1" s="119"/>
      <c r="FL1" s="119"/>
      <c r="FM1" s="119"/>
      <c r="FN1" s="119"/>
      <c r="FO1" s="119"/>
      <c r="FP1" s="119"/>
      <c r="FQ1" s="119"/>
      <c r="FR1" s="119"/>
      <c r="FS1" s="119"/>
      <c r="FT1" s="119"/>
      <c r="FU1" s="119"/>
      <c r="FV1" s="119"/>
      <c r="FW1" s="119"/>
      <c r="FX1" s="119"/>
      <c r="FY1" s="119"/>
      <c r="FZ1" s="119"/>
      <c r="GA1" s="119"/>
      <c r="GB1" s="119"/>
      <c r="GC1" s="119"/>
      <c r="GD1" s="119"/>
      <c r="GE1" s="119"/>
      <c r="GF1" s="119"/>
      <c r="GG1" s="119"/>
      <c r="GH1" s="119"/>
      <c r="GI1" s="119"/>
      <c r="GJ1" s="119"/>
      <c r="GK1" s="119"/>
      <c r="GL1" s="119"/>
      <c r="GM1" s="119"/>
      <c r="GN1" s="119"/>
      <c r="GO1" s="119"/>
      <c r="GP1" s="119"/>
      <c r="GQ1" s="119"/>
      <c r="GR1" s="119"/>
      <c r="GS1" s="119"/>
      <c r="GT1" s="119"/>
      <c r="GU1" s="119"/>
      <c r="GV1" s="119"/>
      <c r="GW1" s="119"/>
      <c r="GX1" s="119"/>
      <c r="GY1" s="119"/>
      <c r="GZ1" s="119"/>
      <c r="HA1" s="119"/>
      <c r="HB1" s="119"/>
      <c r="HC1" s="119"/>
      <c r="HD1" s="119"/>
      <c r="HE1" s="119"/>
      <c r="HF1" s="119"/>
      <c r="HG1" s="119"/>
      <c r="HH1" s="119"/>
      <c r="HI1" s="119"/>
      <c r="HJ1" s="119"/>
      <c r="HK1" s="119"/>
      <c r="HL1" s="119"/>
      <c r="HM1" s="119"/>
      <c r="HN1" s="119"/>
      <c r="HO1" s="119"/>
      <c r="HP1" s="119"/>
      <c r="HQ1" s="119"/>
      <c r="HR1" s="119"/>
      <c r="HS1" s="119"/>
      <c r="HT1" s="119"/>
      <c r="HU1" s="119"/>
      <c r="HV1" s="119"/>
      <c r="HW1" s="119"/>
      <c r="HX1" s="119"/>
      <c r="HY1" s="119"/>
      <c r="HZ1" s="119"/>
      <c r="IA1" s="119"/>
      <c r="IB1" s="119"/>
      <c r="IC1" s="119"/>
      <c r="ID1" s="119"/>
      <c r="IE1" s="119"/>
      <c r="IF1" s="119"/>
      <c r="IG1" s="119"/>
      <c r="IH1" s="119"/>
      <c r="II1" s="119"/>
      <c r="IJ1" s="119"/>
      <c r="IK1" s="119"/>
      <c r="IL1" s="119"/>
      <c r="IM1" s="119"/>
      <c r="IN1" s="119"/>
      <c r="IO1" s="119"/>
      <c r="IP1" s="119"/>
      <c r="IQ1" s="119"/>
      <c r="IR1" s="119"/>
      <c r="IS1" s="119"/>
      <c r="IT1" s="119"/>
      <c r="IU1" s="119"/>
    </row>
    <row r="2" spans="1:255" ht="19" customHeight="1" x14ac:dyDescent="0.2">
      <c r="A2" s="119"/>
      <c r="B2" s="120" t="s">
        <v>110</v>
      </c>
      <c r="C2" s="121"/>
      <c r="D2" s="119"/>
      <c r="E2" s="121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  <c r="IR2" s="119"/>
      <c r="IS2" s="119"/>
      <c r="IT2" s="119"/>
      <c r="IU2" s="119"/>
    </row>
    <row r="3" spans="1:255" ht="17" customHeight="1" x14ac:dyDescent="0.2">
      <c r="A3" s="119"/>
      <c r="B3" s="119"/>
      <c r="C3" s="121"/>
      <c r="D3" s="119"/>
      <c r="E3" s="121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  <c r="IT3" s="119"/>
      <c r="IU3" s="119"/>
    </row>
    <row r="4" spans="1:255" ht="17" customHeight="1" x14ac:dyDescent="0.2">
      <c r="A4" s="119"/>
      <c r="B4" s="119"/>
      <c r="C4" s="121"/>
      <c r="D4" s="119"/>
      <c r="E4" s="121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  <c r="IS4" s="119"/>
      <c r="IT4" s="119"/>
      <c r="IU4" s="119"/>
    </row>
    <row r="5" spans="1:255" ht="17" customHeight="1" x14ac:dyDescent="0.2">
      <c r="A5" s="119"/>
      <c r="B5" s="120" t="s">
        <v>0</v>
      </c>
      <c r="C5" s="121"/>
      <c r="D5" s="119"/>
      <c r="E5" s="121"/>
      <c r="F5" s="119"/>
      <c r="G5" s="119"/>
      <c r="H5" s="123"/>
      <c r="I5" s="119"/>
      <c r="J5" s="123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  <c r="IU5" s="119"/>
    </row>
    <row r="6" spans="1:255" ht="17" customHeight="1" x14ac:dyDescent="0.2">
      <c r="A6" s="119"/>
      <c r="B6" s="119"/>
      <c r="C6" s="121"/>
      <c r="D6" s="119"/>
      <c r="E6" s="121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19"/>
      <c r="GL6" s="119"/>
      <c r="GM6" s="119"/>
      <c r="GN6" s="119"/>
      <c r="GO6" s="119"/>
      <c r="GP6" s="119"/>
      <c r="GQ6" s="119"/>
      <c r="GR6" s="119"/>
      <c r="GS6" s="119"/>
      <c r="GT6" s="119"/>
      <c r="GU6" s="119"/>
      <c r="GV6" s="119"/>
      <c r="GW6" s="119"/>
      <c r="GX6" s="119"/>
      <c r="GY6" s="119"/>
      <c r="GZ6" s="119"/>
      <c r="HA6" s="119"/>
      <c r="HB6" s="119"/>
      <c r="HC6" s="119"/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  <c r="IT6" s="119"/>
      <c r="IU6" s="119"/>
    </row>
    <row r="7" spans="1:255" ht="17" customHeight="1" x14ac:dyDescent="0.2">
      <c r="A7" s="119"/>
      <c r="B7" s="120" t="s">
        <v>5</v>
      </c>
      <c r="C7" s="124" t="s">
        <v>55</v>
      </c>
      <c r="D7" s="120" t="s">
        <v>56</v>
      </c>
      <c r="E7" s="124" t="s">
        <v>2</v>
      </c>
      <c r="F7" s="119"/>
      <c r="G7" s="119"/>
      <c r="H7" s="125"/>
      <c r="I7" s="126"/>
      <c r="J7" s="125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</row>
    <row r="8" spans="1:255" ht="17" customHeight="1" x14ac:dyDescent="0.2">
      <c r="A8" s="119"/>
      <c r="B8" s="119"/>
      <c r="C8" s="121"/>
      <c r="D8" s="119"/>
      <c r="E8" s="121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  <c r="IU8" s="119"/>
    </row>
    <row r="9" spans="1:255" ht="17" customHeight="1" x14ac:dyDescent="0.2">
      <c r="A9" s="119"/>
      <c r="B9" s="119" t="s">
        <v>114</v>
      </c>
      <c r="C9" s="121">
        <v>2410</v>
      </c>
      <c r="D9" s="119">
        <v>1</v>
      </c>
      <c r="E9" s="121">
        <f>C9*D9</f>
        <v>2410</v>
      </c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  <c r="IU9" s="119"/>
    </row>
    <row r="10" spans="1:255" ht="17" customHeight="1" x14ac:dyDescent="0.2">
      <c r="A10" s="119"/>
      <c r="B10" s="119" t="s">
        <v>115</v>
      </c>
      <c r="C10" s="121">
        <v>90</v>
      </c>
      <c r="D10" s="119">
        <v>35</v>
      </c>
      <c r="E10" s="121">
        <f t="shared" ref="E10:E12" si="0">C10*D10</f>
        <v>3150</v>
      </c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</row>
    <row r="11" spans="1:255" ht="17" customHeight="1" x14ac:dyDescent="0.2">
      <c r="A11" s="119"/>
      <c r="B11" s="119" t="s">
        <v>116</v>
      </c>
      <c r="C11" s="121">
        <v>2410</v>
      </c>
      <c r="D11" s="119">
        <v>1</v>
      </c>
      <c r="E11" s="121">
        <f t="shared" si="0"/>
        <v>2410</v>
      </c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  <c r="IT11" s="119"/>
      <c r="IU11" s="119"/>
    </row>
    <row r="12" spans="1:255" ht="17" customHeight="1" x14ac:dyDescent="0.2">
      <c r="A12" s="119"/>
      <c r="B12" s="119" t="s">
        <v>152</v>
      </c>
      <c r="C12" s="121">
        <v>90</v>
      </c>
      <c r="D12" s="119">
        <v>35</v>
      </c>
      <c r="E12" s="121">
        <f t="shared" si="0"/>
        <v>3150</v>
      </c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  <c r="IU12" s="119"/>
    </row>
    <row r="13" spans="1:255" ht="17" customHeight="1" x14ac:dyDescent="0.2">
      <c r="A13" s="119"/>
      <c r="B13" s="119"/>
      <c r="C13" s="121"/>
      <c r="D13" s="119"/>
      <c r="E13" s="121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  <c r="IT13" s="119"/>
      <c r="IU13" s="119"/>
    </row>
    <row r="14" spans="1:255" ht="17" customHeight="1" x14ac:dyDescent="0.2">
      <c r="A14" s="119"/>
      <c r="B14" s="119" t="s">
        <v>117</v>
      </c>
      <c r="C14" s="121">
        <v>90</v>
      </c>
      <c r="D14" s="119">
        <v>52</v>
      </c>
      <c r="E14" s="121">
        <f>C14*D14</f>
        <v>4680</v>
      </c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  <c r="IT14" s="119"/>
      <c r="IU14" s="119"/>
    </row>
    <row r="15" spans="1:255" ht="17" customHeight="1" x14ac:dyDescent="0.2">
      <c r="A15" s="119"/>
      <c r="B15" s="119"/>
      <c r="C15" s="121"/>
      <c r="D15" s="119"/>
      <c r="E15" s="121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  <c r="IU15" s="119"/>
    </row>
    <row r="16" spans="1:255" ht="17" customHeight="1" x14ac:dyDescent="0.2">
      <c r="A16" s="119"/>
      <c r="B16" s="127" t="s">
        <v>57</v>
      </c>
      <c r="C16" s="121">
        <v>90</v>
      </c>
      <c r="D16" s="119">
        <v>30</v>
      </c>
      <c r="E16" s="121">
        <f t="shared" ref="E16:E22" si="1">C16*D16</f>
        <v>2700</v>
      </c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  <c r="BB16" s="119"/>
      <c r="BC16" s="119"/>
      <c r="BD16" s="119"/>
      <c r="BE16" s="119"/>
      <c r="BF16" s="119"/>
      <c r="BG16" s="119"/>
      <c r="BH16" s="119"/>
      <c r="BI16" s="119"/>
      <c r="BJ16" s="119"/>
      <c r="BK16" s="119"/>
      <c r="BL16" s="119"/>
      <c r="BM16" s="119"/>
      <c r="BN16" s="119"/>
      <c r="BO16" s="119"/>
      <c r="BP16" s="119"/>
      <c r="BQ16" s="119"/>
      <c r="BR16" s="119"/>
      <c r="BS16" s="119"/>
      <c r="BT16" s="119"/>
      <c r="BU16" s="119"/>
      <c r="BV16" s="119"/>
      <c r="BW16" s="119"/>
      <c r="BX16" s="119"/>
      <c r="BY16" s="119"/>
      <c r="BZ16" s="119"/>
      <c r="CA16" s="119"/>
      <c r="CB16" s="119"/>
      <c r="CC16" s="119"/>
      <c r="CD16" s="119"/>
      <c r="CE16" s="119"/>
      <c r="CF16" s="119"/>
      <c r="CG16" s="119"/>
      <c r="CH16" s="119"/>
      <c r="CI16" s="119"/>
      <c r="CJ16" s="119"/>
      <c r="CK16" s="119"/>
      <c r="CL16" s="119"/>
      <c r="CM16" s="119"/>
      <c r="CN16" s="119"/>
      <c r="CO16" s="119"/>
      <c r="CP16" s="119"/>
      <c r="CQ16" s="119"/>
      <c r="CR16" s="119"/>
      <c r="CS16" s="119"/>
      <c r="CT16" s="119"/>
      <c r="CU16" s="119"/>
      <c r="CV16" s="119"/>
      <c r="CW16" s="119"/>
      <c r="CX16" s="119"/>
      <c r="CY16" s="119"/>
      <c r="CZ16" s="119"/>
      <c r="DA16" s="119"/>
      <c r="DB16" s="119"/>
      <c r="DC16" s="119"/>
      <c r="DD16" s="119"/>
      <c r="DE16" s="119"/>
      <c r="DF16" s="119"/>
      <c r="DG16" s="119"/>
      <c r="DH16" s="119"/>
      <c r="DI16" s="119"/>
      <c r="DJ16" s="119"/>
      <c r="DK16" s="119"/>
      <c r="DL16" s="119"/>
      <c r="DM16" s="119"/>
      <c r="DN16" s="119"/>
      <c r="DO16" s="119"/>
      <c r="DP16" s="119"/>
      <c r="DQ16" s="119"/>
      <c r="DR16" s="119"/>
      <c r="DS16" s="119"/>
      <c r="DT16" s="119"/>
      <c r="DU16" s="119"/>
      <c r="DV16" s="119"/>
      <c r="DW16" s="119"/>
      <c r="DX16" s="119"/>
      <c r="DY16" s="119"/>
      <c r="DZ16" s="119"/>
      <c r="EA16" s="119"/>
      <c r="EB16" s="119"/>
      <c r="EC16" s="119"/>
      <c r="ED16" s="119"/>
      <c r="EE16" s="119"/>
      <c r="EF16" s="119"/>
      <c r="EG16" s="119"/>
      <c r="EH16" s="119"/>
      <c r="EI16" s="119"/>
      <c r="EJ16" s="119"/>
      <c r="EK16" s="119"/>
      <c r="EL16" s="119"/>
      <c r="EM16" s="119"/>
      <c r="EN16" s="119"/>
      <c r="EO16" s="119"/>
      <c r="EP16" s="119"/>
      <c r="EQ16" s="119"/>
      <c r="ER16" s="119"/>
      <c r="ES16" s="119"/>
      <c r="ET16" s="119"/>
      <c r="EU16" s="119"/>
      <c r="EV16" s="119"/>
      <c r="EW16" s="119"/>
      <c r="EX16" s="119"/>
      <c r="EY16" s="119"/>
      <c r="EZ16" s="119"/>
      <c r="FA16" s="119"/>
      <c r="FB16" s="119"/>
      <c r="FC16" s="119"/>
      <c r="FD16" s="119"/>
      <c r="FE16" s="119"/>
      <c r="FF16" s="119"/>
      <c r="FG16" s="119"/>
      <c r="FH16" s="119"/>
      <c r="FI16" s="119"/>
      <c r="FJ16" s="119"/>
      <c r="FK16" s="119"/>
      <c r="FL16" s="119"/>
      <c r="FM16" s="119"/>
      <c r="FN16" s="119"/>
      <c r="FO16" s="119"/>
      <c r="FP16" s="119"/>
      <c r="FQ16" s="119"/>
      <c r="FR16" s="119"/>
      <c r="FS16" s="119"/>
      <c r="FT16" s="119"/>
      <c r="FU16" s="119"/>
      <c r="FV16" s="119"/>
      <c r="FW16" s="119"/>
      <c r="FX16" s="119"/>
      <c r="FY16" s="119"/>
      <c r="FZ16" s="119"/>
      <c r="GA16" s="119"/>
      <c r="GB16" s="119"/>
      <c r="GC16" s="119"/>
      <c r="GD16" s="119"/>
      <c r="GE16" s="119"/>
      <c r="GF16" s="119"/>
      <c r="GG16" s="119"/>
      <c r="GH16" s="119"/>
      <c r="GI16" s="119"/>
      <c r="GJ16" s="119"/>
      <c r="GK16" s="119"/>
      <c r="GL16" s="119"/>
      <c r="GM16" s="119"/>
      <c r="GN16" s="119"/>
      <c r="GO16" s="119"/>
      <c r="GP16" s="119"/>
      <c r="GQ16" s="119"/>
      <c r="GR16" s="119"/>
      <c r="GS16" s="119"/>
      <c r="GT16" s="119"/>
      <c r="GU16" s="119"/>
      <c r="GV16" s="119"/>
      <c r="GW16" s="119"/>
      <c r="GX16" s="119"/>
      <c r="GY16" s="119"/>
      <c r="GZ16" s="119"/>
      <c r="HA16" s="119"/>
      <c r="HB16" s="119"/>
      <c r="HC16" s="119"/>
      <c r="HD16" s="119"/>
      <c r="HE16" s="119"/>
      <c r="HF16" s="119"/>
      <c r="HG16" s="119"/>
      <c r="HH16" s="119"/>
      <c r="HI16" s="119"/>
      <c r="HJ16" s="119"/>
      <c r="HK16" s="119"/>
      <c r="HL16" s="119"/>
      <c r="HM16" s="119"/>
      <c r="HN16" s="119"/>
      <c r="HO16" s="119"/>
      <c r="HP16" s="119"/>
      <c r="HQ16" s="119"/>
      <c r="HR16" s="119"/>
      <c r="HS16" s="119"/>
      <c r="HT16" s="119"/>
      <c r="HU16" s="119"/>
      <c r="HV16" s="119"/>
      <c r="HW16" s="119"/>
      <c r="HX16" s="119"/>
      <c r="HY16" s="119"/>
      <c r="HZ16" s="119"/>
      <c r="IA16" s="119"/>
      <c r="IB16" s="119"/>
      <c r="IC16" s="119"/>
      <c r="ID16" s="119"/>
      <c r="IE16" s="119"/>
      <c r="IF16" s="119"/>
      <c r="IG16" s="119"/>
      <c r="IH16" s="119"/>
      <c r="II16" s="119"/>
      <c r="IJ16" s="119"/>
      <c r="IK16" s="119"/>
      <c r="IL16" s="119"/>
      <c r="IM16" s="119"/>
      <c r="IN16" s="119"/>
      <c r="IO16" s="119"/>
      <c r="IP16" s="119"/>
      <c r="IQ16" s="119"/>
      <c r="IR16" s="119"/>
      <c r="IS16" s="119"/>
      <c r="IT16" s="119"/>
      <c r="IU16" s="119"/>
    </row>
    <row r="17" spans="1:255" ht="17" customHeight="1" x14ac:dyDescent="0.2">
      <c r="A17" s="119"/>
      <c r="B17" s="127" t="s">
        <v>58</v>
      </c>
      <c r="C17" s="121">
        <v>90</v>
      </c>
      <c r="D17" s="119">
        <v>30</v>
      </c>
      <c r="E17" s="121">
        <f t="shared" si="1"/>
        <v>2700</v>
      </c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BL17" s="119"/>
      <c r="BM17" s="119"/>
      <c r="BN17" s="119"/>
      <c r="BO17" s="119"/>
      <c r="BP17" s="119"/>
      <c r="BQ17" s="119"/>
      <c r="BR17" s="119"/>
      <c r="BS17" s="119"/>
      <c r="BT17" s="119"/>
      <c r="BU17" s="119"/>
      <c r="BV17" s="119"/>
      <c r="BW17" s="119"/>
      <c r="BX17" s="119"/>
      <c r="BY17" s="119"/>
      <c r="BZ17" s="119"/>
      <c r="CA17" s="119"/>
      <c r="CB17" s="119"/>
      <c r="CC17" s="119"/>
      <c r="CD17" s="119"/>
      <c r="CE17" s="119"/>
      <c r="CF17" s="119"/>
      <c r="CG17" s="119"/>
      <c r="CH17" s="119"/>
      <c r="CI17" s="119"/>
      <c r="CJ17" s="119"/>
      <c r="CK17" s="119"/>
      <c r="CL17" s="119"/>
      <c r="CM17" s="119"/>
      <c r="CN17" s="119"/>
      <c r="CO17" s="119"/>
      <c r="CP17" s="119"/>
      <c r="CQ17" s="119"/>
      <c r="CR17" s="119"/>
      <c r="CS17" s="119"/>
      <c r="CT17" s="119"/>
      <c r="CU17" s="119"/>
      <c r="CV17" s="119"/>
      <c r="CW17" s="119"/>
      <c r="CX17" s="119"/>
      <c r="CY17" s="119"/>
      <c r="CZ17" s="119"/>
      <c r="DA17" s="119"/>
      <c r="DB17" s="119"/>
      <c r="DC17" s="119"/>
      <c r="DD17" s="119"/>
      <c r="DE17" s="119"/>
      <c r="DF17" s="119"/>
      <c r="DG17" s="119"/>
      <c r="DH17" s="119"/>
      <c r="DI17" s="119"/>
      <c r="DJ17" s="119"/>
      <c r="DK17" s="119"/>
      <c r="DL17" s="119"/>
      <c r="DM17" s="119"/>
      <c r="DN17" s="119"/>
      <c r="DO17" s="119"/>
      <c r="DP17" s="119"/>
      <c r="DQ17" s="119"/>
      <c r="DR17" s="119"/>
      <c r="DS17" s="119"/>
      <c r="DT17" s="119"/>
      <c r="DU17" s="119"/>
      <c r="DV17" s="119"/>
      <c r="DW17" s="119"/>
      <c r="DX17" s="119"/>
      <c r="DY17" s="119"/>
      <c r="DZ17" s="119"/>
      <c r="EA17" s="119"/>
      <c r="EB17" s="119"/>
      <c r="EC17" s="119"/>
      <c r="ED17" s="119"/>
      <c r="EE17" s="119"/>
      <c r="EF17" s="119"/>
      <c r="EG17" s="119"/>
      <c r="EH17" s="119"/>
      <c r="EI17" s="119"/>
      <c r="EJ17" s="119"/>
      <c r="EK17" s="119"/>
      <c r="EL17" s="119"/>
      <c r="EM17" s="119"/>
      <c r="EN17" s="119"/>
      <c r="EO17" s="119"/>
      <c r="EP17" s="119"/>
      <c r="EQ17" s="119"/>
      <c r="ER17" s="119"/>
      <c r="ES17" s="119"/>
      <c r="ET17" s="119"/>
      <c r="EU17" s="119"/>
      <c r="EV17" s="119"/>
      <c r="EW17" s="119"/>
      <c r="EX17" s="119"/>
      <c r="EY17" s="119"/>
      <c r="EZ17" s="119"/>
      <c r="FA17" s="119"/>
      <c r="FB17" s="119"/>
      <c r="FC17" s="119"/>
      <c r="FD17" s="119"/>
      <c r="FE17" s="119"/>
      <c r="FF17" s="119"/>
      <c r="FG17" s="119"/>
      <c r="FH17" s="119"/>
      <c r="FI17" s="119"/>
      <c r="FJ17" s="119"/>
      <c r="FK17" s="119"/>
      <c r="FL17" s="119"/>
      <c r="FM17" s="119"/>
      <c r="FN17" s="119"/>
      <c r="FO17" s="119"/>
      <c r="FP17" s="119"/>
      <c r="FQ17" s="119"/>
      <c r="FR17" s="119"/>
      <c r="FS17" s="119"/>
      <c r="FT17" s="119"/>
      <c r="FU17" s="119"/>
      <c r="FV17" s="119"/>
      <c r="FW17" s="119"/>
      <c r="FX17" s="119"/>
      <c r="FY17" s="119"/>
      <c r="FZ17" s="119"/>
      <c r="GA17" s="119"/>
      <c r="GB17" s="119"/>
      <c r="GC17" s="119"/>
      <c r="GD17" s="119"/>
      <c r="GE17" s="119"/>
      <c r="GF17" s="119"/>
      <c r="GG17" s="119"/>
      <c r="GH17" s="119"/>
      <c r="GI17" s="119"/>
      <c r="GJ17" s="119"/>
      <c r="GK17" s="119"/>
      <c r="GL17" s="119"/>
      <c r="GM17" s="119"/>
      <c r="GN17" s="119"/>
      <c r="GO17" s="119"/>
      <c r="GP17" s="119"/>
      <c r="GQ17" s="119"/>
      <c r="GR17" s="119"/>
      <c r="GS17" s="119"/>
      <c r="GT17" s="119"/>
      <c r="GU17" s="119"/>
      <c r="GV17" s="119"/>
      <c r="GW17" s="119"/>
      <c r="GX17" s="119"/>
      <c r="GY17" s="119"/>
      <c r="GZ17" s="119"/>
      <c r="HA17" s="119"/>
      <c r="HB17" s="119"/>
      <c r="HC17" s="119"/>
      <c r="HD17" s="119"/>
      <c r="HE17" s="119"/>
      <c r="HF17" s="119"/>
      <c r="HG17" s="119"/>
      <c r="HH17" s="119"/>
      <c r="HI17" s="119"/>
      <c r="HJ17" s="119"/>
      <c r="HK17" s="119"/>
      <c r="HL17" s="119"/>
      <c r="HM17" s="119"/>
      <c r="HN17" s="119"/>
      <c r="HO17" s="119"/>
      <c r="HP17" s="119"/>
      <c r="HQ17" s="119"/>
      <c r="HR17" s="119"/>
      <c r="HS17" s="119"/>
      <c r="HT17" s="119"/>
      <c r="HU17" s="119"/>
      <c r="HV17" s="119"/>
      <c r="HW17" s="119"/>
      <c r="HX17" s="119"/>
      <c r="HY17" s="119"/>
      <c r="HZ17" s="119"/>
      <c r="IA17" s="119"/>
      <c r="IB17" s="119"/>
      <c r="IC17" s="119"/>
      <c r="ID17" s="119"/>
      <c r="IE17" s="119"/>
      <c r="IF17" s="119"/>
      <c r="IG17" s="119"/>
      <c r="IH17" s="119"/>
      <c r="II17" s="119"/>
      <c r="IJ17" s="119"/>
      <c r="IK17" s="119"/>
      <c r="IL17" s="119"/>
      <c r="IM17" s="119"/>
      <c r="IN17" s="119"/>
      <c r="IO17" s="119"/>
      <c r="IP17" s="119"/>
      <c r="IQ17" s="119"/>
      <c r="IR17" s="119"/>
      <c r="IS17" s="119"/>
      <c r="IT17" s="119"/>
      <c r="IU17" s="119"/>
    </row>
    <row r="18" spans="1:255" ht="17" customHeight="1" x14ac:dyDescent="0.2">
      <c r="A18" s="119"/>
      <c r="B18" s="127" t="s">
        <v>63</v>
      </c>
      <c r="C18" s="121">
        <v>90</v>
      </c>
      <c r="D18" s="119">
        <v>30</v>
      </c>
      <c r="E18" s="121">
        <f t="shared" si="1"/>
        <v>2700</v>
      </c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19"/>
      <c r="BC18" s="119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  <c r="EH18" s="119"/>
      <c r="EI18" s="119"/>
      <c r="EJ18" s="119"/>
      <c r="EK18" s="119"/>
      <c r="EL18" s="119"/>
      <c r="EM18" s="119"/>
      <c r="EN18" s="119"/>
      <c r="EO18" s="119"/>
      <c r="EP18" s="119"/>
      <c r="EQ18" s="119"/>
      <c r="ER18" s="119"/>
      <c r="ES18" s="119"/>
      <c r="ET18" s="119"/>
      <c r="EU18" s="119"/>
      <c r="EV18" s="119"/>
      <c r="EW18" s="119"/>
      <c r="EX18" s="119"/>
      <c r="EY18" s="119"/>
      <c r="EZ18" s="119"/>
      <c r="FA18" s="119"/>
      <c r="FB18" s="119"/>
      <c r="FC18" s="119"/>
      <c r="FD18" s="119"/>
      <c r="FE18" s="119"/>
      <c r="FF18" s="119"/>
      <c r="FG18" s="119"/>
      <c r="FH18" s="119"/>
      <c r="FI18" s="119"/>
      <c r="FJ18" s="119"/>
      <c r="FK18" s="119"/>
      <c r="FL18" s="119"/>
      <c r="FM18" s="119"/>
      <c r="FN18" s="119"/>
      <c r="FO18" s="119"/>
      <c r="FP18" s="119"/>
      <c r="FQ18" s="119"/>
      <c r="FR18" s="119"/>
      <c r="FS18" s="119"/>
      <c r="FT18" s="119"/>
      <c r="FU18" s="119"/>
      <c r="FV18" s="119"/>
      <c r="FW18" s="119"/>
      <c r="FX18" s="119"/>
      <c r="FY18" s="119"/>
      <c r="FZ18" s="119"/>
      <c r="GA18" s="119"/>
      <c r="GB18" s="119"/>
      <c r="GC18" s="119"/>
      <c r="GD18" s="119"/>
      <c r="GE18" s="119"/>
      <c r="GF18" s="119"/>
      <c r="GG18" s="119"/>
      <c r="GH18" s="119"/>
      <c r="GI18" s="119"/>
      <c r="GJ18" s="119"/>
      <c r="GK18" s="119"/>
      <c r="GL18" s="119"/>
      <c r="GM18" s="119"/>
      <c r="GN18" s="119"/>
      <c r="GO18" s="119"/>
      <c r="GP18" s="119"/>
      <c r="GQ18" s="119"/>
      <c r="GR18" s="119"/>
      <c r="GS18" s="119"/>
      <c r="GT18" s="119"/>
      <c r="GU18" s="119"/>
      <c r="GV18" s="119"/>
      <c r="GW18" s="119"/>
      <c r="GX18" s="119"/>
      <c r="GY18" s="119"/>
      <c r="GZ18" s="119"/>
      <c r="HA18" s="119"/>
      <c r="HB18" s="119"/>
      <c r="HC18" s="119"/>
      <c r="HD18" s="119"/>
      <c r="HE18" s="119"/>
      <c r="HF18" s="119"/>
      <c r="HG18" s="119"/>
      <c r="HH18" s="119"/>
      <c r="HI18" s="119"/>
      <c r="HJ18" s="119"/>
      <c r="HK18" s="119"/>
      <c r="HL18" s="119"/>
      <c r="HM18" s="119"/>
      <c r="HN18" s="119"/>
      <c r="HO18" s="119"/>
      <c r="HP18" s="119"/>
      <c r="HQ18" s="119"/>
      <c r="HR18" s="119"/>
      <c r="HS18" s="119"/>
      <c r="HT18" s="119"/>
      <c r="HU18" s="119"/>
      <c r="HV18" s="119"/>
      <c r="HW18" s="119"/>
      <c r="HX18" s="119"/>
      <c r="HY18" s="119"/>
      <c r="HZ18" s="119"/>
      <c r="IA18" s="119"/>
      <c r="IB18" s="119"/>
      <c r="IC18" s="119"/>
      <c r="ID18" s="119"/>
      <c r="IE18" s="119"/>
      <c r="IF18" s="119"/>
      <c r="IG18" s="119"/>
      <c r="IH18" s="119"/>
      <c r="II18" s="119"/>
      <c r="IJ18" s="119"/>
      <c r="IK18" s="119"/>
      <c r="IL18" s="119"/>
      <c r="IM18" s="119"/>
      <c r="IN18" s="119"/>
      <c r="IO18" s="119"/>
      <c r="IP18" s="119"/>
      <c r="IQ18" s="119"/>
      <c r="IR18" s="119"/>
      <c r="IS18" s="119"/>
      <c r="IT18" s="119"/>
      <c r="IU18" s="119"/>
    </row>
    <row r="19" spans="1:255" ht="17" customHeight="1" x14ac:dyDescent="0.2">
      <c r="A19" s="119"/>
      <c r="B19" s="127" t="s">
        <v>64</v>
      </c>
      <c r="C19" s="121">
        <v>90</v>
      </c>
      <c r="D19" s="119">
        <v>30</v>
      </c>
      <c r="E19" s="121">
        <f t="shared" si="1"/>
        <v>2700</v>
      </c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19"/>
      <c r="BO19" s="119"/>
      <c r="BP19" s="119"/>
      <c r="BQ19" s="119"/>
      <c r="BR19" s="119"/>
      <c r="BS19" s="119"/>
      <c r="BT19" s="119"/>
      <c r="BU19" s="119"/>
      <c r="BV19" s="119"/>
      <c r="BW19" s="119"/>
      <c r="BX19" s="119"/>
      <c r="BY19" s="119"/>
      <c r="BZ19" s="119"/>
      <c r="CA19" s="119"/>
      <c r="CB19" s="119"/>
      <c r="CC19" s="119"/>
      <c r="CD19" s="119"/>
      <c r="CE19" s="119"/>
      <c r="CF19" s="119"/>
      <c r="CG19" s="119"/>
      <c r="CH19" s="119"/>
      <c r="CI19" s="119"/>
      <c r="CJ19" s="119"/>
      <c r="CK19" s="119"/>
      <c r="CL19" s="119"/>
      <c r="CM19" s="119"/>
      <c r="CN19" s="119"/>
      <c r="CO19" s="119"/>
      <c r="CP19" s="119"/>
      <c r="CQ19" s="119"/>
      <c r="CR19" s="119"/>
      <c r="CS19" s="119"/>
      <c r="CT19" s="119"/>
      <c r="CU19" s="119"/>
      <c r="CV19" s="119"/>
      <c r="CW19" s="119"/>
      <c r="CX19" s="119"/>
      <c r="CY19" s="119"/>
      <c r="CZ19" s="119"/>
      <c r="DA19" s="119"/>
      <c r="DB19" s="119"/>
      <c r="DC19" s="119"/>
      <c r="DD19" s="119"/>
      <c r="DE19" s="119"/>
      <c r="DF19" s="119"/>
      <c r="DG19" s="119"/>
      <c r="DH19" s="119"/>
      <c r="DI19" s="119"/>
      <c r="DJ19" s="119"/>
      <c r="DK19" s="119"/>
      <c r="DL19" s="119"/>
      <c r="DM19" s="119"/>
      <c r="DN19" s="119"/>
      <c r="DO19" s="119"/>
      <c r="DP19" s="119"/>
      <c r="DQ19" s="119"/>
      <c r="DR19" s="119"/>
      <c r="DS19" s="119"/>
      <c r="DT19" s="119"/>
      <c r="DU19" s="119"/>
      <c r="DV19" s="119"/>
      <c r="DW19" s="119"/>
      <c r="DX19" s="119"/>
      <c r="DY19" s="119"/>
      <c r="DZ19" s="119"/>
      <c r="EA19" s="119"/>
      <c r="EB19" s="119"/>
      <c r="EC19" s="119"/>
      <c r="ED19" s="119"/>
      <c r="EE19" s="119"/>
      <c r="EF19" s="119"/>
      <c r="EG19" s="119"/>
      <c r="EH19" s="119"/>
      <c r="EI19" s="119"/>
      <c r="EJ19" s="119"/>
      <c r="EK19" s="119"/>
      <c r="EL19" s="119"/>
      <c r="EM19" s="119"/>
      <c r="EN19" s="119"/>
      <c r="EO19" s="119"/>
      <c r="EP19" s="119"/>
      <c r="EQ19" s="119"/>
      <c r="ER19" s="119"/>
      <c r="ES19" s="119"/>
      <c r="ET19" s="119"/>
      <c r="EU19" s="119"/>
      <c r="EV19" s="119"/>
      <c r="EW19" s="119"/>
      <c r="EX19" s="119"/>
      <c r="EY19" s="119"/>
      <c r="EZ19" s="119"/>
      <c r="FA19" s="119"/>
      <c r="FB19" s="119"/>
      <c r="FC19" s="119"/>
      <c r="FD19" s="119"/>
      <c r="FE19" s="119"/>
      <c r="FF19" s="119"/>
      <c r="FG19" s="119"/>
      <c r="FH19" s="119"/>
      <c r="FI19" s="119"/>
      <c r="FJ19" s="119"/>
      <c r="FK19" s="119"/>
      <c r="FL19" s="119"/>
      <c r="FM19" s="119"/>
      <c r="FN19" s="119"/>
      <c r="FO19" s="119"/>
      <c r="FP19" s="119"/>
      <c r="FQ19" s="119"/>
      <c r="FR19" s="119"/>
      <c r="FS19" s="119"/>
      <c r="FT19" s="119"/>
      <c r="FU19" s="119"/>
      <c r="FV19" s="119"/>
      <c r="FW19" s="119"/>
      <c r="FX19" s="119"/>
      <c r="FY19" s="119"/>
      <c r="FZ19" s="119"/>
      <c r="GA19" s="119"/>
      <c r="GB19" s="119"/>
      <c r="GC19" s="119"/>
      <c r="GD19" s="119"/>
      <c r="GE19" s="119"/>
      <c r="GF19" s="119"/>
      <c r="GG19" s="119"/>
      <c r="GH19" s="119"/>
      <c r="GI19" s="119"/>
      <c r="GJ19" s="119"/>
      <c r="GK19" s="119"/>
      <c r="GL19" s="119"/>
      <c r="GM19" s="119"/>
      <c r="GN19" s="119"/>
      <c r="GO19" s="119"/>
      <c r="GP19" s="119"/>
      <c r="GQ19" s="119"/>
      <c r="GR19" s="119"/>
      <c r="GS19" s="119"/>
      <c r="GT19" s="119"/>
      <c r="GU19" s="119"/>
      <c r="GV19" s="119"/>
      <c r="GW19" s="119"/>
      <c r="GX19" s="119"/>
      <c r="GY19" s="119"/>
      <c r="GZ19" s="119"/>
      <c r="HA19" s="119"/>
      <c r="HB19" s="119"/>
      <c r="HC19" s="119"/>
      <c r="HD19" s="119"/>
      <c r="HE19" s="119"/>
      <c r="HF19" s="119"/>
      <c r="HG19" s="119"/>
      <c r="HH19" s="119"/>
      <c r="HI19" s="119"/>
      <c r="HJ19" s="119"/>
      <c r="HK19" s="119"/>
      <c r="HL19" s="119"/>
      <c r="HM19" s="119"/>
      <c r="HN19" s="119"/>
      <c r="HO19" s="119"/>
      <c r="HP19" s="119"/>
      <c r="HQ19" s="119"/>
      <c r="HR19" s="119"/>
      <c r="HS19" s="119"/>
      <c r="HT19" s="119"/>
      <c r="HU19" s="119"/>
      <c r="HV19" s="119"/>
      <c r="HW19" s="119"/>
      <c r="HX19" s="119"/>
      <c r="HY19" s="119"/>
      <c r="HZ19" s="119"/>
      <c r="IA19" s="119"/>
      <c r="IB19" s="119"/>
      <c r="IC19" s="119"/>
      <c r="ID19" s="119"/>
      <c r="IE19" s="119"/>
      <c r="IF19" s="119"/>
      <c r="IG19" s="119"/>
      <c r="IH19" s="119"/>
      <c r="II19" s="119"/>
      <c r="IJ19" s="119"/>
      <c r="IK19" s="119"/>
      <c r="IL19" s="119"/>
      <c r="IM19" s="119"/>
      <c r="IN19" s="119"/>
      <c r="IO19" s="119"/>
      <c r="IP19" s="119"/>
      <c r="IQ19" s="119"/>
      <c r="IR19" s="119"/>
      <c r="IS19" s="119"/>
      <c r="IT19" s="119"/>
      <c r="IU19" s="119"/>
    </row>
    <row r="20" spans="1:255" ht="17" customHeight="1" x14ac:dyDescent="0.2">
      <c r="A20" s="119"/>
      <c r="B20" s="127" t="s">
        <v>145</v>
      </c>
      <c r="C20" s="121">
        <v>90</v>
      </c>
      <c r="D20" s="119">
        <v>25</v>
      </c>
      <c r="E20" s="121">
        <f t="shared" si="1"/>
        <v>2250</v>
      </c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119"/>
      <c r="BF20" s="119"/>
      <c r="BG20" s="119"/>
      <c r="BH20" s="119"/>
      <c r="BI20" s="119"/>
      <c r="BJ20" s="119"/>
      <c r="BK20" s="119"/>
      <c r="BL20" s="119"/>
      <c r="BM20" s="119"/>
      <c r="BN20" s="119"/>
      <c r="BO20" s="119"/>
      <c r="BP20" s="119"/>
      <c r="BQ20" s="119"/>
      <c r="BR20" s="119"/>
      <c r="BS20" s="119"/>
      <c r="BT20" s="119"/>
      <c r="BU20" s="119"/>
      <c r="BV20" s="119"/>
      <c r="BW20" s="119"/>
      <c r="BX20" s="119"/>
      <c r="BY20" s="119"/>
      <c r="BZ20" s="119"/>
      <c r="CA20" s="119"/>
      <c r="CB20" s="119"/>
      <c r="CC20" s="119"/>
      <c r="CD20" s="119"/>
      <c r="CE20" s="119"/>
      <c r="CF20" s="119"/>
      <c r="CG20" s="119"/>
      <c r="CH20" s="119"/>
      <c r="CI20" s="119"/>
      <c r="CJ20" s="119"/>
      <c r="CK20" s="119"/>
      <c r="CL20" s="119"/>
      <c r="CM20" s="119"/>
      <c r="CN20" s="119"/>
      <c r="CO20" s="119"/>
      <c r="CP20" s="119"/>
      <c r="CQ20" s="119"/>
      <c r="CR20" s="119"/>
      <c r="CS20" s="119"/>
      <c r="CT20" s="119"/>
      <c r="CU20" s="119"/>
      <c r="CV20" s="119"/>
      <c r="CW20" s="119"/>
      <c r="CX20" s="119"/>
      <c r="CY20" s="119"/>
      <c r="CZ20" s="119"/>
      <c r="DA20" s="119"/>
      <c r="DB20" s="119"/>
      <c r="DC20" s="119"/>
      <c r="DD20" s="119"/>
      <c r="DE20" s="119"/>
      <c r="DF20" s="119"/>
      <c r="DG20" s="119"/>
      <c r="DH20" s="119"/>
      <c r="DI20" s="119"/>
      <c r="DJ20" s="119"/>
      <c r="DK20" s="119"/>
      <c r="DL20" s="119"/>
      <c r="DM20" s="119"/>
      <c r="DN20" s="119"/>
      <c r="DO20" s="119"/>
      <c r="DP20" s="119"/>
      <c r="DQ20" s="119"/>
      <c r="DR20" s="119"/>
      <c r="DS20" s="119"/>
      <c r="DT20" s="119"/>
      <c r="DU20" s="119"/>
      <c r="DV20" s="119"/>
      <c r="DW20" s="119"/>
      <c r="DX20" s="119"/>
      <c r="DY20" s="119"/>
      <c r="DZ20" s="119"/>
      <c r="EA20" s="119"/>
      <c r="EB20" s="119"/>
      <c r="EC20" s="119"/>
      <c r="ED20" s="119"/>
      <c r="EE20" s="119"/>
      <c r="EF20" s="119"/>
      <c r="EG20" s="119"/>
      <c r="EH20" s="119"/>
      <c r="EI20" s="119"/>
      <c r="EJ20" s="119"/>
      <c r="EK20" s="119"/>
      <c r="EL20" s="119"/>
      <c r="EM20" s="119"/>
      <c r="EN20" s="119"/>
      <c r="EO20" s="119"/>
      <c r="EP20" s="119"/>
      <c r="EQ20" s="119"/>
      <c r="ER20" s="119"/>
      <c r="ES20" s="119"/>
      <c r="ET20" s="119"/>
      <c r="EU20" s="119"/>
      <c r="EV20" s="119"/>
      <c r="EW20" s="119"/>
      <c r="EX20" s="119"/>
      <c r="EY20" s="119"/>
      <c r="EZ20" s="119"/>
      <c r="FA20" s="119"/>
      <c r="FB20" s="119"/>
      <c r="FC20" s="119"/>
      <c r="FD20" s="119"/>
      <c r="FE20" s="119"/>
      <c r="FF20" s="119"/>
      <c r="FG20" s="119"/>
      <c r="FH20" s="119"/>
      <c r="FI20" s="119"/>
      <c r="FJ20" s="119"/>
      <c r="FK20" s="119"/>
      <c r="FL20" s="119"/>
      <c r="FM20" s="119"/>
      <c r="FN20" s="119"/>
      <c r="FO20" s="119"/>
      <c r="FP20" s="119"/>
      <c r="FQ20" s="119"/>
      <c r="FR20" s="119"/>
      <c r="FS20" s="119"/>
      <c r="FT20" s="119"/>
      <c r="FU20" s="119"/>
      <c r="FV20" s="119"/>
      <c r="FW20" s="119"/>
      <c r="FX20" s="119"/>
      <c r="FY20" s="119"/>
      <c r="FZ20" s="119"/>
      <c r="GA20" s="119"/>
      <c r="GB20" s="119"/>
      <c r="GC20" s="119"/>
      <c r="GD20" s="119"/>
      <c r="GE20" s="119"/>
      <c r="GF20" s="119"/>
      <c r="GG20" s="119"/>
      <c r="GH20" s="119"/>
      <c r="GI20" s="119"/>
      <c r="GJ20" s="119"/>
      <c r="GK20" s="119"/>
      <c r="GL20" s="119"/>
      <c r="GM20" s="119"/>
      <c r="GN20" s="119"/>
      <c r="GO20" s="119"/>
      <c r="GP20" s="119"/>
      <c r="GQ20" s="119"/>
      <c r="GR20" s="119"/>
      <c r="GS20" s="119"/>
      <c r="GT20" s="119"/>
      <c r="GU20" s="119"/>
      <c r="GV20" s="119"/>
      <c r="GW20" s="119"/>
      <c r="GX20" s="119"/>
      <c r="GY20" s="119"/>
      <c r="GZ20" s="119"/>
      <c r="HA20" s="119"/>
      <c r="HB20" s="119"/>
      <c r="HC20" s="119"/>
      <c r="HD20" s="119"/>
      <c r="HE20" s="119"/>
      <c r="HF20" s="119"/>
      <c r="HG20" s="119"/>
      <c r="HH20" s="119"/>
      <c r="HI20" s="119"/>
      <c r="HJ20" s="119"/>
      <c r="HK20" s="119"/>
      <c r="HL20" s="119"/>
      <c r="HM20" s="119"/>
      <c r="HN20" s="119"/>
      <c r="HO20" s="119"/>
      <c r="HP20" s="119"/>
      <c r="HQ20" s="119"/>
      <c r="HR20" s="119"/>
      <c r="HS20" s="119"/>
      <c r="HT20" s="119"/>
      <c r="HU20" s="119"/>
      <c r="HV20" s="119"/>
      <c r="HW20" s="119"/>
      <c r="HX20" s="119"/>
      <c r="HY20" s="119"/>
      <c r="HZ20" s="119"/>
      <c r="IA20" s="119"/>
      <c r="IB20" s="119"/>
      <c r="IC20" s="119"/>
      <c r="ID20" s="119"/>
      <c r="IE20" s="119"/>
      <c r="IF20" s="119"/>
      <c r="IG20" s="119"/>
      <c r="IH20" s="119"/>
      <c r="II20" s="119"/>
      <c r="IJ20" s="119"/>
      <c r="IK20" s="119"/>
      <c r="IL20" s="119"/>
      <c r="IM20" s="119"/>
      <c r="IN20" s="119"/>
      <c r="IO20" s="119"/>
      <c r="IP20" s="119"/>
      <c r="IQ20" s="119"/>
      <c r="IR20" s="119"/>
      <c r="IS20" s="119"/>
      <c r="IT20" s="119"/>
      <c r="IU20" s="119"/>
    </row>
    <row r="21" spans="1:255" ht="17" customHeight="1" x14ac:dyDescent="0.2">
      <c r="A21" s="119"/>
      <c r="B21" s="127" t="s">
        <v>146</v>
      </c>
      <c r="C21" s="121">
        <v>90</v>
      </c>
      <c r="D21" s="119">
        <v>25</v>
      </c>
      <c r="E21" s="121">
        <f t="shared" si="1"/>
        <v>2250</v>
      </c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  <c r="BE21" s="119"/>
      <c r="BF21" s="119"/>
      <c r="BG21" s="119"/>
      <c r="BH21" s="119"/>
      <c r="BI21" s="119"/>
      <c r="BJ21" s="119"/>
      <c r="BK21" s="119"/>
      <c r="BL21" s="119"/>
      <c r="BM21" s="119"/>
      <c r="BN21" s="119"/>
      <c r="BO21" s="119"/>
      <c r="BP21" s="119"/>
      <c r="BQ21" s="119"/>
      <c r="BR21" s="119"/>
      <c r="BS21" s="119"/>
      <c r="BT21" s="119"/>
      <c r="BU21" s="119"/>
      <c r="BV21" s="119"/>
      <c r="BW21" s="119"/>
      <c r="BX21" s="119"/>
      <c r="BY21" s="119"/>
      <c r="BZ21" s="119"/>
      <c r="CA21" s="119"/>
      <c r="CB21" s="119"/>
      <c r="CC21" s="119"/>
      <c r="CD21" s="119"/>
      <c r="CE21" s="119"/>
      <c r="CF21" s="119"/>
      <c r="CG21" s="119"/>
      <c r="CH21" s="119"/>
      <c r="CI21" s="119"/>
      <c r="CJ21" s="119"/>
      <c r="CK21" s="119"/>
      <c r="CL21" s="119"/>
      <c r="CM21" s="119"/>
      <c r="CN21" s="119"/>
      <c r="CO21" s="119"/>
      <c r="CP21" s="119"/>
      <c r="CQ21" s="119"/>
      <c r="CR21" s="119"/>
      <c r="CS21" s="119"/>
      <c r="CT21" s="119"/>
      <c r="CU21" s="119"/>
      <c r="CV21" s="119"/>
      <c r="CW21" s="119"/>
      <c r="CX21" s="119"/>
      <c r="CY21" s="119"/>
      <c r="CZ21" s="119"/>
      <c r="DA21" s="119"/>
      <c r="DB21" s="119"/>
      <c r="DC21" s="119"/>
      <c r="DD21" s="119"/>
      <c r="DE21" s="119"/>
      <c r="DF21" s="119"/>
      <c r="DG21" s="119"/>
      <c r="DH21" s="119"/>
      <c r="DI21" s="119"/>
      <c r="DJ21" s="119"/>
      <c r="DK21" s="119"/>
      <c r="DL21" s="119"/>
      <c r="DM21" s="119"/>
      <c r="DN21" s="119"/>
      <c r="DO21" s="119"/>
      <c r="DP21" s="119"/>
      <c r="DQ21" s="119"/>
      <c r="DR21" s="119"/>
      <c r="DS21" s="119"/>
      <c r="DT21" s="119"/>
      <c r="DU21" s="119"/>
      <c r="DV21" s="119"/>
      <c r="DW21" s="119"/>
      <c r="DX21" s="119"/>
      <c r="DY21" s="119"/>
      <c r="DZ21" s="119"/>
      <c r="EA21" s="119"/>
      <c r="EB21" s="119"/>
      <c r="EC21" s="119"/>
      <c r="ED21" s="119"/>
      <c r="EE21" s="119"/>
      <c r="EF21" s="119"/>
      <c r="EG21" s="119"/>
      <c r="EH21" s="119"/>
      <c r="EI21" s="119"/>
      <c r="EJ21" s="119"/>
      <c r="EK21" s="119"/>
      <c r="EL21" s="119"/>
      <c r="EM21" s="119"/>
      <c r="EN21" s="119"/>
      <c r="EO21" s="119"/>
      <c r="EP21" s="119"/>
      <c r="EQ21" s="119"/>
      <c r="ER21" s="119"/>
      <c r="ES21" s="119"/>
      <c r="ET21" s="119"/>
      <c r="EU21" s="119"/>
      <c r="EV21" s="119"/>
      <c r="EW21" s="119"/>
      <c r="EX21" s="119"/>
      <c r="EY21" s="119"/>
      <c r="EZ21" s="119"/>
      <c r="FA21" s="119"/>
      <c r="FB21" s="119"/>
      <c r="FC21" s="119"/>
      <c r="FD21" s="119"/>
      <c r="FE21" s="119"/>
      <c r="FF21" s="119"/>
      <c r="FG21" s="119"/>
      <c r="FH21" s="119"/>
      <c r="FI21" s="119"/>
      <c r="FJ21" s="119"/>
      <c r="FK21" s="119"/>
      <c r="FL21" s="119"/>
      <c r="FM21" s="119"/>
      <c r="FN21" s="119"/>
      <c r="FO21" s="119"/>
      <c r="FP21" s="119"/>
      <c r="FQ21" s="119"/>
      <c r="FR21" s="119"/>
      <c r="FS21" s="119"/>
      <c r="FT21" s="119"/>
      <c r="FU21" s="119"/>
      <c r="FV21" s="119"/>
      <c r="FW21" s="119"/>
      <c r="FX21" s="119"/>
      <c r="FY21" s="119"/>
      <c r="FZ21" s="119"/>
      <c r="GA21" s="119"/>
      <c r="GB21" s="119"/>
      <c r="GC21" s="119"/>
      <c r="GD21" s="119"/>
      <c r="GE21" s="119"/>
      <c r="GF21" s="119"/>
      <c r="GG21" s="119"/>
      <c r="GH21" s="119"/>
      <c r="GI21" s="119"/>
      <c r="GJ21" s="119"/>
      <c r="GK21" s="119"/>
      <c r="GL21" s="119"/>
      <c r="GM21" s="119"/>
      <c r="GN21" s="119"/>
      <c r="GO21" s="119"/>
      <c r="GP21" s="119"/>
      <c r="GQ21" s="119"/>
      <c r="GR21" s="119"/>
      <c r="GS21" s="119"/>
      <c r="GT21" s="119"/>
      <c r="GU21" s="119"/>
      <c r="GV21" s="119"/>
      <c r="GW21" s="119"/>
      <c r="GX21" s="119"/>
      <c r="GY21" s="119"/>
      <c r="GZ21" s="119"/>
      <c r="HA21" s="119"/>
      <c r="HB21" s="119"/>
      <c r="HC21" s="119"/>
      <c r="HD21" s="119"/>
      <c r="HE21" s="119"/>
      <c r="HF21" s="119"/>
      <c r="HG21" s="119"/>
      <c r="HH21" s="119"/>
      <c r="HI21" s="119"/>
      <c r="HJ21" s="119"/>
      <c r="HK21" s="119"/>
      <c r="HL21" s="119"/>
      <c r="HM21" s="119"/>
      <c r="HN21" s="119"/>
      <c r="HO21" s="119"/>
      <c r="HP21" s="119"/>
      <c r="HQ21" s="119"/>
      <c r="HR21" s="119"/>
      <c r="HS21" s="119"/>
      <c r="HT21" s="119"/>
      <c r="HU21" s="119"/>
      <c r="HV21" s="119"/>
      <c r="HW21" s="119"/>
      <c r="HX21" s="119"/>
      <c r="HY21" s="119"/>
      <c r="HZ21" s="119"/>
      <c r="IA21" s="119"/>
      <c r="IB21" s="119"/>
      <c r="IC21" s="119"/>
      <c r="ID21" s="119"/>
      <c r="IE21" s="119"/>
      <c r="IF21" s="119"/>
      <c r="IG21" s="119"/>
      <c r="IH21" s="119"/>
      <c r="II21" s="119"/>
      <c r="IJ21" s="119"/>
      <c r="IK21" s="119"/>
      <c r="IL21" s="119"/>
      <c r="IM21" s="119"/>
      <c r="IN21" s="119"/>
      <c r="IO21" s="119"/>
      <c r="IP21" s="119"/>
      <c r="IQ21" s="119"/>
      <c r="IR21" s="119"/>
      <c r="IS21" s="119"/>
      <c r="IT21" s="119"/>
      <c r="IU21" s="119"/>
    </row>
    <row r="22" spans="1:255" ht="17" customHeight="1" x14ac:dyDescent="0.2">
      <c r="A22" s="119"/>
      <c r="B22" s="127" t="s">
        <v>147</v>
      </c>
      <c r="C22" s="121">
        <v>90</v>
      </c>
      <c r="D22" s="119">
        <v>25</v>
      </c>
      <c r="E22" s="121">
        <f t="shared" si="1"/>
        <v>2250</v>
      </c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  <c r="BB22" s="119"/>
      <c r="BC22" s="119"/>
      <c r="BD22" s="119"/>
      <c r="BE22" s="119"/>
      <c r="BF22" s="119"/>
      <c r="BG22" s="119"/>
      <c r="BH22" s="119"/>
      <c r="BI22" s="119"/>
      <c r="BJ22" s="119"/>
      <c r="BK22" s="119"/>
      <c r="BL22" s="119"/>
      <c r="BM22" s="119"/>
      <c r="BN22" s="119"/>
      <c r="BO22" s="119"/>
      <c r="BP22" s="119"/>
      <c r="BQ22" s="119"/>
      <c r="BR22" s="119"/>
      <c r="BS22" s="119"/>
      <c r="BT22" s="119"/>
      <c r="BU22" s="119"/>
      <c r="BV22" s="119"/>
      <c r="BW22" s="119"/>
      <c r="BX22" s="119"/>
      <c r="BY22" s="119"/>
      <c r="BZ22" s="119"/>
      <c r="CA22" s="119"/>
      <c r="CB22" s="119"/>
      <c r="CC22" s="119"/>
      <c r="CD22" s="119"/>
      <c r="CE22" s="119"/>
      <c r="CF22" s="119"/>
      <c r="CG22" s="119"/>
      <c r="CH22" s="119"/>
      <c r="CI22" s="119"/>
      <c r="CJ22" s="119"/>
      <c r="CK22" s="119"/>
      <c r="CL22" s="119"/>
      <c r="CM22" s="119"/>
      <c r="CN22" s="119"/>
      <c r="CO22" s="119"/>
      <c r="CP22" s="119"/>
      <c r="CQ22" s="119"/>
      <c r="CR22" s="119"/>
      <c r="CS22" s="119"/>
      <c r="CT22" s="119"/>
      <c r="CU22" s="119"/>
      <c r="CV22" s="119"/>
      <c r="CW22" s="119"/>
      <c r="CX22" s="119"/>
      <c r="CY22" s="119"/>
      <c r="CZ22" s="119"/>
      <c r="DA22" s="119"/>
      <c r="DB22" s="119"/>
      <c r="DC22" s="119"/>
      <c r="DD22" s="119"/>
      <c r="DE22" s="119"/>
      <c r="DF22" s="119"/>
      <c r="DG22" s="119"/>
      <c r="DH22" s="119"/>
      <c r="DI22" s="119"/>
      <c r="DJ22" s="119"/>
      <c r="DK22" s="119"/>
      <c r="DL22" s="119"/>
      <c r="DM22" s="119"/>
      <c r="DN22" s="119"/>
      <c r="DO22" s="119"/>
      <c r="DP22" s="119"/>
      <c r="DQ22" s="119"/>
      <c r="DR22" s="119"/>
      <c r="DS22" s="119"/>
      <c r="DT22" s="119"/>
      <c r="DU22" s="119"/>
      <c r="DV22" s="119"/>
      <c r="DW22" s="119"/>
      <c r="DX22" s="119"/>
      <c r="DY22" s="119"/>
      <c r="DZ22" s="119"/>
      <c r="EA22" s="119"/>
      <c r="EB22" s="119"/>
      <c r="EC22" s="119"/>
      <c r="ED22" s="119"/>
      <c r="EE22" s="119"/>
      <c r="EF22" s="119"/>
      <c r="EG22" s="119"/>
      <c r="EH22" s="119"/>
      <c r="EI22" s="119"/>
      <c r="EJ22" s="119"/>
      <c r="EK22" s="119"/>
      <c r="EL22" s="119"/>
      <c r="EM22" s="119"/>
      <c r="EN22" s="119"/>
      <c r="EO22" s="119"/>
      <c r="EP22" s="119"/>
      <c r="EQ22" s="119"/>
      <c r="ER22" s="119"/>
      <c r="ES22" s="119"/>
      <c r="ET22" s="119"/>
      <c r="EU22" s="119"/>
      <c r="EV22" s="119"/>
      <c r="EW22" s="119"/>
      <c r="EX22" s="119"/>
      <c r="EY22" s="119"/>
      <c r="EZ22" s="119"/>
      <c r="FA22" s="119"/>
      <c r="FB22" s="119"/>
      <c r="FC22" s="119"/>
      <c r="FD22" s="119"/>
      <c r="FE22" s="119"/>
      <c r="FF22" s="119"/>
      <c r="FG22" s="119"/>
      <c r="FH22" s="119"/>
      <c r="FI22" s="119"/>
      <c r="FJ22" s="119"/>
      <c r="FK22" s="119"/>
      <c r="FL22" s="119"/>
      <c r="FM22" s="119"/>
      <c r="FN22" s="119"/>
      <c r="FO22" s="119"/>
      <c r="FP22" s="119"/>
      <c r="FQ22" s="119"/>
      <c r="FR22" s="119"/>
      <c r="FS22" s="119"/>
      <c r="FT22" s="119"/>
      <c r="FU22" s="119"/>
      <c r="FV22" s="119"/>
      <c r="FW22" s="119"/>
      <c r="FX22" s="119"/>
      <c r="FY22" s="119"/>
      <c r="FZ22" s="119"/>
      <c r="GA22" s="119"/>
      <c r="GB22" s="119"/>
      <c r="GC22" s="119"/>
      <c r="GD22" s="119"/>
      <c r="GE22" s="119"/>
      <c r="GF22" s="119"/>
      <c r="GG22" s="119"/>
      <c r="GH22" s="119"/>
      <c r="GI22" s="119"/>
      <c r="GJ22" s="119"/>
      <c r="GK22" s="119"/>
      <c r="GL22" s="119"/>
      <c r="GM22" s="119"/>
      <c r="GN22" s="119"/>
      <c r="GO22" s="119"/>
      <c r="GP22" s="119"/>
      <c r="GQ22" s="119"/>
      <c r="GR22" s="119"/>
      <c r="GS22" s="119"/>
      <c r="GT22" s="119"/>
      <c r="GU22" s="119"/>
      <c r="GV22" s="119"/>
      <c r="GW22" s="119"/>
      <c r="GX22" s="119"/>
      <c r="GY22" s="119"/>
      <c r="GZ22" s="119"/>
      <c r="HA22" s="119"/>
      <c r="HB22" s="119"/>
      <c r="HC22" s="119"/>
      <c r="HD22" s="119"/>
      <c r="HE22" s="119"/>
      <c r="HF22" s="119"/>
      <c r="HG22" s="119"/>
      <c r="HH22" s="119"/>
      <c r="HI22" s="119"/>
      <c r="HJ22" s="119"/>
      <c r="HK22" s="119"/>
      <c r="HL22" s="119"/>
      <c r="HM22" s="119"/>
      <c r="HN22" s="119"/>
      <c r="HO22" s="119"/>
      <c r="HP22" s="119"/>
      <c r="HQ22" s="119"/>
      <c r="HR22" s="119"/>
      <c r="HS22" s="119"/>
      <c r="HT22" s="119"/>
      <c r="HU22" s="119"/>
      <c r="HV22" s="119"/>
      <c r="HW22" s="119"/>
      <c r="HX22" s="119"/>
      <c r="HY22" s="119"/>
      <c r="HZ22" s="119"/>
      <c r="IA22" s="119"/>
      <c r="IB22" s="119"/>
      <c r="IC22" s="119"/>
      <c r="ID22" s="119"/>
      <c r="IE22" s="119"/>
      <c r="IF22" s="119"/>
      <c r="IG22" s="119"/>
      <c r="IH22" s="119"/>
      <c r="II22" s="119"/>
      <c r="IJ22" s="119"/>
      <c r="IK22" s="119"/>
      <c r="IL22" s="119"/>
      <c r="IM22" s="119"/>
      <c r="IN22" s="119"/>
      <c r="IO22" s="119"/>
      <c r="IP22" s="119"/>
      <c r="IQ22" s="119"/>
      <c r="IR22" s="119"/>
      <c r="IS22" s="119"/>
      <c r="IT22" s="119"/>
      <c r="IU22" s="119"/>
    </row>
    <row r="23" spans="1:255" ht="17" customHeight="1" x14ac:dyDescent="0.2">
      <c r="A23" s="119"/>
      <c r="B23" s="127"/>
      <c r="C23" s="121"/>
      <c r="D23" s="128"/>
      <c r="E23" s="121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  <c r="BB23" s="119"/>
      <c r="BC23" s="119"/>
      <c r="BD23" s="119"/>
      <c r="BE23" s="119"/>
      <c r="BF23" s="119"/>
      <c r="BG23" s="119"/>
      <c r="BH23" s="119"/>
      <c r="BI23" s="119"/>
      <c r="BJ23" s="119"/>
      <c r="BK23" s="119"/>
      <c r="BL23" s="119"/>
      <c r="BM23" s="119"/>
      <c r="BN23" s="119"/>
      <c r="BO23" s="119"/>
      <c r="BP23" s="119"/>
      <c r="BQ23" s="119"/>
      <c r="BR23" s="119"/>
      <c r="BS23" s="119"/>
      <c r="BT23" s="119"/>
      <c r="BU23" s="119"/>
      <c r="BV23" s="119"/>
      <c r="BW23" s="119"/>
      <c r="BX23" s="119"/>
      <c r="BY23" s="119"/>
      <c r="BZ23" s="119"/>
      <c r="CA23" s="119"/>
      <c r="CB23" s="119"/>
      <c r="CC23" s="119"/>
      <c r="CD23" s="119"/>
      <c r="CE23" s="119"/>
      <c r="CF23" s="119"/>
      <c r="CG23" s="119"/>
      <c r="CH23" s="119"/>
      <c r="CI23" s="119"/>
      <c r="CJ23" s="119"/>
      <c r="CK23" s="119"/>
      <c r="CL23" s="119"/>
      <c r="CM23" s="119"/>
      <c r="CN23" s="119"/>
      <c r="CO23" s="119"/>
      <c r="CP23" s="119"/>
      <c r="CQ23" s="119"/>
      <c r="CR23" s="119"/>
      <c r="CS23" s="119"/>
      <c r="CT23" s="119"/>
      <c r="CU23" s="119"/>
      <c r="CV23" s="119"/>
      <c r="CW23" s="119"/>
      <c r="CX23" s="119"/>
      <c r="CY23" s="119"/>
      <c r="CZ23" s="119"/>
      <c r="DA23" s="119"/>
      <c r="DB23" s="119"/>
      <c r="DC23" s="119"/>
      <c r="DD23" s="119"/>
      <c r="DE23" s="119"/>
      <c r="DF23" s="119"/>
      <c r="DG23" s="119"/>
      <c r="DH23" s="119"/>
      <c r="DI23" s="119"/>
      <c r="DJ23" s="119"/>
      <c r="DK23" s="119"/>
      <c r="DL23" s="119"/>
      <c r="DM23" s="119"/>
      <c r="DN23" s="119"/>
      <c r="DO23" s="119"/>
      <c r="DP23" s="119"/>
      <c r="DQ23" s="119"/>
      <c r="DR23" s="119"/>
      <c r="DS23" s="119"/>
      <c r="DT23" s="119"/>
      <c r="DU23" s="119"/>
      <c r="DV23" s="119"/>
      <c r="DW23" s="119"/>
      <c r="DX23" s="119"/>
      <c r="DY23" s="119"/>
      <c r="DZ23" s="119"/>
      <c r="EA23" s="119"/>
      <c r="EB23" s="119"/>
      <c r="EC23" s="119"/>
      <c r="ED23" s="119"/>
      <c r="EE23" s="119"/>
      <c r="EF23" s="119"/>
      <c r="EG23" s="119"/>
      <c r="EH23" s="119"/>
      <c r="EI23" s="119"/>
      <c r="EJ23" s="119"/>
      <c r="EK23" s="119"/>
      <c r="EL23" s="119"/>
      <c r="EM23" s="119"/>
      <c r="EN23" s="119"/>
      <c r="EO23" s="119"/>
      <c r="EP23" s="119"/>
      <c r="EQ23" s="119"/>
      <c r="ER23" s="119"/>
      <c r="ES23" s="119"/>
      <c r="ET23" s="119"/>
      <c r="EU23" s="119"/>
      <c r="EV23" s="119"/>
      <c r="EW23" s="119"/>
      <c r="EX23" s="119"/>
      <c r="EY23" s="119"/>
      <c r="EZ23" s="119"/>
      <c r="FA23" s="119"/>
      <c r="FB23" s="119"/>
      <c r="FC23" s="119"/>
      <c r="FD23" s="119"/>
      <c r="FE23" s="119"/>
      <c r="FF23" s="119"/>
      <c r="FG23" s="119"/>
      <c r="FH23" s="119"/>
      <c r="FI23" s="119"/>
      <c r="FJ23" s="119"/>
      <c r="FK23" s="119"/>
      <c r="FL23" s="119"/>
      <c r="FM23" s="119"/>
      <c r="FN23" s="119"/>
      <c r="FO23" s="119"/>
      <c r="FP23" s="119"/>
      <c r="FQ23" s="119"/>
      <c r="FR23" s="119"/>
      <c r="FS23" s="119"/>
      <c r="FT23" s="119"/>
      <c r="FU23" s="119"/>
      <c r="FV23" s="119"/>
      <c r="FW23" s="119"/>
      <c r="FX23" s="119"/>
      <c r="FY23" s="119"/>
      <c r="FZ23" s="119"/>
      <c r="GA23" s="119"/>
      <c r="GB23" s="119"/>
      <c r="GC23" s="119"/>
      <c r="GD23" s="119"/>
      <c r="GE23" s="119"/>
      <c r="GF23" s="119"/>
      <c r="GG23" s="119"/>
      <c r="GH23" s="119"/>
      <c r="GI23" s="119"/>
      <c r="GJ23" s="119"/>
      <c r="GK23" s="119"/>
      <c r="GL23" s="119"/>
      <c r="GM23" s="119"/>
      <c r="GN23" s="119"/>
      <c r="GO23" s="119"/>
      <c r="GP23" s="119"/>
      <c r="GQ23" s="119"/>
      <c r="GR23" s="119"/>
      <c r="GS23" s="119"/>
      <c r="GT23" s="119"/>
      <c r="GU23" s="119"/>
      <c r="GV23" s="119"/>
      <c r="GW23" s="119"/>
      <c r="GX23" s="119"/>
      <c r="GY23" s="119"/>
      <c r="GZ23" s="119"/>
      <c r="HA23" s="119"/>
      <c r="HB23" s="119"/>
      <c r="HC23" s="119"/>
      <c r="HD23" s="119"/>
      <c r="HE23" s="119"/>
      <c r="HF23" s="119"/>
      <c r="HG23" s="119"/>
      <c r="HH23" s="119"/>
      <c r="HI23" s="119"/>
      <c r="HJ23" s="119"/>
      <c r="HK23" s="119"/>
      <c r="HL23" s="119"/>
      <c r="HM23" s="119"/>
      <c r="HN23" s="119"/>
      <c r="HO23" s="119"/>
      <c r="HP23" s="119"/>
      <c r="HQ23" s="119"/>
      <c r="HR23" s="119"/>
      <c r="HS23" s="119"/>
      <c r="HT23" s="119"/>
      <c r="HU23" s="119"/>
      <c r="HV23" s="119"/>
      <c r="HW23" s="119"/>
      <c r="HX23" s="119"/>
      <c r="HY23" s="119"/>
      <c r="HZ23" s="119"/>
      <c r="IA23" s="119"/>
      <c r="IB23" s="119"/>
      <c r="IC23" s="119"/>
      <c r="ID23" s="119"/>
      <c r="IE23" s="119"/>
      <c r="IF23" s="119"/>
      <c r="IG23" s="119"/>
      <c r="IH23" s="119"/>
      <c r="II23" s="119"/>
      <c r="IJ23" s="119"/>
      <c r="IK23" s="119"/>
      <c r="IL23" s="119"/>
      <c r="IM23" s="119"/>
      <c r="IN23" s="119"/>
      <c r="IO23" s="119"/>
      <c r="IP23" s="119"/>
      <c r="IQ23" s="119"/>
      <c r="IR23" s="119"/>
      <c r="IS23" s="119"/>
      <c r="IT23" s="119"/>
      <c r="IU23" s="119"/>
    </row>
    <row r="24" spans="1:255" ht="17" customHeight="1" x14ac:dyDescent="0.2">
      <c r="A24" s="119"/>
      <c r="B24" s="127" t="s">
        <v>74</v>
      </c>
      <c r="C24" s="121">
        <v>2410</v>
      </c>
      <c r="D24" s="119">
        <v>1</v>
      </c>
      <c r="E24" s="121">
        <f>C24*D24</f>
        <v>2410</v>
      </c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  <c r="BZ24" s="119"/>
      <c r="CA24" s="119"/>
      <c r="CB24" s="119"/>
      <c r="CC24" s="119"/>
      <c r="CD24" s="119"/>
      <c r="CE24" s="119"/>
      <c r="CF24" s="119"/>
      <c r="CG24" s="119"/>
      <c r="CH24" s="119"/>
      <c r="CI24" s="119"/>
      <c r="CJ24" s="119"/>
      <c r="CK24" s="119"/>
      <c r="CL24" s="119"/>
      <c r="CM24" s="119"/>
      <c r="CN24" s="119"/>
      <c r="CO24" s="119"/>
      <c r="CP24" s="119"/>
      <c r="CQ24" s="119"/>
      <c r="CR24" s="119"/>
      <c r="CS24" s="119"/>
      <c r="CT24" s="119"/>
      <c r="CU24" s="119"/>
      <c r="CV24" s="119"/>
      <c r="CW24" s="119"/>
      <c r="CX24" s="119"/>
      <c r="CY24" s="119"/>
      <c r="CZ24" s="119"/>
      <c r="DA24" s="119"/>
      <c r="DB24" s="119"/>
      <c r="DC24" s="119"/>
      <c r="DD24" s="119"/>
      <c r="DE24" s="119"/>
      <c r="DF24" s="119"/>
      <c r="DG24" s="119"/>
      <c r="DH24" s="119"/>
      <c r="DI24" s="119"/>
      <c r="DJ24" s="119"/>
      <c r="DK24" s="119"/>
      <c r="DL24" s="119"/>
      <c r="DM24" s="119"/>
      <c r="DN24" s="119"/>
      <c r="DO24" s="119"/>
      <c r="DP24" s="119"/>
      <c r="DQ24" s="119"/>
      <c r="DR24" s="119"/>
      <c r="DS24" s="119"/>
      <c r="DT24" s="119"/>
      <c r="DU24" s="119"/>
      <c r="DV24" s="119"/>
      <c r="DW24" s="119"/>
      <c r="DX24" s="119"/>
      <c r="DY24" s="119"/>
      <c r="DZ24" s="119"/>
      <c r="EA24" s="119"/>
      <c r="EB24" s="119"/>
      <c r="EC24" s="119"/>
      <c r="ED24" s="119"/>
      <c r="EE24" s="119"/>
      <c r="EF24" s="119"/>
      <c r="EG24" s="119"/>
      <c r="EH24" s="119"/>
      <c r="EI24" s="119"/>
      <c r="EJ24" s="119"/>
      <c r="EK24" s="119"/>
      <c r="EL24" s="119"/>
      <c r="EM24" s="119"/>
      <c r="EN24" s="119"/>
      <c r="EO24" s="119"/>
      <c r="EP24" s="119"/>
      <c r="EQ24" s="119"/>
      <c r="ER24" s="119"/>
      <c r="ES24" s="119"/>
      <c r="ET24" s="119"/>
      <c r="EU24" s="119"/>
      <c r="EV24" s="119"/>
      <c r="EW24" s="119"/>
      <c r="EX24" s="119"/>
      <c r="EY24" s="119"/>
      <c r="EZ24" s="119"/>
      <c r="FA24" s="119"/>
      <c r="FB24" s="119"/>
      <c r="FC24" s="119"/>
      <c r="FD24" s="119"/>
      <c r="FE24" s="119"/>
      <c r="FF24" s="119"/>
      <c r="FG24" s="119"/>
      <c r="FH24" s="119"/>
      <c r="FI24" s="119"/>
      <c r="FJ24" s="119"/>
      <c r="FK24" s="119"/>
      <c r="FL24" s="119"/>
      <c r="FM24" s="119"/>
      <c r="FN24" s="119"/>
      <c r="FO24" s="119"/>
      <c r="FP24" s="119"/>
      <c r="FQ24" s="119"/>
      <c r="FR24" s="119"/>
      <c r="FS24" s="119"/>
      <c r="FT24" s="119"/>
      <c r="FU24" s="119"/>
      <c r="FV24" s="119"/>
      <c r="FW24" s="119"/>
      <c r="FX24" s="119"/>
      <c r="FY24" s="119"/>
      <c r="FZ24" s="119"/>
      <c r="GA24" s="119"/>
      <c r="GB24" s="119"/>
      <c r="GC24" s="119"/>
      <c r="GD24" s="119"/>
      <c r="GE24" s="119"/>
      <c r="GF24" s="119"/>
      <c r="GG24" s="119"/>
      <c r="GH24" s="119"/>
      <c r="GI24" s="119"/>
      <c r="GJ24" s="119"/>
      <c r="GK24" s="119"/>
      <c r="GL24" s="119"/>
      <c r="GM24" s="119"/>
      <c r="GN24" s="119"/>
      <c r="GO24" s="119"/>
      <c r="GP24" s="119"/>
      <c r="GQ24" s="119"/>
      <c r="GR24" s="119"/>
      <c r="GS24" s="119"/>
      <c r="GT24" s="119"/>
      <c r="GU24" s="119"/>
      <c r="GV24" s="119"/>
      <c r="GW24" s="119"/>
      <c r="GX24" s="119"/>
      <c r="GY24" s="119"/>
      <c r="GZ24" s="119"/>
      <c r="HA24" s="119"/>
      <c r="HB24" s="119"/>
      <c r="HC24" s="119"/>
      <c r="HD24" s="119"/>
      <c r="HE24" s="119"/>
      <c r="HF24" s="119"/>
      <c r="HG24" s="119"/>
      <c r="HH24" s="119"/>
      <c r="HI24" s="119"/>
      <c r="HJ24" s="119"/>
      <c r="HK24" s="119"/>
      <c r="HL24" s="119"/>
      <c r="HM24" s="119"/>
      <c r="HN24" s="119"/>
      <c r="HO24" s="119"/>
      <c r="HP24" s="119"/>
      <c r="HQ24" s="119"/>
      <c r="HR24" s="119"/>
      <c r="HS24" s="119"/>
      <c r="HT24" s="119"/>
      <c r="HU24" s="119"/>
      <c r="HV24" s="119"/>
      <c r="HW24" s="119"/>
      <c r="HX24" s="119"/>
      <c r="HY24" s="119"/>
      <c r="HZ24" s="119"/>
      <c r="IA24" s="119"/>
      <c r="IB24" s="119"/>
      <c r="IC24" s="119"/>
      <c r="ID24" s="119"/>
      <c r="IE24" s="119"/>
      <c r="IF24" s="119"/>
      <c r="IG24" s="119"/>
      <c r="IH24" s="119"/>
      <c r="II24" s="119"/>
      <c r="IJ24" s="119"/>
      <c r="IK24" s="119"/>
      <c r="IL24" s="119"/>
      <c r="IM24" s="119"/>
      <c r="IN24" s="119"/>
      <c r="IO24" s="119"/>
      <c r="IP24" s="119"/>
      <c r="IQ24" s="119"/>
      <c r="IR24" s="119"/>
      <c r="IS24" s="119"/>
      <c r="IT24" s="119"/>
      <c r="IU24" s="119"/>
    </row>
    <row r="25" spans="1:255" ht="17" customHeight="1" x14ac:dyDescent="0.2">
      <c r="A25" s="119"/>
      <c r="B25" s="127" t="s">
        <v>75</v>
      </c>
      <c r="C25" s="121">
        <v>90</v>
      </c>
      <c r="D25" s="119">
        <v>30</v>
      </c>
      <c r="E25" s="121">
        <f>C25*D25</f>
        <v>2700</v>
      </c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  <c r="BB25" s="119"/>
      <c r="BC25" s="119"/>
      <c r="BD25" s="119"/>
      <c r="BE25" s="119"/>
      <c r="BF25" s="119"/>
      <c r="BG25" s="119"/>
      <c r="BH25" s="119"/>
      <c r="BI25" s="119"/>
      <c r="BJ25" s="119"/>
      <c r="BK25" s="119"/>
      <c r="BL25" s="119"/>
      <c r="BM25" s="119"/>
      <c r="BN25" s="119"/>
      <c r="BO25" s="119"/>
      <c r="BP25" s="119"/>
      <c r="BQ25" s="119"/>
      <c r="BR25" s="119"/>
      <c r="BS25" s="119"/>
      <c r="BT25" s="119"/>
      <c r="BU25" s="119"/>
      <c r="BV25" s="119"/>
      <c r="BW25" s="119"/>
      <c r="BX25" s="119"/>
      <c r="BY25" s="119"/>
      <c r="BZ25" s="119"/>
      <c r="CA25" s="119"/>
      <c r="CB25" s="119"/>
      <c r="CC25" s="119"/>
      <c r="CD25" s="119"/>
      <c r="CE25" s="119"/>
      <c r="CF25" s="119"/>
      <c r="CG25" s="119"/>
      <c r="CH25" s="119"/>
      <c r="CI25" s="119"/>
      <c r="CJ25" s="119"/>
      <c r="CK25" s="119"/>
      <c r="CL25" s="119"/>
      <c r="CM25" s="119"/>
      <c r="CN25" s="119"/>
      <c r="CO25" s="119"/>
      <c r="CP25" s="119"/>
      <c r="CQ25" s="119"/>
      <c r="CR25" s="119"/>
      <c r="CS25" s="119"/>
      <c r="CT25" s="119"/>
      <c r="CU25" s="119"/>
      <c r="CV25" s="119"/>
      <c r="CW25" s="119"/>
      <c r="CX25" s="119"/>
      <c r="CY25" s="119"/>
      <c r="CZ25" s="119"/>
      <c r="DA25" s="119"/>
      <c r="DB25" s="119"/>
      <c r="DC25" s="119"/>
      <c r="DD25" s="119"/>
      <c r="DE25" s="119"/>
      <c r="DF25" s="119"/>
      <c r="DG25" s="119"/>
      <c r="DH25" s="119"/>
      <c r="DI25" s="119"/>
      <c r="DJ25" s="119"/>
      <c r="DK25" s="119"/>
      <c r="DL25" s="119"/>
      <c r="DM25" s="119"/>
      <c r="DN25" s="119"/>
      <c r="DO25" s="119"/>
      <c r="DP25" s="119"/>
      <c r="DQ25" s="119"/>
      <c r="DR25" s="119"/>
      <c r="DS25" s="119"/>
      <c r="DT25" s="119"/>
      <c r="DU25" s="119"/>
      <c r="DV25" s="119"/>
      <c r="DW25" s="119"/>
      <c r="DX25" s="119"/>
      <c r="DY25" s="119"/>
      <c r="DZ25" s="119"/>
      <c r="EA25" s="119"/>
      <c r="EB25" s="119"/>
      <c r="EC25" s="119"/>
      <c r="ED25" s="119"/>
      <c r="EE25" s="119"/>
      <c r="EF25" s="119"/>
      <c r="EG25" s="119"/>
      <c r="EH25" s="119"/>
      <c r="EI25" s="119"/>
      <c r="EJ25" s="119"/>
      <c r="EK25" s="119"/>
      <c r="EL25" s="119"/>
      <c r="EM25" s="119"/>
      <c r="EN25" s="119"/>
      <c r="EO25" s="119"/>
      <c r="EP25" s="119"/>
      <c r="EQ25" s="119"/>
      <c r="ER25" s="119"/>
      <c r="ES25" s="119"/>
      <c r="ET25" s="119"/>
      <c r="EU25" s="119"/>
      <c r="EV25" s="119"/>
      <c r="EW25" s="119"/>
      <c r="EX25" s="119"/>
      <c r="EY25" s="119"/>
      <c r="EZ25" s="119"/>
      <c r="FA25" s="119"/>
      <c r="FB25" s="119"/>
      <c r="FC25" s="119"/>
      <c r="FD25" s="119"/>
      <c r="FE25" s="119"/>
      <c r="FF25" s="119"/>
      <c r="FG25" s="119"/>
      <c r="FH25" s="119"/>
      <c r="FI25" s="119"/>
      <c r="FJ25" s="119"/>
      <c r="FK25" s="119"/>
      <c r="FL25" s="119"/>
      <c r="FM25" s="119"/>
      <c r="FN25" s="119"/>
      <c r="FO25" s="119"/>
      <c r="FP25" s="119"/>
      <c r="FQ25" s="119"/>
      <c r="FR25" s="119"/>
      <c r="FS25" s="119"/>
      <c r="FT25" s="119"/>
      <c r="FU25" s="119"/>
      <c r="FV25" s="119"/>
      <c r="FW25" s="119"/>
      <c r="FX25" s="119"/>
      <c r="FY25" s="119"/>
      <c r="FZ25" s="119"/>
      <c r="GA25" s="119"/>
      <c r="GB25" s="119"/>
      <c r="GC25" s="119"/>
      <c r="GD25" s="119"/>
      <c r="GE25" s="119"/>
      <c r="GF25" s="119"/>
      <c r="GG25" s="119"/>
      <c r="GH25" s="119"/>
      <c r="GI25" s="119"/>
      <c r="GJ25" s="119"/>
      <c r="GK25" s="119"/>
      <c r="GL25" s="119"/>
      <c r="GM25" s="119"/>
      <c r="GN25" s="119"/>
      <c r="GO25" s="119"/>
      <c r="GP25" s="119"/>
      <c r="GQ25" s="119"/>
      <c r="GR25" s="119"/>
      <c r="GS25" s="119"/>
      <c r="GT25" s="119"/>
      <c r="GU25" s="119"/>
      <c r="GV25" s="119"/>
      <c r="GW25" s="119"/>
      <c r="GX25" s="119"/>
      <c r="GY25" s="119"/>
      <c r="GZ25" s="119"/>
      <c r="HA25" s="119"/>
      <c r="HB25" s="119"/>
      <c r="HC25" s="119"/>
      <c r="HD25" s="119"/>
      <c r="HE25" s="119"/>
      <c r="HF25" s="119"/>
      <c r="HG25" s="119"/>
      <c r="HH25" s="119"/>
      <c r="HI25" s="119"/>
      <c r="HJ25" s="119"/>
      <c r="HK25" s="119"/>
      <c r="HL25" s="119"/>
      <c r="HM25" s="119"/>
      <c r="HN25" s="119"/>
      <c r="HO25" s="119"/>
      <c r="HP25" s="119"/>
      <c r="HQ25" s="119"/>
      <c r="HR25" s="119"/>
      <c r="HS25" s="119"/>
      <c r="HT25" s="119"/>
      <c r="HU25" s="119"/>
      <c r="HV25" s="119"/>
      <c r="HW25" s="119"/>
      <c r="HX25" s="119"/>
      <c r="HY25" s="119"/>
      <c r="HZ25" s="119"/>
      <c r="IA25" s="119"/>
      <c r="IB25" s="119"/>
      <c r="IC25" s="119"/>
      <c r="ID25" s="119"/>
      <c r="IE25" s="119"/>
      <c r="IF25" s="119"/>
      <c r="IG25" s="119"/>
      <c r="IH25" s="119"/>
      <c r="II25" s="119"/>
      <c r="IJ25" s="119"/>
      <c r="IK25" s="119"/>
      <c r="IL25" s="119"/>
      <c r="IM25" s="119"/>
      <c r="IN25" s="119"/>
      <c r="IO25" s="119"/>
      <c r="IP25" s="119"/>
      <c r="IQ25" s="119"/>
      <c r="IR25" s="119"/>
      <c r="IS25" s="119"/>
      <c r="IT25" s="119"/>
      <c r="IU25" s="119"/>
    </row>
    <row r="26" spans="1:255" ht="17" customHeight="1" x14ac:dyDescent="0.2">
      <c r="A26" s="119"/>
      <c r="B26" s="127" t="s">
        <v>148</v>
      </c>
      <c r="C26" s="121">
        <v>50</v>
      </c>
      <c r="D26" s="119">
        <v>9</v>
      </c>
      <c r="E26" s="121">
        <f>C26*D26</f>
        <v>450</v>
      </c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  <c r="BK26" s="119"/>
      <c r="BL26" s="119"/>
      <c r="BM26" s="119"/>
      <c r="BN26" s="119"/>
      <c r="BO26" s="119"/>
      <c r="BP26" s="119"/>
      <c r="BQ26" s="119"/>
      <c r="BR26" s="119"/>
      <c r="BS26" s="119"/>
      <c r="BT26" s="119"/>
      <c r="BU26" s="119"/>
      <c r="BV26" s="119"/>
      <c r="BW26" s="119"/>
      <c r="BX26" s="119"/>
      <c r="BY26" s="119"/>
      <c r="BZ26" s="119"/>
      <c r="CA26" s="119"/>
      <c r="CB26" s="119"/>
      <c r="CC26" s="119"/>
      <c r="CD26" s="119"/>
      <c r="CE26" s="119"/>
      <c r="CF26" s="119"/>
      <c r="CG26" s="119"/>
      <c r="CH26" s="119"/>
      <c r="CI26" s="119"/>
      <c r="CJ26" s="119"/>
      <c r="CK26" s="119"/>
      <c r="CL26" s="119"/>
      <c r="CM26" s="119"/>
      <c r="CN26" s="119"/>
      <c r="CO26" s="119"/>
      <c r="CP26" s="119"/>
      <c r="CQ26" s="119"/>
      <c r="CR26" s="119"/>
      <c r="CS26" s="119"/>
      <c r="CT26" s="119"/>
      <c r="CU26" s="119"/>
      <c r="CV26" s="119"/>
      <c r="CW26" s="119"/>
      <c r="CX26" s="119"/>
      <c r="CY26" s="119"/>
      <c r="CZ26" s="119"/>
      <c r="DA26" s="119"/>
      <c r="DB26" s="119"/>
      <c r="DC26" s="119"/>
      <c r="DD26" s="119"/>
      <c r="DE26" s="119"/>
      <c r="DF26" s="119"/>
      <c r="DG26" s="119"/>
      <c r="DH26" s="119"/>
      <c r="DI26" s="119"/>
      <c r="DJ26" s="119"/>
      <c r="DK26" s="119"/>
      <c r="DL26" s="119"/>
      <c r="DM26" s="119"/>
      <c r="DN26" s="119"/>
      <c r="DO26" s="119"/>
      <c r="DP26" s="119"/>
      <c r="DQ26" s="119"/>
      <c r="DR26" s="119"/>
      <c r="DS26" s="119"/>
      <c r="DT26" s="119"/>
      <c r="DU26" s="119"/>
      <c r="DV26" s="119"/>
      <c r="DW26" s="119"/>
      <c r="DX26" s="119"/>
      <c r="DY26" s="119"/>
      <c r="DZ26" s="119"/>
      <c r="EA26" s="119"/>
      <c r="EB26" s="119"/>
      <c r="EC26" s="119"/>
      <c r="ED26" s="119"/>
      <c r="EE26" s="119"/>
      <c r="EF26" s="119"/>
      <c r="EG26" s="119"/>
      <c r="EH26" s="119"/>
      <c r="EI26" s="119"/>
      <c r="EJ26" s="119"/>
      <c r="EK26" s="119"/>
      <c r="EL26" s="119"/>
      <c r="EM26" s="119"/>
      <c r="EN26" s="119"/>
      <c r="EO26" s="119"/>
      <c r="EP26" s="119"/>
      <c r="EQ26" s="119"/>
      <c r="ER26" s="119"/>
      <c r="ES26" s="119"/>
      <c r="ET26" s="119"/>
      <c r="EU26" s="119"/>
      <c r="EV26" s="119"/>
      <c r="EW26" s="119"/>
      <c r="EX26" s="119"/>
      <c r="EY26" s="119"/>
      <c r="EZ26" s="119"/>
      <c r="FA26" s="119"/>
      <c r="FB26" s="119"/>
      <c r="FC26" s="119"/>
      <c r="FD26" s="119"/>
      <c r="FE26" s="119"/>
      <c r="FF26" s="119"/>
      <c r="FG26" s="119"/>
      <c r="FH26" s="119"/>
      <c r="FI26" s="119"/>
      <c r="FJ26" s="119"/>
      <c r="FK26" s="119"/>
      <c r="FL26" s="119"/>
      <c r="FM26" s="119"/>
      <c r="FN26" s="119"/>
      <c r="FO26" s="119"/>
      <c r="FP26" s="119"/>
      <c r="FQ26" s="119"/>
      <c r="FR26" s="119"/>
      <c r="FS26" s="119"/>
      <c r="FT26" s="119"/>
      <c r="FU26" s="119"/>
      <c r="FV26" s="119"/>
      <c r="FW26" s="119"/>
      <c r="FX26" s="119"/>
      <c r="FY26" s="119"/>
      <c r="FZ26" s="119"/>
      <c r="GA26" s="119"/>
      <c r="GB26" s="119"/>
      <c r="GC26" s="119"/>
      <c r="GD26" s="119"/>
      <c r="GE26" s="119"/>
      <c r="GF26" s="119"/>
      <c r="GG26" s="119"/>
      <c r="GH26" s="119"/>
      <c r="GI26" s="119"/>
      <c r="GJ26" s="119"/>
      <c r="GK26" s="119"/>
      <c r="GL26" s="119"/>
      <c r="GM26" s="119"/>
      <c r="GN26" s="119"/>
      <c r="GO26" s="119"/>
      <c r="GP26" s="119"/>
      <c r="GQ26" s="119"/>
      <c r="GR26" s="119"/>
      <c r="GS26" s="119"/>
      <c r="GT26" s="119"/>
      <c r="GU26" s="119"/>
      <c r="GV26" s="119"/>
      <c r="GW26" s="119"/>
      <c r="GX26" s="119"/>
      <c r="GY26" s="119"/>
      <c r="GZ26" s="119"/>
      <c r="HA26" s="119"/>
      <c r="HB26" s="119"/>
      <c r="HC26" s="119"/>
      <c r="HD26" s="119"/>
      <c r="HE26" s="119"/>
      <c r="HF26" s="119"/>
      <c r="HG26" s="119"/>
      <c r="HH26" s="119"/>
      <c r="HI26" s="119"/>
      <c r="HJ26" s="119"/>
      <c r="HK26" s="119"/>
      <c r="HL26" s="119"/>
      <c r="HM26" s="119"/>
      <c r="HN26" s="119"/>
      <c r="HO26" s="119"/>
      <c r="HP26" s="119"/>
      <c r="HQ26" s="119"/>
      <c r="HR26" s="119"/>
      <c r="HS26" s="119"/>
      <c r="HT26" s="119"/>
      <c r="HU26" s="119"/>
      <c r="HV26" s="119"/>
      <c r="HW26" s="119"/>
      <c r="HX26" s="119"/>
      <c r="HY26" s="119"/>
      <c r="HZ26" s="119"/>
      <c r="IA26" s="119"/>
      <c r="IB26" s="119"/>
      <c r="IC26" s="119"/>
      <c r="ID26" s="119"/>
      <c r="IE26" s="119"/>
      <c r="IF26" s="119"/>
      <c r="IG26" s="119"/>
      <c r="IH26" s="119"/>
      <c r="II26" s="119"/>
      <c r="IJ26" s="119"/>
      <c r="IK26" s="119"/>
      <c r="IL26" s="119"/>
      <c r="IM26" s="119"/>
      <c r="IN26" s="119"/>
      <c r="IO26" s="119"/>
      <c r="IP26" s="119"/>
      <c r="IQ26" s="119"/>
      <c r="IR26" s="119"/>
      <c r="IS26" s="119"/>
      <c r="IT26" s="119"/>
      <c r="IU26" s="119"/>
    </row>
    <row r="27" spans="1:255" ht="17" customHeight="1" x14ac:dyDescent="0.2">
      <c r="A27" s="119"/>
      <c r="B27" s="127"/>
      <c r="C27" s="121"/>
      <c r="D27" s="119"/>
      <c r="E27" s="121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  <c r="BB27" s="119"/>
      <c r="BC27" s="119"/>
      <c r="BD27" s="119"/>
      <c r="BE27" s="119"/>
      <c r="BF27" s="119"/>
      <c r="BG27" s="119"/>
      <c r="BH27" s="119"/>
      <c r="BI27" s="119"/>
      <c r="BJ27" s="119"/>
      <c r="BK27" s="119"/>
      <c r="BL27" s="119"/>
      <c r="BM27" s="119"/>
      <c r="BN27" s="119"/>
      <c r="BO27" s="119"/>
      <c r="BP27" s="119"/>
      <c r="BQ27" s="119"/>
      <c r="BR27" s="119"/>
      <c r="BS27" s="119"/>
      <c r="BT27" s="119"/>
      <c r="BU27" s="119"/>
      <c r="BV27" s="119"/>
      <c r="BW27" s="119"/>
      <c r="BX27" s="119"/>
      <c r="BY27" s="119"/>
      <c r="BZ27" s="119"/>
      <c r="CA27" s="119"/>
      <c r="CB27" s="119"/>
      <c r="CC27" s="119"/>
      <c r="CD27" s="119"/>
      <c r="CE27" s="119"/>
      <c r="CF27" s="119"/>
      <c r="CG27" s="119"/>
      <c r="CH27" s="119"/>
      <c r="CI27" s="119"/>
      <c r="CJ27" s="119"/>
      <c r="CK27" s="119"/>
      <c r="CL27" s="119"/>
      <c r="CM27" s="119"/>
      <c r="CN27" s="119"/>
      <c r="CO27" s="119"/>
      <c r="CP27" s="119"/>
      <c r="CQ27" s="119"/>
      <c r="CR27" s="119"/>
      <c r="CS27" s="119"/>
      <c r="CT27" s="119"/>
      <c r="CU27" s="119"/>
      <c r="CV27" s="119"/>
      <c r="CW27" s="119"/>
      <c r="CX27" s="119"/>
      <c r="CY27" s="119"/>
      <c r="CZ27" s="119"/>
      <c r="DA27" s="119"/>
      <c r="DB27" s="119"/>
      <c r="DC27" s="119"/>
      <c r="DD27" s="119"/>
      <c r="DE27" s="119"/>
      <c r="DF27" s="119"/>
      <c r="DG27" s="119"/>
      <c r="DH27" s="119"/>
      <c r="DI27" s="119"/>
      <c r="DJ27" s="119"/>
      <c r="DK27" s="119"/>
      <c r="DL27" s="119"/>
      <c r="DM27" s="119"/>
      <c r="DN27" s="119"/>
      <c r="DO27" s="119"/>
      <c r="DP27" s="119"/>
      <c r="DQ27" s="119"/>
      <c r="DR27" s="119"/>
      <c r="DS27" s="119"/>
      <c r="DT27" s="119"/>
      <c r="DU27" s="119"/>
      <c r="DV27" s="119"/>
      <c r="DW27" s="119"/>
      <c r="DX27" s="119"/>
      <c r="DY27" s="119"/>
      <c r="DZ27" s="119"/>
      <c r="EA27" s="119"/>
      <c r="EB27" s="119"/>
      <c r="EC27" s="119"/>
      <c r="ED27" s="119"/>
      <c r="EE27" s="119"/>
      <c r="EF27" s="119"/>
      <c r="EG27" s="119"/>
      <c r="EH27" s="119"/>
      <c r="EI27" s="119"/>
      <c r="EJ27" s="119"/>
      <c r="EK27" s="119"/>
      <c r="EL27" s="119"/>
      <c r="EM27" s="119"/>
      <c r="EN27" s="119"/>
      <c r="EO27" s="119"/>
      <c r="EP27" s="119"/>
      <c r="EQ27" s="119"/>
      <c r="ER27" s="119"/>
      <c r="ES27" s="119"/>
      <c r="ET27" s="119"/>
      <c r="EU27" s="119"/>
      <c r="EV27" s="119"/>
      <c r="EW27" s="119"/>
      <c r="EX27" s="119"/>
      <c r="EY27" s="119"/>
      <c r="EZ27" s="119"/>
      <c r="FA27" s="119"/>
      <c r="FB27" s="119"/>
      <c r="FC27" s="119"/>
      <c r="FD27" s="119"/>
      <c r="FE27" s="119"/>
      <c r="FF27" s="119"/>
      <c r="FG27" s="119"/>
      <c r="FH27" s="119"/>
      <c r="FI27" s="119"/>
      <c r="FJ27" s="119"/>
      <c r="FK27" s="119"/>
      <c r="FL27" s="119"/>
      <c r="FM27" s="119"/>
      <c r="FN27" s="119"/>
      <c r="FO27" s="119"/>
      <c r="FP27" s="119"/>
      <c r="FQ27" s="119"/>
      <c r="FR27" s="119"/>
      <c r="FS27" s="119"/>
      <c r="FT27" s="119"/>
      <c r="FU27" s="119"/>
      <c r="FV27" s="119"/>
      <c r="FW27" s="119"/>
      <c r="FX27" s="119"/>
      <c r="FY27" s="119"/>
      <c r="FZ27" s="119"/>
      <c r="GA27" s="119"/>
      <c r="GB27" s="119"/>
      <c r="GC27" s="119"/>
      <c r="GD27" s="119"/>
      <c r="GE27" s="119"/>
      <c r="GF27" s="119"/>
      <c r="GG27" s="119"/>
      <c r="GH27" s="119"/>
      <c r="GI27" s="119"/>
      <c r="GJ27" s="119"/>
      <c r="GK27" s="119"/>
      <c r="GL27" s="119"/>
      <c r="GM27" s="119"/>
      <c r="GN27" s="119"/>
      <c r="GO27" s="119"/>
      <c r="GP27" s="119"/>
      <c r="GQ27" s="119"/>
      <c r="GR27" s="119"/>
      <c r="GS27" s="119"/>
      <c r="GT27" s="119"/>
      <c r="GU27" s="119"/>
      <c r="GV27" s="119"/>
      <c r="GW27" s="119"/>
      <c r="GX27" s="119"/>
      <c r="GY27" s="119"/>
      <c r="GZ27" s="119"/>
      <c r="HA27" s="119"/>
      <c r="HB27" s="119"/>
      <c r="HC27" s="119"/>
      <c r="HD27" s="119"/>
      <c r="HE27" s="119"/>
      <c r="HF27" s="119"/>
      <c r="HG27" s="119"/>
      <c r="HH27" s="119"/>
      <c r="HI27" s="119"/>
      <c r="HJ27" s="119"/>
      <c r="HK27" s="119"/>
      <c r="HL27" s="119"/>
      <c r="HM27" s="119"/>
      <c r="HN27" s="119"/>
      <c r="HO27" s="119"/>
      <c r="HP27" s="119"/>
      <c r="HQ27" s="119"/>
      <c r="HR27" s="119"/>
      <c r="HS27" s="119"/>
      <c r="HT27" s="119"/>
      <c r="HU27" s="119"/>
      <c r="HV27" s="119"/>
      <c r="HW27" s="119"/>
      <c r="HX27" s="119"/>
      <c r="HY27" s="119"/>
      <c r="HZ27" s="119"/>
      <c r="IA27" s="119"/>
      <c r="IB27" s="119"/>
      <c r="IC27" s="119"/>
      <c r="ID27" s="119"/>
      <c r="IE27" s="119"/>
      <c r="IF27" s="119"/>
      <c r="IG27" s="119"/>
      <c r="IH27" s="119"/>
      <c r="II27" s="119"/>
      <c r="IJ27" s="119"/>
      <c r="IK27" s="119"/>
      <c r="IL27" s="119"/>
      <c r="IM27" s="119"/>
      <c r="IN27" s="119"/>
      <c r="IO27" s="119"/>
      <c r="IP27" s="119"/>
      <c r="IQ27" s="119"/>
      <c r="IR27" s="119"/>
      <c r="IS27" s="119"/>
      <c r="IT27" s="119"/>
      <c r="IU27" s="119"/>
    </row>
    <row r="28" spans="1:255" ht="17" customHeight="1" x14ac:dyDescent="0.2">
      <c r="A28" s="119"/>
      <c r="B28" s="127" t="s">
        <v>76</v>
      </c>
      <c r="C28" s="121">
        <v>8500</v>
      </c>
      <c r="D28" s="119">
        <v>1</v>
      </c>
      <c r="E28" s="121">
        <f>C28*D28</f>
        <v>8500</v>
      </c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  <c r="BJ28" s="119"/>
      <c r="BK28" s="119"/>
      <c r="BL28" s="119"/>
      <c r="BM28" s="119"/>
      <c r="BN28" s="119"/>
      <c r="BO28" s="119"/>
      <c r="BP28" s="119"/>
      <c r="BQ28" s="119"/>
      <c r="BR28" s="119"/>
      <c r="BS28" s="119"/>
      <c r="BT28" s="119"/>
      <c r="BU28" s="119"/>
      <c r="BV28" s="119"/>
      <c r="BW28" s="119"/>
      <c r="BX28" s="119"/>
      <c r="BY28" s="119"/>
      <c r="BZ28" s="119"/>
      <c r="CA28" s="119"/>
      <c r="CB28" s="119"/>
      <c r="CC28" s="119"/>
      <c r="CD28" s="119"/>
      <c r="CE28" s="119"/>
      <c r="CF28" s="119"/>
      <c r="CG28" s="119"/>
      <c r="CH28" s="119"/>
      <c r="CI28" s="119"/>
      <c r="CJ28" s="119"/>
      <c r="CK28" s="119"/>
      <c r="CL28" s="119"/>
      <c r="CM28" s="119"/>
      <c r="CN28" s="119"/>
      <c r="CO28" s="119"/>
      <c r="CP28" s="119"/>
      <c r="CQ28" s="119"/>
      <c r="CR28" s="119"/>
      <c r="CS28" s="119"/>
      <c r="CT28" s="119"/>
      <c r="CU28" s="119"/>
      <c r="CV28" s="119"/>
      <c r="CW28" s="119"/>
      <c r="CX28" s="119"/>
      <c r="CY28" s="119"/>
      <c r="CZ28" s="119"/>
      <c r="DA28" s="119"/>
      <c r="DB28" s="119"/>
      <c r="DC28" s="119"/>
      <c r="DD28" s="119"/>
      <c r="DE28" s="119"/>
      <c r="DF28" s="119"/>
      <c r="DG28" s="119"/>
      <c r="DH28" s="119"/>
      <c r="DI28" s="119"/>
      <c r="DJ28" s="119"/>
      <c r="DK28" s="119"/>
      <c r="DL28" s="119"/>
      <c r="DM28" s="119"/>
      <c r="DN28" s="119"/>
      <c r="DO28" s="119"/>
      <c r="DP28" s="119"/>
      <c r="DQ28" s="119"/>
      <c r="DR28" s="119"/>
      <c r="DS28" s="119"/>
      <c r="DT28" s="119"/>
      <c r="DU28" s="119"/>
      <c r="DV28" s="119"/>
      <c r="DW28" s="119"/>
      <c r="DX28" s="119"/>
      <c r="DY28" s="119"/>
      <c r="DZ28" s="119"/>
      <c r="EA28" s="119"/>
      <c r="EB28" s="119"/>
      <c r="EC28" s="119"/>
      <c r="ED28" s="119"/>
      <c r="EE28" s="119"/>
      <c r="EF28" s="119"/>
      <c r="EG28" s="119"/>
      <c r="EH28" s="119"/>
      <c r="EI28" s="119"/>
      <c r="EJ28" s="119"/>
      <c r="EK28" s="119"/>
      <c r="EL28" s="119"/>
      <c r="EM28" s="119"/>
      <c r="EN28" s="119"/>
      <c r="EO28" s="119"/>
      <c r="EP28" s="119"/>
      <c r="EQ28" s="119"/>
      <c r="ER28" s="119"/>
      <c r="ES28" s="119"/>
      <c r="ET28" s="119"/>
      <c r="EU28" s="119"/>
      <c r="EV28" s="119"/>
      <c r="EW28" s="119"/>
      <c r="EX28" s="119"/>
      <c r="EY28" s="119"/>
      <c r="EZ28" s="119"/>
      <c r="FA28" s="119"/>
      <c r="FB28" s="119"/>
      <c r="FC28" s="119"/>
      <c r="FD28" s="119"/>
      <c r="FE28" s="119"/>
      <c r="FF28" s="119"/>
      <c r="FG28" s="119"/>
      <c r="FH28" s="119"/>
      <c r="FI28" s="119"/>
      <c r="FJ28" s="119"/>
      <c r="FK28" s="119"/>
      <c r="FL28" s="119"/>
      <c r="FM28" s="119"/>
      <c r="FN28" s="119"/>
      <c r="FO28" s="119"/>
      <c r="FP28" s="119"/>
      <c r="FQ28" s="119"/>
      <c r="FR28" s="119"/>
      <c r="FS28" s="119"/>
      <c r="FT28" s="119"/>
      <c r="FU28" s="119"/>
      <c r="FV28" s="119"/>
      <c r="FW28" s="119"/>
      <c r="FX28" s="119"/>
      <c r="FY28" s="119"/>
      <c r="FZ28" s="119"/>
      <c r="GA28" s="119"/>
      <c r="GB28" s="119"/>
      <c r="GC28" s="119"/>
      <c r="GD28" s="119"/>
      <c r="GE28" s="119"/>
      <c r="GF28" s="119"/>
      <c r="GG28" s="119"/>
      <c r="GH28" s="119"/>
      <c r="GI28" s="119"/>
      <c r="GJ28" s="119"/>
      <c r="GK28" s="119"/>
      <c r="GL28" s="119"/>
      <c r="GM28" s="119"/>
      <c r="GN28" s="119"/>
      <c r="GO28" s="119"/>
      <c r="GP28" s="119"/>
      <c r="GQ28" s="119"/>
      <c r="GR28" s="119"/>
      <c r="GS28" s="119"/>
      <c r="GT28" s="119"/>
      <c r="GU28" s="119"/>
      <c r="GV28" s="119"/>
      <c r="GW28" s="119"/>
      <c r="GX28" s="119"/>
      <c r="GY28" s="119"/>
      <c r="GZ28" s="119"/>
      <c r="HA28" s="119"/>
      <c r="HB28" s="119"/>
      <c r="HC28" s="119"/>
      <c r="HD28" s="119"/>
      <c r="HE28" s="119"/>
      <c r="HF28" s="119"/>
      <c r="HG28" s="119"/>
      <c r="HH28" s="119"/>
      <c r="HI28" s="119"/>
      <c r="HJ28" s="119"/>
      <c r="HK28" s="119"/>
      <c r="HL28" s="119"/>
      <c r="HM28" s="119"/>
      <c r="HN28" s="119"/>
      <c r="HO28" s="119"/>
      <c r="HP28" s="119"/>
      <c r="HQ28" s="119"/>
      <c r="HR28" s="119"/>
      <c r="HS28" s="119"/>
      <c r="HT28" s="119"/>
      <c r="HU28" s="119"/>
      <c r="HV28" s="119"/>
      <c r="HW28" s="119"/>
      <c r="HX28" s="119"/>
      <c r="HY28" s="119"/>
      <c r="HZ28" s="119"/>
      <c r="IA28" s="119"/>
      <c r="IB28" s="119"/>
      <c r="IC28" s="119"/>
      <c r="ID28" s="119"/>
      <c r="IE28" s="119"/>
      <c r="IF28" s="119"/>
      <c r="IG28" s="119"/>
      <c r="IH28" s="119"/>
      <c r="II28" s="119"/>
      <c r="IJ28" s="119"/>
      <c r="IK28" s="119"/>
      <c r="IL28" s="119"/>
      <c r="IM28" s="119"/>
      <c r="IN28" s="119"/>
      <c r="IO28" s="119"/>
      <c r="IP28" s="119"/>
      <c r="IQ28" s="119"/>
      <c r="IR28" s="119"/>
      <c r="IS28" s="119"/>
      <c r="IT28" s="119"/>
      <c r="IU28" s="119"/>
    </row>
    <row r="29" spans="1:255" ht="17" customHeight="1" x14ac:dyDescent="0.2">
      <c r="A29" s="119"/>
      <c r="B29" s="127" t="s">
        <v>77</v>
      </c>
      <c r="C29" s="121">
        <v>200</v>
      </c>
      <c r="D29" s="119">
        <v>1</v>
      </c>
      <c r="E29" s="121">
        <f>C29*D29</f>
        <v>200</v>
      </c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19"/>
      <c r="BE29" s="119"/>
      <c r="BF29" s="119"/>
      <c r="BG29" s="119"/>
      <c r="BH29" s="119"/>
      <c r="BI29" s="119"/>
      <c r="BJ29" s="119"/>
      <c r="BK29" s="119"/>
      <c r="BL29" s="119"/>
      <c r="BM29" s="119"/>
      <c r="BN29" s="119"/>
      <c r="BO29" s="119"/>
      <c r="BP29" s="119"/>
      <c r="BQ29" s="119"/>
      <c r="BR29" s="119"/>
      <c r="BS29" s="119"/>
      <c r="BT29" s="119"/>
      <c r="BU29" s="119"/>
      <c r="BV29" s="119"/>
      <c r="BW29" s="119"/>
      <c r="BX29" s="119"/>
      <c r="BY29" s="119"/>
      <c r="BZ29" s="119"/>
      <c r="CA29" s="119"/>
      <c r="CB29" s="119"/>
      <c r="CC29" s="119"/>
      <c r="CD29" s="119"/>
      <c r="CE29" s="119"/>
      <c r="CF29" s="119"/>
      <c r="CG29" s="119"/>
      <c r="CH29" s="119"/>
      <c r="CI29" s="119"/>
      <c r="CJ29" s="119"/>
      <c r="CK29" s="119"/>
      <c r="CL29" s="119"/>
      <c r="CM29" s="119"/>
      <c r="CN29" s="119"/>
      <c r="CO29" s="119"/>
      <c r="CP29" s="119"/>
      <c r="CQ29" s="119"/>
      <c r="CR29" s="119"/>
      <c r="CS29" s="119"/>
      <c r="CT29" s="119"/>
      <c r="CU29" s="119"/>
      <c r="CV29" s="119"/>
      <c r="CW29" s="119"/>
      <c r="CX29" s="119"/>
      <c r="CY29" s="119"/>
      <c r="CZ29" s="119"/>
      <c r="DA29" s="119"/>
      <c r="DB29" s="119"/>
      <c r="DC29" s="119"/>
      <c r="DD29" s="119"/>
      <c r="DE29" s="119"/>
      <c r="DF29" s="119"/>
      <c r="DG29" s="119"/>
      <c r="DH29" s="119"/>
      <c r="DI29" s="119"/>
      <c r="DJ29" s="119"/>
      <c r="DK29" s="119"/>
      <c r="DL29" s="119"/>
      <c r="DM29" s="119"/>
      <c r="DN29" s="119"/>
      <c r="DO29" s="119"/>
      <c r="DP29" s="119"/>
      <c r="DQ29" s="119"/>
      <c r="DR29" s="119"/>
      <c r="DS29" s="119"/>
      <c r="DT29" s="119"/>
      <c r="DU29" s="119"/>
      <c r="DV29" s="119"/>
      <c r="DW29" s="119"/>
      <c r="DX29" s="119"/>
      <c r="DY29" s="119"/>
      <c r="DZ29" s="119"/>
      <c r="EA29" s="119"/>
      <c r="EB29" s="119"/>
      <c r="EC29" s="119"/>
      <c r="ED29" s="119"/>
      <c r="EE29" s="119"/>
      <c r="EF29" s="119"/>
      <c r="EG29" s="119"/>
      <c r="EH29" s="119"/>
      <c r="EI29" s="119"/>
      <c r="EJ29" s="119"/>
      <c r="EK29" s="119"/>
      <c r="EL29" s="119"/>
      <c r="EM29" s="119"/>
      <c r="EN29" s="119"/>
      <c r="EO29" s="119"/>
      <c r="EP29" s="119"/>
      <c r="EQ29" s="119"/>
      <c r="ER29" s="119"/>
      <c r="ES29" s="119"/>
      <c r="ET29" s="119"/>
      <c r="EU29" s="119"/>
      <c r="EV29" s="119"/>
      <c r="EW29" s="119"/>
      <c r="EX29" s="119"/>
      <c r="EY29" s="119"/>
      <c r="EZ29" s="119"/>
      <c r="FA29" s="119"/>
      <c r="FB29" s="119"/>
      <c r="FC29" s="119"/>
      <c r="FD29" s="119"/>
      <c r="FE29" s="119"/>
      <c r="FF29" s="119"/>
      <c r="FG29" s="119"/>
      <c r="FH29" s="119"/>
      <c r="FI29" s="119"/>
      <c r="FJ29" s="119"/>
      <c r="FK29" s="119"/>
      <c r="FL29" s="119"/>
      <c r="FM29" s="119"/>
      <c r="FN29" s="119"/>
      <c r="FO29" s="119"/>
      <c r="FP29" s="119"/>
      <c r="FQ29" s="119"/>
      <c r="FR29" s="119"/>
      <c r="FS29" s="119"/>
      <c r="FT29" s="119"/>
      <c r="FU29" s="119"/>
      <c r="FV29" s="119"/>
      <c r="FW29" s="119"/>
      <c r="FX29" s="119"/>
      <c r="FY29" s="119"/>
      <c r="FZ29" s="119"/>
      <c r="GA29" s="119"/>
      <c r="GB29" s="119"/>
      <c r="GC29" s="119"/>
      <c r="GD29" s="119"/>
      <c r="GE29" s="119"/>
      <c r="GF29" s="119"/>
      <c r="GG29" s="119"/>
      <c r="GH29" s="119"/>
      <c r="GI29" s="119"/>
      <c r="GJ29" s="119"/>
      <c r="GK29" s="119"/>
      <c r="GL29" s="119"/>
      <c r="GM29" s="119"/>
      <c r="GN29" s="119"/>
      <c r="GO29" s="119"/>
      <c r="GP29" s="119"/>
      <c r="GQ29" s="119"/>
      <c r="GR29" s="119"/>
      <c r="GS29" s="119"/>
      <c r="GT29" s="119"/>
      <c r="GU29" s="119"/>
      <c r="GV29" s="119"/>
      <c r="GW29" s="119"/>
      <c r="GX29" s="119"/>
      <c r="GY29" s="119"/>
      <c r="GZ29" s="119"/>
      <c r="HA29" s="119"/>
      <c r="HB29" s="119"/>
      <c r="HC29" s="119"/>
      <c r="HD29" s="119"/>
      <c r="HE29" s="119"/>
      <c r="HF29" s="119"/>
      <c r="HG29" s="119"/>
      <c r="HH29" s="119"/>
      <c r="HI29" s="119"/>
      <c r="HJ29" s="119"/>
      <c r="HK29" s="119"/>
      <c r="HL29" s="119"/>
      <c r="HM29" s="119"/>
      <c r="HN29" s="119"/>
      <c r="HO29" s="119"/>
      <c r="HP29" s="119"/>
      <c r="HQ29" s="119"/>
      <c r="HR29" s="119"/>
      <c r="HS29" s="119"/>
      <c r="HT29" s="119"/>
      <c r="HU29" s="119"/>
      <c r="HV29" s="119"/>
      <c r="HW29" s="119"/>
      <c r="HX29" s="119"/>
      <c r="HY29" s="119"/>
      <c r="HZ29" s="119"/>
      <c r="IA29" s="119"/>
      <c r="IB29" s="119"/>
      <c r="IC29" s="119"/>
      <c r="ID29" s="119"/>
      <c r="IE29" s="119"/>
      <c r="IF29" s="119"/>
      <c r="IG29" s="119"/>
      <c r="IH29" s="119"/>
      <c r="II29" s="119"/>
      <c r="IJ29" s="119"/>
      <c r="IK29" s="119"/>
      <c r="IL29" s="119"/>
      <c r="IM29" s="119"/>
      <c r="IN29" s="119"/>
      <c r="IO29" s="119"/>
      <c r="IP29" s="119"/>
      <c r="IQ29" s="119"/>
      <c r="IR29" s="119"/>
      <c r="IS29" s="119"/>
      <c r="IT29" s="119"/>
      <c r="IU29" s="119"/>
    </row>
    <row r="30" spans="1:255" ht="17" customHeight="1" x14ac:dyDescent="0.2">
      <c r="A30" s="119"/>
      <c r="B30" s="119"/>
      <c r="C30" s="121"/>
      <c r="D30" s="119"/>
      <c r="E30" s="121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19"/>
      <c r="BE30" s="119"/>
      <c r="BF30" s="119"/>
      <c r="BG30" s="119"/>
      <c r="BH30" s="119"/>
      <c r="BI30" s="119"/>
      <c r="BJ30" s="119"/>
      <c r="BK30" s="119"/>
      <c r="BL30" s="119"/>
      <c r="BM30" s="119"/>
      <c r="BN30" s="119"/>
      <c r="BO30" s="119"/>
      <c r="BP30" s="119"/>
      <c r="BQ30" s="119"/>
      <c r="BR30" s="119"/>
      <c r="BS30" s="119"/>
      <c r="BT30" s="119"/>
      <c r="BU30" s="119"/>
      <c r="BV30" s="119"/>
      <c r="BW30" s="119"/>
      <c r="BX30" s="119"/>
      <c r="BY30" s="119"/>
      <c r="BZ30" s="119"/>
      <c r="CA30" s="119"/>
      <c r="CB30" s="119"/>
      <c r="CC30" s="119"/>
      <c r="CD30" s="119"/>
      <c r="CE30" s="119"/>
      <c r="CF30" s="119"/>
      <c r="CG30" s="119"/>
      <c r="CH30" s="119"/>
      <c r="CI30" s="119"/>
      <c r="CJ30" s="119"/>
      <c r="CK30" s="119"/>
      <c r="CL30" s="119"/>
      <c r="CM30" s="119"/>
      <c r="CN30" s="119"/>
      <c r="CO30" s="119"/>
      <c r="CP30" s="119"/>
      <c r="CQ30" s="119"/>
      <c r="CR30" s="119"/>
      <c r="CS30" s="119"/>
      <c r="CT30" s="119"/>
      <c r="CU30" s="119"/>
      <c r="CV30" s="119"/>
      <c r="CW30" s="119"/>
      <c r="CX30" s="119"/>
      <c r="CY30" s="119"/>
      <c r="CZ30" s="119"/>
      <c r="DA30" s="119"/>
      <c r="DB30" s="119"/>
      <c r="DC30" s="119"/>
      <c r="DD30" s="119"/>
      <c r="DE30" s="119"/>
      <c r="DF30" s="119"/>
      <c r="DG30" s="119"/>
      <c r="DH30" s="119"/>
      <c r="DI30" s="119"/>
      <c r="DJ30" s="119"/>
      <c r="DK30" s="119"/>
      <c r="DL30" s="119"/>
      <c r="DM30" s="119"/>
      <c r="DN30" s="119"/>
      <c r="DO30" s="119"/>
      <c r="DP30" s="119"/>
      <c r="DQ30" s="119"/>
      <c r="DR30" s="119"/>
      <c r="DS30" s="119"/>
      <c r="DT30" s="119"/>
      <c r="DU30" s="119"/>
      <c r="DV30" s="119"/>
      <c r="DW30" s="119"/>
      <c r="DX30" s="119"/>
      <c r="DY30" s="119"/>
      <c r="DZ30" s="119"/>
      <c r="EA30" s="119"/>
      <c r="EB30" s="119"/>
      <c r="EC30" s="119"/>
      <c r="ED30" s="119"/>
      <c r="EE30" s="119"/>
      <c r="EF30" s="119"/>
      <c r="EG30" s="119"/>
      <c r="EH30" s="119"/>
      <c r="EI30" s="119"/>
      <c r="EJ30" s="119"/>
      <c r="EK30" s="119"/>
      <c r="EL30" s="119"/>
      <c r="EM30" s="119"/>
      <c r="EN30" s="119"/>
      <c r="EO30" s="119"/>
      <c r="EP30" s="119"/>
      <c r="EQ30" s="119"/>
      <c r="ER30" s="119"/>
      <c r="ES30" s="119"/>
      <c r="ET30" s="119"/>
      <c r="EU30" s="119"/>
      <c r="EV30" s="119"/>
      <c r="EW30" s="119"/>
      <c r="EX30" s="119"/>
      <c r="EY30" s="119"/>
      <c r="EZ30" s="119"/>
      <c r="FA30" s="119"/>
      <c r="FB30" s="119"/>
      <c r="FC30" s="119"/>
      <c r="FD30" s="119"/>
      <c r="FE30" s="119"/>
      <c r="FF30" s="119"/>
      <c r="FG30" s="119"/>
      <c r="FH30" s="119"/>
      <c r="FI30" s="119"/>
      <c r="FJ30" s="119"/>
      <c r="FK30" s="119"/>
      <c r="FL30" s="119"/>
      <c r="FM30" s="119"/>
      <c r="FN30" s="119"/>
      <c r="FO30" s="119"/>
      <c r="FP30" s="119"/>
      <c r="FQ30" s="119"/>
      <c r="FR30" s="119"/>
      <c r="FS30" s="119"/>
      <c r="FT30" s="119"/>
      <c r="FU30" s="119"/>
      <c r="FV30" s="119"/>
      <c r="FW30" s="119"/>
      <c r="FX30" s="119"/>
      <c r="FY30" s="119"/>
      <c r="FZ30" s="119"/>
      <c r="GA30" s="119"/>
      <c r="GB30" s="119"/>
      <c r="GC30" s="119"/>
      <c r="GD30" s="119"/>
      <c r="GE30" s="119"/>
      <c r="GF30" s="119"/>
      <c r="GG30" s="119"/>
      <c r="GH30" s="119"/>
      <c r="GI30" s="119"/>
      <c r="GJ30" s="119"/>
      <c r="GK30" s="119"/>
      <c r="GL30" s="119"/>
      <c r="GM30" s="119"/>
      <c r="GN30" s="119"/>
      <c r="GO30" s="119"/>
      <c r="GP30" s="119"/>
      <c r="GQ30" s="119"/>
      <c r="GR30" s="119"/>
      <c r="GS30" s="119"/>
      <c r="GT30" s="119"/>
      <c r="GU30" s="119"/>
      <c r="GV30" s="119"/>
      <c r="GW30" s="119"/>
      <c r="GX30" s="119"/>
      <c r="GY30" s="119"/>
      <c r="GZ30" s="119"/>
      <c r="HA30" s="119"/>
      <c r="HB30" s="119"/>
      <c r="HC30" s="119"/>
      <c r="HD30" s="119"/>
      <c r="HE30" s="119"/>
      <c r="HF30" s="119"/>
      <c r="HG30" s="119"/>
      <c r="HH30" s="119"/>
      <c r="HI30" s="119"/>
      <c r="HJ30" s="119"/>
      <c r="HK30" s="119"/>
      <c r="HL30" s="119"/>
      <c r="HM30" s="119"/>
      <c r="HN30" s="119"/>
      <c r="HO30" s="119"/>
      <c r="HP30" s="119"/>
      <c r="HQ30" s="119"/>
      <c r="HR30" s="119"/>
      <c r="HS30" s="119"/>
      <c r="HT30" s="119"/>
      <c r="HU30" s="119"/>
      <c r="HV30" s="119"/>
      <c r="HW30" s="119"/>
      <c r="HX30" s="119"/>
      <c r="HY30" s="119"/>
      <c r="HZ30" s="119"/>
      <c r="IA30" s="119"/>
      <c r="IB30" s="119"/>
      <c r="IC30" s="119"/>
      <c r="ID30" s="119"/>
      <c r="IE30" s="119"/>
      <c r="IF30" s="119"/>
      <c r="IG30" s="119"/>
      <c r="IH30" s="119"/>
      <c r="II30" s="119"/>
      <c r="IJ30" s="119"/>
      <c r="IK30" s="119"/>
      <c r="IL30" s="119"/>
      <c r="IM30" s="119"/>
      <c r="IN30" s="119"/>
      <c r="IO30" s="119"/>
      <c r="IP30" s="119"/>
      <c r="IQ30" s="119"/>
      <c r="IR30" s="119"/>
      <c r="IS30" s="119"/>
      <c r="IT30" s="119"/>
      <c r="IU30" s="119"/>
    </row>
    <row r="31" spans="1:255" ht="17" customHeight="1" x14ac:dyDescent="0.2">
      <c r="A31" s="119"/>
      <c r="B31" s="127" t="s">
        <v>69</v>
      </c>
      <c r="C31" s="121">
        <v>400</v>
      </c>
      <c r="D31" s="119">
        <v>9</v>
      </c>
      <c r="E31" s="121">
        <f>C31*D31</f>
        <v>3600</v>
      </c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119"/>
      <c r="BD31" s="119"/>
      <c r="BE31" s="119"/>
      <c r="BF31" s="119"/>
      <c r="BG31" s="119"/>
      <c r="BH31" s="119"/>
      <c r="BI31" s="119"/>
      <c r="BJ31" s="119"/>
      <c r="BK31" s="119"/>
      <c r="BL31" s="119"/>
      <c r="BM31" s="119"/>
      <c r="BN31" s="119"/>
      <c r="BO31" s="119"/>
      <c r="BP31" s="119"/>
      <c r="BQ31" s="119"/>
      <c r="BR31" s="119"/>
      <c r="BS31" s="119"/>
      <c r="BT31" s="119"/>
      <c r="BU31" s="119"/>
      <c r="BV31" s="119"/>
      <c r="BW31" s="119"/>
      <c r="BX31" s="119"/>
      <c r="BY31" s="119"/>
      <c r="BZ31" s="119"/>
      <c r="CA31" s="119"/>
      <c r="CB31" s="119"/>
      <c r="CC31" s="119"/>
      <c r="CD31" s="119"/>
      <c r="CE31" s="119"/>
      <c r="CF31" s="119"/>
      <c r="CG31" s="119"/>
      <c r="CH31" s="119"/>
      <c r="CI31" s="119"/>
      <c r="CJ31" s="119"/>
      <c r="CK31" s="119"/>
      <c r="CL31" s="119"/>
      <c r="CM31" s="119"/>
      <c r="CN31" s="119"/>
      <c r="CO31" s="119"/>
      <c r="CP31" s="119"/>
      <c r="CQ31" s="119"/>
      <c r="CR31" s="119"/>
      <c r="CS31" s="119"/>
      <c r="CT31" s="119"/>
      <c r="CU31" s="119"/>
      <c r="CV31" s="119"/>
      <c r="CW31" s="119"/>
      <c r="CX31" s="119"/>
      <c r="CY31" s="119"/>
      <c r="CZ31" s="119"/>
      <c r="DA31" s="119"/>
      <c r="DB31" s="119"/>
      <c r="DC31" s="119"/>
      <c r="DD31" s="119"/>
      <c r="DE31" s="119"/>
      <c r="DF31" s="119"/>
      <c r="DG31" s="119"/>
      <c r="DH31" s="119"/>
      <c r="DI31" s="119"/>
      <c r="DJ31" s="119"/>
      <c r="DK31" s="119"/>
      <c r="DL31" s="119"/>
      <c r="DM31" s="119"/>
      <c r="DN31" s="119"/>
      <c r="DO31" s="119"/>
      <c r="DP31" s="119"/>
      <c r="DQ31" s="119"/>
      <c r="DR31" s="119"/>
      <c r="DS31" s="119"/>
      <c r="DT31" s="119"/>
      <c r="DU31" s="119"/>
      <c r="DV31" s="119"/>
      <c r="DW31" s="119"/>
      <c r="DX31" s="119"/>
      <c r="DY31" s="119"/>
      <c r="DZ31" s="119"/>
      <c r="EA31" s="119"/>
      <c r="EB31" s="119"/>
      <c r="EC31" s="119"/>
      <c r="ED31" s="119"/>
      <c r="EE31" s="119"/>
      <c r="EF31" s="119"/>
      <c r="EG31" s="119"/>
      <c r="EH31" s="119"/>
      <c r="EI31" s="119"/>
      <c r="EJ31" s="119"/>
      <c r="EK31" s="119"/>
      <c r="EL31" s="119"/>
      <c r="EM31" s="119"/>
      <c r="EN31" s="119"/>
      <c r="EO31" s="119"/>
      <c r="EP31" s="119"/>
      <c r="EQ31" s="119"/>
      <c r="ER31" s="119"/>
      <c r="ES31" s="119"/>
      <c r="ET31" s="119"/>
      <c r="EU31" s="119"/>
      <c r="EV31" s="119"/>
      <c r="EW31" s="119"/>
      <c r="EX31" s="119"/>
      <c r="EY31" s="119"/>
      <c r="EZ31" s="119"/>
      <c r="FA31" s="119"/>
      <c r="FB31" s="119"/>
      <c r="FC31" s="119"/>
      <c r="FD31" s="119"/>
      <c r="FE31" s="119"/>
      <c r="FF31" s="119"/>
      <c r="FG31" s="119"/>
      <c r="FH31" s="119"/>
      <c r="FI31" s="119"/>
      <c r="FJ31" s="119"/>
      <c r="FK31" s="119"/>
      <c r="FL31" s="119"/>
      <c r="FM31" s="119"/>
      <c r="FN31" s="119"/>
      <c r="FO31" s="119"/>
      <c r="FP31" s="119"/>
      <c r="FQ31" s="119"/>
      <c r="FR31" s="119"/>
      <c r="FS31" s="119"/>
      <c r="FT31" s="119"/>
      <c r="FU31" s="119"/>
      <c r="FV31" s="119"/>
      <c r="FW31" s="119"/>
      <c r="FX31" s="119"/>
      <c r="FY31" s="119"/>
      <c r="FZ31" s="119"/>
      <c r="GA31" s="119"/>
      <c r="GB31" s="119"/>
      <c r="GC31" s="119"/>
      <c r="GD31" s="119"/>
      <c r="GE31" s="119"/>
      <c r="GF31" s="119"/>
      <c r="GG31" s="119"/>
      <c r="GH31" s="119"/>
      <c r="GI31" s="119"/>
      <c r="GJ31" s="119"/>
      <c r="GK31" s="119"/>
      <c r="GL31" s="119"/>
      <c r="GM31" s="119"/>
      <c r="GN31" s="119"/>
      <c r="GO31" s="119"/>
      <c r="GP31" s="119"/>
      <c r="GQ31" s="119"/>
      <c r="GR31" s="119"/>
      <c r="GS31" s="119"/>
      <c r="GT31" s="119"/>
      <c r="GU31" s="119"/>
      <c r="GV31" s="119"/>
      <c r="GW31" s="119"/>
      <c r="GX31" s="119"/>
      <c r="GY31" s="119"/>
      <c r="GZ31" s="119"/>
      <c r="HA31" s="119"/>
      <c r="HB31" s="119"/>
      <c r="HC31" s="119"/>
      <c r="HD31" s="119"/>
      <c r="HE31" s="119"/>
      <c r="HF31" s="119"/>
      <c r="HG31" s="119"/>
      <c r="HH31" s="119"/>
      <c r="HI31" s="119"/>
      <c r="HJ31" s="119"/>
      <c r="HK31" s="119"/>
      <c r="HL31" s="119"/>
      <c r="HM31" s="119"/>
      <c r="HN31" s="119"/>
      <c r="HO31" s="119"/>
      <c r="HP31" s="119"/>
      <c r="HQ31" s="119"/>
      <c r="HR31" s="119"/>
      <c r="HS31" s="119"/>
      <c r="HT31" s="119"/>
      <c r="HU31" s="119"/>
      <c r="HV31" s="119"/>
      <c r="HW31" s="119"/>
      <c r="HX31" s="119"/>
      <c r="HY31" s="119"/>
      <c r="HZ31" s="119"/>
      <c r="IA31" s="119"/>
      <c r="IB31" s="119"/>
      <c r="IC31" s="119"/>
      <c r="ID31" s="119"/>
      <c r="IE31" s="119"/>
      <c r="IF31" s="119"/>
      <c r="IG31" s="119"/>
      <c r="IH31" s="119"/>
      <c r="II31" s="119"/>
      <c r="IJ31" s="119"/>
      <c r="IK31" s="119"/>
      <c r="IL31" s="119"/>
      <c r="IM31" s="119"/>
      <c r="IN31" s="119"/>
      <c r="IO31" s="119"/>
      <c r="IP31" s="119"/>
      <c r="IQ31" s="119"/>
      <c r="IR31" s="119"/>
      <c r="IS31" s="119"/>
      <c r="IT31" s="119"/>
      <c r="IU31" s="119"/>
    </row>
    <row r="32" spans="1:255" ht="17" customHeight="1" x14ac:dyDescent="0.2">
      <c r="A32" s="119"/>
      <c r="B32" s="127" t="s">
        <v>78</v>
      </c>
      <c r="C32" s="121">
        <f>100*2</f>
        <v>200</v>
      </c>
      <c r="D32" s="119">
        <v>8</v>
      </c>
      <c r="E32" s="121">
        <f>C32*D32</f>
        <v>1600</v>
      </c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119"/>
      <c r="BD32" s="119"/>
      <c r="BE32" s="119"/>
      <c r="BF32" s="119"/>
      <c r="BG32" s="119"/>
      <c r="BH32" s="119"/>
      <c r="BI32" s="119"/>
      <c r="BJ32" s="119"/>
      <c r="BK32" s="119"/>
      <c r="BL32" s="119"/>
      <c r="BM32" s="119"/>
      <c r="BN32" s="119"/>
      <c r="BO32" s="119"/>
      <c r="BP32" s="119"/>
      <c r="BQ32" s="119"/>
      <c r="BR32" s="119"/>
      <c r="BS32" s="119"/>
      <c r="BT32" s="119"/>
      <c r="BU32" s="119"/>
      <c r="BV32" s="119"/>
      <c r="BW32" s="119"/>
      <c r="BX32" s="119"/>
      <c r="BY32" s="119"/>
      <c r="BZ32" s="119"/>
      <c r="CA32" s="119"/>
      <c r="CB32" s="119"/>
      <c r="CC32" s="119"/>
      <c r="CD32" s="119"/>
      <c r="CE32" s="119"/>
      <c r="CF32" s="119"/>
      <c r="CG32" s="119"/>
      <c r="CH32" s="119"/>
      <c r="CI32" s="119"/>
      <c r="CJ32" s="119"/>
      <c r="CK32" s="119"/>
      <c r="CL32" s="119"/>
      <c r="CM32" s="119"/>
      <c r="CN32" s="119"/>
      <c r="CO32" s="119"/>
      <c r="CP32" s="119"/>
      <c r="CQ32" s="119"/>
      <c r="CR32" s="119"/>
      <c r="CS32" s="119"/>
      <c r="CT32" s="119"/>
      <c r="CU32" s="119"/>
      <c r="CV32" s="119"/>
      <c r="CW32" s="119"/>
      <c r="CX32" s="119"/>
      <c r="CY32" s="119"/>
      <c r="CZ32" s="119"/>
      <c r="DA32" s="119"/>
      <c r="DB32" s="119"/>
      <c r="DC32" s="119"/>
      <c r="DD32" s="119"/>
      <c r="DE32" s="119"/>
      <c r="DF32" s="119"/>
      <c r="DG32" s="119"/>
      <c r="DH32" s="119"/>
      <c r="DI32" s="119"/>
      <c r="DJ32" s="119"/>
      <c r="DK32" s="119"/>
      <c r="DL32" s="119"/>
      <c r="DM32" s="119"/>
      <c r="DN32" s="119"/>
      <c r="DO32" s="119"/>
      <c r="DP32" s="119"/>
      <c r="DQ32" s="119"/>
      <c r="DR32" s="119"/>
      <c r="DS32" s="119"/>
      <c r="DT32" s="119"/>
      <c r="DU32" s="119"/>
      <c r="DV32" s="119"/>
      <c r="DW32" s="119"/>
      <c r="DX32" s="119"/>
      <c r="DY32" s="119"/>
      <c r="DZ32" s="119"/>
      <c r="EA32" s="119"/>
      <c r="EB32" s="119"/>
      <c r="EC32" s="119"/>
      <c r="ED32" s="119"/>
      <c r="EE32" s="119"/>
      <c r="EF32" s="119"/>
      <c r="EG32" s="119"/>
      <c r="EH32" s="119"/>
      <c r="EI32" s="119"/>
      <c r="EJ32" s="119"/>
      <c r="EK32" s="119"/>
      <c r="EL32" s="119"/>
      <c r="EM32" s="119"/>
      <c r="EN32" s="119"/>
      <c r="EO32" s="119"/>
      <c r="EP32" s="119"/>
      <c r="EQ32" s="119"/>
      <c r="ER32" s="119"/>
      <c r="ES32" s="119"/>
      <c r="ET32" s="119"/>
      <c r="EU32" s="119"/>
      <c r="EV32" s="119"/>
      <c r="EW32" s="119"/>
      <c r="EX32" s="119"/>
      <c r="EY32" s="119"/>
      <c r="EZ32" s="119"/>
      <c r="FA32" s="119"/>
      <c r="FB32" s="119"/>
      <c r="FC32" s="119"/>
      <c r="FD32" s="119"/>
      <c r="FE32" s="119"/>
      <c r="FF32" s="119"/>
      <c r="FG32" s="119"/>
      <c r="FH32" s="119"/>
      <c r="FI32" s="119"/>
      <c r="FJ32" s="119"/>
      <c r="FK32" s="119"/>
      <c r="FL32" s="119"/>
      <c r="FM32" s="119"/>
      <c r="FN32" s="119"/>
      <c r="FO32" s="119"/>
      <c r="FP32" s="119"/>
      <c r="FQ32" s="119"/>
      <c r="FR32" s="119"/>
      <c r="FS32" s="119"/>
      <c r="FT32" s="119"/>
      <c r="FU32" s="119"/>
      <c r="FV32" s="119"/>
      <c r="FW32" s="119"/>
      <c r="FX32" s="119"/>
      <c r="FY32" s="119"/>
      <c r="FZ32" s="119"/>
      <c r="GA32" s="119"/>
      <c r="GB32" s="119"/>
      <c r="GC32" s="119"/>
      <c r="GD32" s="119"/>
      <c r="GE32" s="119"/>
      <c r="GF32" s="119"/>
      <c r="GG32" s="119"/>
      <c r="GH32" s="119"/>
      <c r="GI32" s="119"/>
      <c r="GJ32" s="119"/>
      <c r="GK32" s="119"/>
      <c r="GL32" s="119"/>
      <c r="GM32" s="119"/>
      <c r="GN32" s="119"/>
      <c r="GO32" s="119"/>
      <c r="GP32" s="119"/>
      <c r="GQ32" s="119"/>
      <c r="GR32" s="119"/>
      <c r="GS32" s="119"/>
      <c r="GT32" s="119"/>
      <c r="GU32" s="119"/>
      <c r="GV32" s="119"/>
      <c r="GW32" s="119"/>
      <c r="GX32" s="119"/>
      <c r="GY32" s="119"/>
      <c r="GZ32" s="119"/>
      <c r="HA32" s="119"/>
      <c r="HB32" s="119"/>
      <c r="HC32" s="119"/>
      <c r="HD32" s="119"/>
      <c r="HE32" s="119"/>
      <c r="HF32" s="119"/>
      <c r="HG32" s="119"/>
      <c r="HH32" s="119"/>
      <c r="HI32" s="119"/>
      <c r="HJ32" s="119"/>
      <c r="HK32" s="119"/>
      <c r="HL32" s="119"/>
      <c r="HM32" s="119"/>
      <c r="HN32" s="119"/>
      <c r="HO32" s="119"/>
      <c r="HP32" s="119"/>
      <c r="HQ32" s="119"/>
      <c r="HR32" s="119"/>
      <c r="HS32" s="119"/>
      <c r="HT32" s="119"/>
      <c r="HU32" s="119"/>
      <c r="HV32" s="119"/>
      <c r="HW32" s="119"/>
      <c r="HX32" s="119"/>
      <c r="HY32" s="119"/>
      <c r="HZ32" s="119"/>
      <c r="IA32" s="119"/>
      <c r="IB32" s="119"/>
      <c r="IC32" s="119"/>
      <c r="ID32" s="119"/>
      <c r="IE32" s="119"/>
      <c r="IF32" s="119"/>
      <c r="IG32" s="119"/>
      <c r="IH32" s="119"/>
      <c r="II32" s="119"/>
      <c r="IJ32" s="119"/>
      <c r="IK32" s="119"/>
      <c r="IL32" s="119"/>
      <c r="IM32" s="119"/>
      <c r="IN32" s="119"/>
      <c r="IO32" s="119"/>
      <c r="IP32" s="119"/>
      <c r="IQ32" s="119"/>
      <c r="IR32" s="119"/>
      <c r="IS32" s="119"/>
      <c r="IT32" s="119"/>
      <c r="IU32" s="119"/>
    </row>
    <row r="33" spans="1:255" ht="17" customHeight="1" x14ac:dyDescent="0.2">
      <c r="A33" s="119"/>
      <c r="B33" s="119"/>
      <c r="C33" s="121"/>
      <c r="D33" s="119"/>
      <c r="E33" s="121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119"/>
      <c r="BF33" s="119"/>
      <c r="BG33" s="119"/>
      <c r="BH33" s="119"/>
      <c r="BI33" s="119"/>
      <c r="BJ33" s="119"/>
      <c r="BK33" s="119"/>
      <c r="BL33" s="119"/>
      <c r="BM33" s="119"/>
      <c r="BN33" s="119"/>
      <c r="BO33" s="119"/>
      <c r="BP33" s="119"/>
      <c r="BQ33" s="119"/>
      <c r="BR33" s="119"/>
      <c r="BS33" s="119"/>
      <c r="BT33" s="119"/>
      <c r="BU33" s="119"/>
      <c r="BV33" s="119"/>
      <c r="BW33" s="119"/>
      <c r="BX33" s="119"/>
      <c r="BY33" s="119"/>
      <c r="BZ33" s="119"/>
      <c r="CA33" s="119"/>
      <c r="CB33" s="119"/>
      <c r="CC33" s="119"/>
      <c r="CD33" s="119"/>
      <c r="CE33" s="119"/>
      <c r="CF33" s="119"/>
      <c r="CG33" s="119"/>
      <c r="CH33" s="119"/>
      <c r="CI33" s="119"/>
      <c r="CJ33" s="119"/>
      <c r="CK33" s="119"/>
      <c r="CL33" s="119"/>
      <c r="CM33" s="119"/>
      <c r="CN33" s="119"/>
      <c r="CO33" s="119"/>
      <c r="CP33" s="119"/>
      <c r="CQ33" s="119"/>
      <c r="CR33" s="119"/>
      <c r="CS33" s="119"/>
      <c r="CT33" s="119"/>
      <c r="CU33" s="119"/>
      <c r="CV33" s="119"/>
      <c r="CW33" s="119"/>
      <c r="CX33" s="119"/>
      <c r="CY33" s="119"/>
      <c r="CZ33" s="119"/>
      <c r="DA33" s="119"/>
      <c r="DB33" s="119"/>
      <c r="DC33" s="119"/>
      <c r="DD33" s="119"/>
      <c r="DE33" s="119"/>
      <c r="DF33" s="119"/>
      <c r="DG33" s="119"/>
      <c r="DH33" s="119"/>
      <c r="DI33" s="119"/>
      <c r="DJ33" s="119"/>
      <c r="DK33" s="119"/>
      <c r="DL33" s="119"/>
      <c r="DM33" s="119"/>
      <c r="DN33" s="119"/>
      <c r="DO33" s="119"/>
      <c r="DP33" s="119"/>
      <c r="DQ33" s="119"/>
      <c r="DR33" s="119"/>
      <c r="DS33" s="119"/>
      <c r="DT33" s="119"/>
      <c r="DU33" s="119"/>
      <c r="DV33" s="119"/>
      <c r="DW33" s="119"/>
      <c r="DX33" s="119"/>
      <c r="DY33" s="119"/>
      <c r="DZ33" s="119"/>
      <c r="EA33" s="119"/>
      <c r="EB33" s="119"/>
      <c r="EC33" s="119"/>
      <c r="ED33" s="119"/>
      <c r="EE33" s="119"/>
      <c r="EF33" s="119"/>
      <c r="EG33" s="119"/>
      <c r="EH33" s="119"/>
      <c r="EI33" s="119"/>
      <c r="EJ33" s="119"/>
      <c r="EK33" s="119"/>
      <c r="EL33" s="119"/>
      <c r="EM33" s="119"/>
      <c r="EN33" s="119"/>
      <c r="EO33" s="119"/>
      <c r="EP33" s="119"/>
      <c r="EQ33" s="119"/>
      <c r="ER33" s="119"/>
      <c r="ES33" s="119"/>
      <c r="ET33" s="119"/>
      <c r="EU33" s="119"/>
      <c r="EV33" s="119"/>
      <c r="EW33" s="119"/>
      <c r="EX33" s="119"/>
      <c r="EY33" s="119"/>
      <c r="EZ33" s="119"/>
      <c r="FA33" s="119"/>
      <c r="FB33" s="119"/>
      <c r="FC33" s="119"/>
      <c r="FD33" s="119"/>
      <c r="FE33" s="119"/>
      <c r="FF33" s="119"/>
      <c r="FG33" s="119"/>
      <c r="FH33" s="119"/>
      <c r="FI33" s="119"/>
      <c r="FJ33" s="119"/>
      <c r="FK33" s="119"/>
      <c r="FL33" s="119"/>
      <c r="FM33" s="119"/>
      <c r="FN33" s="119"/>
      <c r="FO33" s="119"/>
      <c r="FP33" s="119"/>
      <c r="FQ33" s="119"/>
      <c r="FR33" s="119"/>
      <c r="FS33" s="119"/>
      <c r="FT33" s="119"/>
      <c r="FU33" s="119"/>
      <c r="FV33" s="119"/>
      <c r="FW33" s="119"/>
      <c r="FX33" s="119"/>
      <c r="FY33" s="119"/>
      <c r="FZ33" s="119"/>
      <c r="GA33" s="119"/>
      <c r="GB33" s="119"/>
      <c r="GC33" s="119"/>
      <c r="GD33" s="119"/>
      <c r="GE33" s="119"/>
      <c r="GF33" s="119"/>
      <c r="GG33" s="119"/>
      <c r="GH33" s="119"/>
      <c r="GI33" s="119"/>
      <c r="GJ33" s="119"/>
      <c r="GK33" s="119"/>
      <c r="GL33" s="119"/>
      <c r="GM33" s="119"/>
      <c r="GN33" s="119"/>
      <c r="GO33" s="119"/>
      <c r="GP33" s="119"/>
      <c r="GQ33" s="119"/>
      <c r="GR33" s="119"/>
      <c r="GS33" s="119"/>
      <c r="GT33" s="119"/>
      <c r="GU33" s="119"/>
      <c r="GV33" s="119"/>
      <c r="GW33" s="119"/>
      <c r="GX33" s="119"/>
      <c r="GY33" s="119"/>
      <c r="GZ33" s="119"/>
      <c r="HA33" s="119"/>
      <c r="HB33" s="119"/>
      <c r="HC33" s="119"/>
      <c r="HD33" s="119"/>
      <c r="HE33" s="119"/>
      <c r="HF33" s="119"/>
      <c r="HG33" s="119"/>
      <c r="HH33" s="119"/>
      <c r="HI33" s="119"/>
      <c r="HJ33" s="119"/>
      <c r="HK33" s="119"/>
      <c r="HL33" s="119"/>
      <c r="HM33" s="119"/>
      <c r="HN33" s="119"/>
      <c r="HO33" s="119"/>
      <c r="HP33" s="119"/>
      <c r="HQ33" s="119"/>
      <c r="HR33" s="119"/>
      <c r="HS33" s="119"/>
      <c r="HT33" s="119"/>
      <c r="HU33" s="119"/>
      <c r="HV33" s="119"/>
      <c r="HW33" s="119"/>
      <c r="HX33" s="119"/>
      <c r="HY33" s="119"/>
      <c r="HZ33" s="119"/>
      <c r="IA33" s="119"/>
      <c r="IB33" s="119"/>
      <c r="IC33" s="119"/>
      <c r="ID33" s="119"/>
      <c r="IE33" s="119"/>
      <c r="IF33" s="119"/>
      <c r="IG33" s="119"/>
      <c r="IH33" s="119"/>
      <c r="II33" s="119"/>
      <c r="IJ33" s="119"/>
      <c r="IK33" s="119"/>
      <c r="IL33" s="119"/>
      <c r="IM33" s="119"/>
      <c r="IN33" s="119"/>
      <c r="IO33" s="119"/>
      <c r="IP33" s="119"/>
      <c r="IQ33" s="119"/>
      <c r="IR33" s="119"/>
      <c r="IS33" s="119"/>
      <c r="IT33" s="119"/>
      <c r="IU33" s="119"/>
    </row>
    <row r="34" spans="1:255" ht="17" customHeight="1" x14ac:dyDescent="0.2">
      <c r="A34" s="119"/>
      <c r="B34" s="127" t="s">
        <v>79</v>
      </c>
      <c r="C34" s="121">
        <v>90</v>
      </c>
      <c r="D34" s="119">
        <v>30</v>
      </c>
      <c r="E34" s="121">
        <f>C34*D34</f>
        <v>2700</v>
      </c>
      <c r="F34" s="12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  <c r="BB34" s="119"/>
      <c r="BC34" s="119"/>
      <c r="BD34" s="119"/>
      <c r="BE34" s="119"/>
      <c r="BF34" s="119"/>
      <c r="BG34" s="119"/>
      <c r="BH34" s="119"/>
      <c r="BI34" s="119"/>
      <c r="BJ34" s="119"/>
      <c r="BK34" s="119"/>
      <c r="BL34" s="119"/>
      <c r="BM34" s="119"/>
      <c r="BN34" s="119"/>
      <c r="BO34" s="119"/>
      <c r="BP34" s="119"/>
      <c r="BQ34" s="119"/>
      <c r="BR34" s="119"/>
      <c r="BS34" s="119"/>
      <c r="BT34" s="119"/>
      <c r="BU34" s="119"/>
      <c r="BV34" s="119"/>
      <c r="BW34" s="119"/>
      <c r="BX34" s="119"/>
      <c r="BY34" s="119"/>
      <c r="BZ34" s="119"/>
      <c r="CA34" s="119"/>
      <c r="CB34" s="119"/>
      <c r="CC34" s="119"/>
      <c r="CD34" s="119"/>
      <c r="CE34" s="119"/>
      <c r="CF34" s="119"/>
      <c r="CG34" s="119"/>
      <c r="CH34" s="119"/>
      <c r="CI34" s="119"/>
      <c r="CJ34" s="119"/>
      <c r="CK34" s="119"/>
      <c r="CL34" s="119"/>
      <c r="CM34" s="119"/>
      <c r="CN34" s="119"/>
      <c r="CO34" s="119"/>
      <c r="CP34" s="119"/>
      <c r="CQ34" s="119"/>
      <c r="CR34" s="119"/>
      <c r="CS34" s="119"/>
      <c r="CT34" s="119"/>
      <c r="CU34" s="119"/>
      <c r="CV34" s="119"/>
      <c r="CW34" s="119"/>
      <c r="CX34" s="119"/>
      <c r="CY34" s="119"/>
      <c r="CZ34" s="119"/>
      <c r="DA34" s="119"/>
      <c r="DB34" s="119"/>
      <c r="DC34" s="119"/>
      <c r="DD34" s="119"/>
      <c r="DE34" s="119"/>
      <c r="DF34" s="119"/>
      <c r="DG34" s="119"/>
      <c r="DH34" s="119"/>
      <c r="DI34" s="119"/>
      <c r="DJ34" s="119"/>
      <c r="DK34" s="119"/>
      <c r="DL34" s="119"/>
      <c r="DM34" s="119"/>
      <c r="DN34" s="119"/>
      <c r="DO34" s="119"/>
      <c r="DP34" s="119"/>
      <c r="DQ34" s="119"/>
      <c r="DR34" s="119"/>
      <c r="DS34" s="119"/>
      <c r="DT34" s="119"/>
      <c r="DU34" s="119"/>
      <c r="DV34" s="119"/>
      <c r="DW34" s="119"/>
      <c r="DX34" s="119"/>
      <c r="DY34" s="119"/>
      <c r="DZ34" s="119"/>
      <c r="EA34" s="119"/>
      <c r="EB34" s="119"/>
      <c r="EC34" s="119"/>
      <c r="ED34" s="119"/>
      <c r="EE34" s="119"/>
      <c r="EF34" s="119"/>
      <c r="EG34" s="119"/>
      <c r="EH34" s="119"/>
      <c r="EI34" s="119"/>
      <c r="EJ34" s="119"/>
      <c r="EK34" s="119"/>
      <c r="EL34" s="119"/>
      <c r="EM34" s="119"/>
      <c r="EN34" s="119"/>
      <c r="EO34" s="119"/>
      <c r="EP34" s="119"/>
      <c r="EQ34" s="119"/>
      <c r="ER34" s="119"/>
      <c r="ES34" s="119"/>
      <c r="ET34" s="119"/>
      <c r="EU34" s="119"/>
      <c r="EV34" s="119"/>
      <c r="EW34" s="119"/>
      <c r="EX34" s="119"/>
      <c r="EY34" s="119"/>
      <c r="EZ34" s="119"/>
      <c r="FA34" s="119"/>
      <c r="FB34" s="119"/>
      <c r="FC34" s="119"/>
      <c r="FD34" s="119"/>
      <c r="FE34" s="119"/>
      <c r="FF34" s="119"/>
      <c r="FG34" s="119"/>
      <c r="FH34" s="119"/>
      <c r="FI34" s="119"/>
      <c r="FJ34" s="119"/>
      <c r="FK34" s="119"/>
      <c r="FL34" s="119"/>
      <c r="FM34" s="119"/>
      <c r="FN34" s="119"/>
      <c r="FO34" s="119"/>
      <c r="FP34" s="119"/>
      <c r="FQ34" s="119"/>
      <c r="FR34" s="119"/>
      <c r="FS34" s="119"/>
      <c r="FT34" s="119"/>
      <c r="FU34" s="119"/>
      <c r="FV34" s="119"/>
      <c r="FW34" s="119"/>
      <c r="FX34" s="119"/>
      <c r="FY34" s="119"/>
      <c r="FZ34" s="119"/>
      <c r="GA34" s="119"/>
      <c r="GB34" s="119"/>
      <c r="GC34" s="119"/>
      <c r="GD34" s="119"/>
      <c r="GE34" s="119"/>
      <c r="GF34" s="119"/>
      <c r="GG34" s="119"/>
      <c r="GH34" s="119"/>
      <c r="GI34" s="119"/>
      <c r="GJ34" s="119"/>
      <c r="GK34" s="119"/>
      <c r="GL34" s="119"/>
      <c r="GM34" s="119"/>
      <c r="GN34" s="119"/>
      <c r="GO34" s="119"/>
      <c r="GP34" s="119"/>
      <c r="GQ34" s="119"/>
      <c r="GR34" s="119"/>
      <c r="GS34" s="119"/>
      <c r="GT34" s="119"/>
      <c r="GU34" s="119"/>
      <c r="GV34" s="119"/>
      <c r="GW34" s="119"/>
      <c r="GX34" s="119"/>
      <c r="GY34" s="119"/>
      <c r="GZ34" s="119"/>
      <c r="HA34" s="119"/>
      <c r="HB34" s="119"/>
      <c r="HC34" s="119"/>
      <c r="HD34" s="119"/>
      <c r="HE34" s="119"/>
      <c r="HF34" s="119"/>
      <c r="HG34" s="119"/>
      <c r="HH34" s="119"/>
      <c r="HI34" s="119"/>
      <c r="HJ34" s="119"/>
      <c r="HK34" s="119"/>
      <c r="HL34" s="119"/>
      <c r="HM34" s="119"/>
      <c r="HN34" s="119"/>
      <c r="HO34" s="119"/>
      <c r="HP34" s="119"/>
      <c r="HQ34" s="119"/>
      <c r="HR34" s="119"/>
      <c r="HS34" s="119"/>
      <c r="HT34" s="119"/>
      <c r="HU34" s="119"/>
      <c r="HV34" s="119"/>
      <c r="HW34" s="119"/>
      <c r="HX34" s="119"/>
      <c r="HY34" s="119"/>
      <c r="HZ34" s="119"/>
      <c r="IA34" s="119"/>
      <c r="IB34" s="119"/>
      <c r="IC34" s="119"/>
      <c r="ID34" s="119"/>
      <c r="IE34" s="119"/>
      <c r="IF34" s="119"/>
      <c r="IG34" s="119"/>
      <c r="IH34" s="119"/>
      <c r="II34" s="119"/>
      <c r="IJ34" s="119"/>
      <c r="IK34" s="119"/>
      <c r="IL34" s="119"/>
      <c r="IM34" s="119"/>
      <c r="IN34" s="119"/>
      <c r="IO34" s="119"/>
      <c r="IP34" s="119"/>
      <c r="IQ34" s="119"/>
      <c r="IR34" s="119"/>
      <c r="IS34" s="119"/>
      <c r="IT34" s="119"/>
      <c r="IU34" s="119"/>
    </row>
    <row r="35" spans="1:255" ht="17" customHeight="1" x14ac:dyDescent="0.2">
      <c r="A35" s="119"/>
      <c r="B35" s="127" t="s">
        <v>80</v>
      </c>
      <c r="C35" s="121">
        <v>90</v>
      </c>
      <c r="D35" s="119">
        <v>30</v>
      </c>
      <c r="E35" s="121">
        <f>C35*D35</f>
        <v>2700</v>
      </c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  <c r="BB35" s="119"/>
      <c r="BC35" s="119"/>
      <c r="BD35" s="119"/>
      <c r="BE35" s="119"/>
      <c r="BF35" s="119"/>
      <c r="BG35" s="119"/>
      <c r="BH35" s="119"/>
      <c r="BI35" s="119"/>
      <c r="BJ35" s="119"/>
      <c r="BK35" s="119"/>
      <c r="BL35" s="119"/>
      <c r="BM35" s="119"/>
      <c r="BN35" s="119"/>
      <c r="BO35" s="119"/>
      <c r="BP35" s="119"/>
      <c r="BQ35" s="119"/>
      <c r="BR35" s="119"/>
      <c r="BS35" s="119"/>
      <c r="BT35" s="119"/>
      <c r="BU35" s="119"/>
      <c r="BV35" s="119"/>
      <c r="BW35" s="119"/>
      <c r="BX35" s="119"/>
      <c r="BY35" s="119"/>
      <c r="BZ35" s="119"/>
      <c r="CA35" s="119"/>
      <c r="CB35" s="119"/>
      <c r="CC35" s="119"/>
      <c r="CD35" s="119"/>
      <c r="CE35" s="119"/>
      <c r="CF35" s="119"/>
      <c r="CG35" s="119"/>
      <c r="CH35" s="119"/>
      <c r="CI35" s="119"/>
      <c r="CJ35" s="119"/>
      <c r="CK35" s="119"/>
      <c r="CL35" s="119"/>
      <c r="CM35" s="119"/>
      <c r="CN35" s="119"/>
      <c r="CO35" s="119"/>
      <c r="CP35" s="119"/>
      <c r="CQ35" s="119"/>
      <c r="CR35" s="119"/>
      <c r="CS35" s="119"/>
      <c r="CT35" s="119"/>
      <c r="CU35" s="119"/>
      <c r="CV35" s="119"/>
      <c r="CW35" s="119"/>
      <c r="CX35" s="119"/>
      <c r="CY35" s="119"/>
      <c r="CZ35" s="119"/>
      <c r="DA35" s="119"/>
      <c r="DB35" s="119"/>
      <c r="DC35" s="119"/>
      <c r="DD35" s="119"/>
      <c r="DE35" s="119"/>
      <c r="DF35" s="119"/>
      <c r="DG35" s="119"/>
      <c r="DH35" s="119"/>
      <c r="DI35" s="119"/>
      <c r="DJ35" s="119"/>
      <c r="DK35" s="119"/>
      <c r="DL35" s="119"/>
      <c r="DM35" s="119"/>
      <c r="DN35" s="119"/>
      <c r="DO35" s="119"/>
      <c r="DP35" s="119"/>
      <c r="DQ35" s="119"/>
      <c r="DR35" s="119"/>
      <c r="DS35" s="119"/>
      <c r="DT35" s="119"/>
      <c r="DU35" s="119"/>
      <c r="DV35" s="119"/>
      <c r="DW35" s="119"/>
      <c r="DX35" s="119"/>
      <c r="DY35" s="119"/>
      <c r="DZ35" s="119"/>
      <c r="EA35" s="119"/>
      <c r="EB35" s="119"/>
      <c r="EC35" s="119"/>
      <c r="ED35" s="119"/>
      <c r="EE35" s="119"/>
      <c r="EF35" s="119"/>
      <c r="EG35" s="119"/>
      <c r="EH35" s="119"/>
      <c r="EI35" s="119"/>
      <c r="EJ35" s="119"/>
      <c r="EK35" s="119"/>
      <c r="EL35" s="119"/>
      <c r="EM35" s="119"/>
      <c r="EN35" s="119"/>
      <c r="EO35" s="119"/>
      <c r="EP35" s="119"/>
      <c r="EQ35" s="119"/>
      <c r="ER35" s="119"/>
      <c r="ES35" s="119"/>
      <c r="ET35" s="119"/>
      <c r="EU35" s="119"/>
      <c r="EV35" s="119"/>
      <c r="EW35" s="119"/>
      <c r="EX35" s="119"/>
      <c r="EY35" s="119"/>
      <c r="EZ35" s="119"/>
      <c r="FA35" s="119"/>
      <c r="FB35" s="119"/>
      <c r="FC35" s="119"/>
      <c r="FD35" s="119"/>
      <c r="FE35" s="119"/>
      <c r="FF35" s="119"/>
      <c r="FG35" s="119"/>
      <c r="FH35" s="119"/>
      <c r="FI35" s="119"/>
      <c r="FJ35" s="119"/>
      <c r="FK35" s="119"/>
      <c r="FL35" s="119"/>
      <c r="FM35" s="119"/>
      <c r="FN35" s="119"/>
      <c r="FO35" s="119"/>
      <c r="FP35" s="119"/>
      <c r="FQ35" s="119"/>
      <c r="FR35" s="119"/>
      <c r="FS35" s="119"/>
      <c r="FT35" s="119"/>
      <c r="FU35" s="119"/>
      <c r="FV35" s="119"/>
      <c r="FW35" s="119"/>
      <c r="FX35" s="119"/>
      <c r="FY35" s="119"/>
      <c r="FZ35" s="119"/>
      <c r="GA35" s="119"/>
      <c r="GB35" s="119"/>
      <c r="GC35" s="119"/>
      <c r="GD35" s="119"/>
      <c r="GE35" s="119"/>
      <c r="GF35" s="119"/>
      <c r="GG35" s="119"/>
      <c r="GH35" s="119"/>
      <c r="GI35" s="119"/>
      <c r="GJ35" s="119"/>
      <c r="GK35" s="119"/>
      <c r="GL35" s="119"/>
      <c r="GM35" s="119"/>
      <c r="GN35" s="119"/>
      <c r="GO35" s="119"/>
      <c r="GP35" s="119"/>
      <c r="GQ35" s="119"/>
      <c r="GR35" s="119"/>
      <c r="GS35" s="119"/>
      <c r="GT35" s="119"/>
      <c r="GU35" s="119"/>
      <c r="GV35" s="119"/>
      <c r="GW35" s="119"/>
      <c r="GX35" s="119"/>
      <c r="GY35" s="119"/>
      <c r="GZ35" s="119"/>
      <c r="HA35" s="119"/>
      <c r="HB35" s="119"/>
      <c r="HC35" s="119"/>
      <c r="HD35" s="119"/>
      <c r="HE35" s="119"/>
      <c r="HF35" s="119"/>
      <c r="HG35" s="119"/>
      <c r="HH35" s="119"/>
      <c r="HI35" s="119"/>
      <c r="HJ35" s="119"/>
      <c r="HK35" s="119"/>
      <c r="HL35" s="119"/>
      <c r="HM35" s="119"/>
      <c r="HN35" s="119"/>
      <c r="HO35" s="119"/>
      <c r="HP35" s="119"/>
      <c r="HQ35" s="119"/>
      <c r="HR35" s="119"/>
      <c r="HS35" s="119"/>
      <c r="HT35" s="119"/>
      <c r="HU35" s="119"/>
      <c r="HV35" s="119"/>
      <c r="HW35" s="119"/>
      <c r="HX35" s="119"/>
      <c r="HY35" s="119"/>
      <c r="HZ35" s="119"/>
      <c r="IA35" s="119"/>
      <c r="IB35" s="119"/>
      <c r="IC35" s="119"/>
      <c r="ID35" s="119"/>
      <c r="IE35" s="119"/>
      <c r="IF35" s="119"/>
      <c r="IG35" s="119"/>
      <c r="IH35" s="119"/>
      <c r="II35" s="119"/>
      <c r="IJ35" s="119"/>
      <c r="IK35" s="119"/>
      <c r="IL35" s="119"/>
      <c r="IM35" s="119"/>
      <c r="IN35" s="119"/>
      <c r="IO35" s="119"/>
      <c r="IP35" s="119"/>
      <c r="IQ35" s="119"/>
      <c r="IR35" s="119"/>
      <c r="IS35" s="119"/>
      <c r="IT35" s="119"/>
      <c r="IU35" s="119"/>
    </row>
    <row r="36" spans="1:255" ht="17" customHeight="1" x14ac:dyDescent="0.2">
      <c r="A36" s="119"/>
      <c r="B36" s="127" t="s">
        <v>149</v>
      </c>
      <c r="C36" s="121">
        <v>90</v>
      </c>
      <c r="D36" s="119">
        <v>10</v>
      </c>
      <c r="E36" s="121">
        <f>C36*D36</f>
        <v>900</v>
      </c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  <c r="BB36" s="119"/>
      <c r="BC36" s="119"/>
      <c r="BD36" s="119"/>
      <c r="BE36" s="119"/>
      <c r="BF36" s="119"/>
      <c r="BG36" s="119"/>
      <c r="BH36" s="119"/>
      <c r="BI36" s="119"/>
      <c r="BJ36" s="119"/>
      <c r="BK36" s="119"/>
      <c r="BL36" s="119"/>
      <c r="BM36" s="119"/>
      <c r="BN36" s="119"/>
      <c r="BO36" s="119"/>
      <c r="BP36" s="119"/>
      <c r="BQ36" s="119"/>
      <c r="BR36" s="119"/>
      <c r="BS36" s="119"/>
      <c r="BT36" s="119"/>
      <c r="BU36" s="119"/>
      <c r="BV36" s="119"/>
      <c r="BW36" s="119"/>
      <c r="BX36" s="119"/>
      <c r="BY36" s="119"/>
      <c r="BZ36" s="119"/>
      <c r="CA36" s="119"/>
      <c r="CB36" s="119"/>
      <c r="CC36" s="119"/>
      <c r="CD36" s="119"/>
      <c r="CE36" s="119"/>
      <c r="CF36" s="119"/>
      <c r="CG36" s="119"/>
      <c r="CH36" s="119"/>
      <c r="CI36" s="119"/>
      <c r="CJ36" s="119"/>
      <c r="CK36" s="119"/>
      <c r="CL36" s="119"/>
      <c r="CM36" s="119"/>
      <c r="CN36" s="119"/>
      <c r="CO36" s="119"/>
      <c r="CP36" s="119"/>
      <c r="CQ36" s="119"/>
      <c r="CR36" s="119"/>
      <c r="CS36" s="119"/>
      <c r="CT36" s="119"/>
      <c r="CU36" s="119"/>
      <c r="CV36" s="119"/>
      <c r="CW36" s="119"/>
      <c r="CX36" s="119"/>
      <c r="CY36" s="119"/>
      <c r="CZ36" s="119"/>
      <c r="DA36" s="119"/>
      <c r="DB36" s="119"/>
      <c r="DC36" s="119"/>
      <c r="DD36" s="119"/>
      <c r="DE36" s="119"/>
      <c r="DF36" s="119"/>
      <c r="DG36" s="119"/>
      <c r="DH36" s="119"/>
      <c r="DI36" s="119"/>
      <c r="DJ36" s="119"/>
      <c r="DK36" s="119"/>
      <c r="DL36" s="119"/>
      <c r="DM36" s="119"/>
      <c r="DN36" s="119"/>
      <c r="DO36" s="119"/>
      <c r="DP36" s="119"/>
      <c r="DQ36" s="119"/>
      <c r="DR36" s="119"/>
      <c r="DS36" s="119"/>
      <c r="DT36" s="119"/>
      <c r="DU36" s="119"/>
      <c r="DV36" s="119"/>
      <c r="DW36" s="119"/>
      <c r="DX36" s="119"/>
      <c r="DY36" s="119"/>
      <c r="DZ36" s="119"/>
      <c r="EA36" s="119"/>
      <c r="EB36" s="119"/>
      <c r="EC36" s="119"/>
      <c r="ED36" s="119"/>
      <c r="EE36" s="119"/>
      <c r="EF36" s="119"/>
      <c r="EG36" s="119"/>
      <c r="EH36" s="119"/>
      <c r="EI36" s="119"/>
      <c r="EJ36" s="119"/>
      <c r="EK36" s="119"/>
      <c r="EL36" s="119"/>
      <c r="EM36" s="119"/>
      <c r="EN36" s="119"/>
      <c r="EO36" s="119"/>
      <c r="EP36" s="119"/>
      <c r="EQ36" s="119"/>
      <c r="ER36" s="119"/>
      <c r="ES36" s="119"/>
      <c r="ET36" s="119"/>
      <c r="EU36" s="119"/>
      <c r="EV36" s="119"/>
      <c r="EW36" s="119"/>
      <c r="EX36" s="119"/>
      <c r="EY36" s="119"/>
      <c r="EZ36" s="119"/>
      <c r="FA36" s="119"/>
      <c r="FB36" s="119"/>
      <c r="FC36" s="119"/>
      <c r="FD36" s="119"/>
      <c r="FE36" s="119"/>
      <c r="FF36" s="119"/>
      <c r="FG36" s="119"/>
      <c r="FH36" s="119"/>
      <c r="FI36" s="119"/>
      <c r="FJ36" s="119"/>
      <c r="FK36" s="119"/>
      <c r="FL36" s="119"/>
      <c r="FM36" s="119"/>
      <c r="FN36" s="119"/>
      <c r="FO36" s="119"/>
      <c r="FP36" s="119"/>
      <c r="FQ36" s="119"/>
      <c r="FR36" s="119"/>
      <c r="FS36" s="119"/>
      <c r="FT36" s="119"/>
      <c r="FU36" s="119"/>
      <c r="FV36" s="119"/>
      <c r="FW36" s="119"/>
      <c r="FX36" s="119"/>
      <c r="FY36" s="119"/>
      <c r="FZ36" s="119"/>
      <c r="GA36" s="119"/>
      <c r="GB36" s="119"/>
      <c r="GC36" s="119"/>
      <c r="GD36" s="119"/>
      <c r="GE36" s="119"/>
      <c r="GF36" s="119"/>
      <c r="GG36" s="119"/>
      <c r="GH36" s="119"/>
      <c r="GI36" s="119"/>
      <c r="GJ36" s="119"/>
      <c r="GK36" s="119"/>
      <c r="GL36" s="119"/>
      <c r="GM36" s="119"/>
      <c r="GN36" s="119"/>
      <c r="GO36" s="119"/>
      <c r="GP36" s="119"/>
      <c r="GQ36" s="119"/>
      <c r="GR36" s="119"/>
      <c r="GS36" s="119"/>
      <c r="GT36" s="119"/>
      <c r="GU36" s="119"/>
      <c r="GV36" s="119"/>
      <c r="GW36" s="119"/>
      <c r="GX36" s="119"/>
      <c r="GY36" s="119"/>
      <c r="GZ36" s="119"/>
      <c r="HA36" s="119"/>
      <c r="HB36" s="119"/>
      <c r="HC36" s="119"/>
      <c r="HD36" s="119"/>
      <c r="HE36" s="119"/>
      <c r="HF36" s="119"/>
      <c r="HG36" s="119"/>
      <c r="HH36" s="119"/>
      <c r="HI36" s="119"/>
      <c r="HJ36" s="119"/>
      <c r="HK36" s="119"/>
      <c r="HL36" s="119"/>
      <c r="HM36" s="119"/>
      <c r="HN36" s="119"/>
      <c r="HO36" s="119"/>
      <c r="HP36" s="119"/>
      <c r="HQ36" s="119"/>
      <c r="HR36" s="119"/>
      <c r="HS36" s="119"/>
      <c r="HT36" s="119"/>
      <c r="HU36" s="119"/>
      <c r="HV36" s="119"/>
      <c r="HW36" s="119"/>
      <c r="HX36" s="119"/>
      <c r="HY36" s="119"/>
      <c r="HZ36" s="119"/>
      <c r="IA36" s="119"/>
      <c r="IB36" s="119"/>
      <c r="IC36" s="119"/>
      <c r="ID36" s="119"/>
      <c r="IE36" s="119"/>
      <c r="IF36" s="119"/>
      <c r="IG36" s="119"/>
      <c r="IH36" s="119"/>
      <c r="II36" s="119"/>
      <c r="IJ36" s="119"/>
      <c r="IK36" s="119"/>
      <c r="IL36" s="119"/>
      <c r="IM36" s="119"/>
      <c r="IN36" s="119"/>
      <c r="IO36" s="119"/>
      <c r="IP36" s="119"/>
      <c r="IQ36" s="119"/>
      <c r="IR36" s="119"/>
      <c r="IS36" s="119"/>
      <c r="IT36" s="119"/>
      <c r="IU36" s="119"/>
    </row>
    <row r="37" spans="1:255" ht="17" customHeight="1" x14ac:dyDescent="0.2">
      <c r="A37" s="119"/>
      <c r="B37" s="119"/>
      <c r="C37" s="121"/>
      <c r="D37" s="119"/>
      <c r="E37" s="121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  <c r="BB37" s="119"/>
      <c r="BC37" s="119"/>
      <c r="BD37" s="119"/>
      <c r="BE37" s="119"/>
      <c r="BF37" s="119"/>
      <c r="BG37" s="119"/>
      <c r="BH37" s="119"/>
      <c r="BI37" s="119"/>
      <c r="BJ37" s="119"/>
      <c r="BK37" s="119"/>
      <c r="BL37" s="119"/>
      <c r="BM37" s="119"/>
      <c r="BN37" s="119"/>
      <c r="BO37" s="119"/>
      <c r="BP37" s="119"/>
      <c r="BQ37" s="119"/>
      <c r="BR37" s="119"/>
      <c r="BS37" s="119"/>
      <c r="BT37" s="119"/>
      <c r="BU37" s="119"/>
      <c r="BV37" s="119"/>
      <c r="BW37" s="119"/>
      <c r="BX37" s="119"/>
      <c r="BY37" s="119"/>
      <c r="BZ37" s="119"/>
      <c r="CA37" s="119"/>
      <c r="CB37" s="119"/>
      <c r="CC37" s="119"/>
      <c r="CD37" s="119"/>
      <c r="CE37" s="119"/>
      <c r="CF37" s="119"/>
      <c r="CG37" s="119"/>
      <c r="CH37" s="119"/>
      <c r="CI37" s="119"/>
      <c r="CJ37" s="119"/>
      <c r="CK37" s="119"/>
      <c r="CL37" s="119"/>
      <c r="CM37" s="119"/>
      <c r="CN37" s="119"/>
      <c r="CO37" s="119"/>
      <c r="CP37" s="119"/>
      <c r="CQ37" s="119"/>
      <c r="CR37" s="119"/>
      <c r="CS37" s="119"/>
      <c r="CT37" s="119"/>
      <c r="CU37" s="119"/>
      <c r="CV37" s="119"/>
      <c r="CW37" s="119"/>
      <c r="CX37" s="119"/>
      <c r="CY37" s="119"/>
      <c r="CZ37" s="119"/>
      <c r="DA37" s="119"/>
      <c r="DB37" s="119"/>
      <c r="DC37" s="119"/>
      <c r="DD37" s="119"/>
      <c r="DE37" s="119"/>
      <c r="DF37" s="119"/>
      <c r="DG37" s="119"/>
      <c r="DH37" s="119"/>
      <c r="DI37" s="119"/>
      <c r="DJ37" s="119"/>
      <c r="DK37" s="119"/>
      <c r="DL37" s="119"/>
      <c r="DM37" s="119"/>
      <c r="DN37" s="119"/>
      <c r="DO37" s="119"/>
      <c r="DP37" s="119"/>
      <c r="DQ37" s="119"/>
      <c r="DR37" s="119"/>
      <c r="DS37" s="119"/>
      <c r="DT37" s="119"/>
      <c r="DU37" s="119"/>
      <c r="DV37" s="119"/>
      <c r="DW37" s="119"/>
      <c r="DX37" s="119"/>
      <c r="DY37" s="119"/>
      <c r="DZ37" s="119"/>
      <c r="EA37" s="119"/>
      <c r="EB37" s="119"/>
      <c r="EC37" s="119"/>
      <c r="ED37" s="119"/>
      <c r="EE37" s="119"/>
      <c r="EF37" s="119"/>
      <c r="EG37" s="119"/>
      <c r="EH37" s="119"/>
      <c r="EI37" s="119"/>
      <c r="EJ37" s="119"/>
      <c r="EK37" s="119"/>
      <c r="EL37" s="119"/>
      <c r="EM37" s="119"/>
      <c r="EN37" s="119"/>
      <c r="EO37" s="119"/>
      <c r="EP37" s="119"/>
      <c r="EQ37" s="119"/>
      <c r="ER37" s="119"/>
      <c r="ES37" s="119"/>
      <c r="ET37" s="119"/>
      <c r="EU37" s="119"/>
      <c r="EV37" s="119"/>
      <c r="EW37" s="119"/>
      <c r="EX37" s="119"/>
      <c r="EY37" s="119"/>
      <c r="EZ37" s="119"/>
      <c r="FA37" s="119"/>
      <c r="FB37" s="119"/>
      <c r="FC37" s="119"/>
      <c r="FD37" s="119"/>
      <c r="FE37" s="119"/>
      <c r="FF37" s="119"/>
      <c r="FG37" s="119"/>
      <c r="FH37" s="119"/>
      <c r="FI37" s="119"/>
      <c r="FJ37" s="119"/>
      <c r="FK37" s="119"/>
      <c r="FL37" s="119"/>
      <c r="FM37" s="119"/>
      <c r="FN37" s="119"/>
      <c r="FO37" s="119"/>
      <c r="FP37" s="119"/>
      <c r="FQ37" s="119"/>
      <c r="FR37" s="119"/>
      <c r="FS37" s="119"/>
      <c r="FT37" s="119"/>
      <c r="FU37" s="119"/>
      <c r="FV37" s="119"/>
      <c r="FW37" s="119"/>
      <c r="FX37" s="119"/>
      <c r="FY37" s="119"/>
      <c r="FZ37" s="119"/>
      <c r="GA37" s="119"/>
      <c r="GB37" s="119"/>
      <c r="GC37" s="119"/>
      <c r="GD37" s="119"/>
      <c r="GE37" s="119"/>
      <c r="GF37" s="119"/>
      <c r="GG37" s="119"/>
      <c r="GH37" s="119"/>
      <c r="GI37" s="119"/>
      <c r="GJ37" s="119"/>
      <c r="GK37" s="119"/>
      <c r="GL37" s="119"/>
      <c r="GM37" s="119"/>
      <c r="GN37" s="119"/>
      <c r="GO37" s="119"/>
      <c r="GP37" s="119"/>
      <c r="GQ37" s="119"/>
      <c r="GR37" s="119"/>
      <c r="GS37" s="119"/>
      <c r="GT37" s="119"/>
      <c r="GU37" s="119"/>
      <c r="GV37" s="119"/>
      <c r="GW37" s="119"/>
      <c r="GX37" s="119"/>
      <c r="GY37" s="119"/>
      <c r="GZ37" s="119"/>
      <c r="HA37" s="119"/>
      <c r="HB37" s="119"/>
      <c r="HC37" s="119"/>
      <c r="HD37" s="119"/>
      <c r="HE37" s="119"/>
      <c r="HF37" s="119"/>
      <c r="HG37" s="119"/>
      <c r="HH37" s="119"/>
      <c r="HI37" s="119"/>
      <c r="HJ37" s="119"/>
      <c r="HK37" s="119"/>
      <c r="HL37" s="119"/>
      <c r="HM37" s="119"/>
      <c r="HN37" s="119"/>
      <c r="HO37" s="119"/>
      <c r="HP37" s="119"/>
      <c r="HQ37" s="119"/>
      <c r="HR37" s="119"/>
      <c r="HS37" s="119"/>
      <c r="HT37" s="119"/>
      <c r="HU37" s="119"/>
      <c r="HV37" s="119"/>
      <c r="HW37" s="119"/>
      <c r="HX37" s="119"/>
      <c r="HY37" s="119"/>
      <c r="HZ37" s="119"/>
      <c r="IA37" s="119"/>
      <c r="IB37" s="119"/>
      <c r="IC37" s="119"/>
      <c r="ID37" s="119"/>
      <c r="IE37" s="119"/>
      <c r="IF37" s="119"/>
      <c r="IG37" s="119"/>
      <c r="IH37" s="119"/>
      <c r="II37" s="119"/>
      <c r="IJ37" s="119"/>
      <c r="IK37" s="119"/>
      <c r="IL37" s="119"/>
      <c r="IM37" s="119"/>
      <c r="IN37" s="119"/>
      <c r="IO37" s="119"/>
      <c r="IP37" s="119"/>
      <c r="IQ37" s="119"/>
      <c r="IR37" s="119"/>
      <c r="IS37" s="119"/>
      <c r="IT37" s="119"/>
      <c r="IU37" s="119"/>
    </row>
    <row r="38" spans="1:255" ht="17" customHeight="1" x14ac:dyDescent="0.2">
      <c r="A38" s="119"/>
      <c r="B38" s="127" t="s">
        <v>138</v>
      </c>
      <c r="C38" s="121">
        <v>2410</v>
      </c>
      <c r="D38" s="119">
        <v>1</v>
      </c>
      <c r="E38" s="121">
        <f>C38*D38</f>
        <v>2410</v>
      </c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  <c r="BB38" s="119"/>
      <c r="BC38" s="119"/>
      <c r="BD38" s="119"/>
      <c r="BE38" s="119"/>
      <c r="BF38" s="119"/>
      <c r="BG38" s="119"/>
      <c r="BH38" s="119"/>
      <c r="BI38" s="119"/>
      <c r="BJ38" s="119"/>
      <c r="BK38" s="119"/>
      <c r="BL38" s="119"/>
      <c r="BM38" s="119"/>
      <c r="BN38" s="119"/>
      <c r="BO38" s="119"/>
      <c r="BP38" s="119"/>
      <c r="BQ38" s="119"/>
      <c r="BR38" s="119"/>
      <c r="BS38" s="119"/>
      <c r="BT38" s="119"/>
      <c r="BU38" s="119"/>
      <c r="BV38" s="119"/>
      <c r="BW38" s="119"/>
      <c r="BX38" s="119"/>
      <c r="BY38" s="119"/>
      <c r="BZ38" s="119"/>
      <c r="CA38" s="119"/>
      <c r="CB38" s="119"/>
      <c r="CC38" s="119"/>
      <c r="CD38" s="119"/>
      <c r="CE38" s="119"/>
      <c r="CF38" s="119"/>
      <c r="CG38" s="119"/>
      <c r="CH38" s="119"/>
      <c r="CI38" s="119"/>
      <c r="CJ38" s="119"/>
      <c r="CK38" s="119"/>
      <c r="CL38" s="119"/>
      <c r="CM38" s="119"/>
      <c r="CN38" s="119"/>
      <c r="CO38" s="119"/>
      <c r="CP38" s="119"/>
      <c r="CQ38" s="119"/>
      <c r="CR38" s="119"/>
      <c r="CS38" s="119"/>
      <c r="CT38" s="119"/>
      <c r="CU38" s="119"/>
      <c r="CV38" s="119"/>
      <c r="CW38" s="119"/>
      <c r="CX38" s="119"/>
      <c r="CY38" s="119"/>
      <c r="CZ38" s="119"/>
      <c r="DA38" s="119"/>
      <c r="DB38" s="119"/>
      <c r="DC38" s="119"/>
      <c r="DD38" s="119"/>
      <c r="DE38" s="119"/>
      <c r="DF38" s="119"/>
      <c r="DG38" s="119"/>
      <c r="DH38" s="119"/>
      <c r="DI38" s="119"/>
      <c r="DJ38" s="119"/>
      <c r="DK38" s="119"/>
      <c r="DL38" s="119"/>
      <c r="DM38" s="119"/>
      <c r="DN38" s="119"/>
      <c r="DO38" s="119"/>
      <c r="DP38" s="119"/>
      <c r="DQ38" s="119"/>
      <c r="DR38" s="119"/>
      <c r="DS38" s="119"/>
      <c r="DT38" s="119"/>
      <c r="DU38" s="119"/>
      <c r="DV38" s="119"/>
      <c r="DW38" s="119"/>
      <c r="DX38" s="119"/>
      <c r="DY38" s="119"/>
      <c r="DZ38" s="119"/>
      <c r="EA38" s="119"/>
      <c r="EB38" s="119"/>
      <c r="EC38" s="119"/>
      <c r="ED38" s="119"/>
      <c r="EE38" s="119"/>
      <c r="EF38" s="119"/>
      <c r="EG38" s="119"/>
      <c r="EH38" s="119"/>
      <c r="EI38" s="119"/>
      <c r="EJ38" s="119"/>
      <c r="EK38" s="119"/>
      <c r="EL38" s="119"/>
      <c r="EM38" s="119"/>
      <c r="EN38" s="119"/>
      <c r="EO38" s="119"/>
      <c r="EP38" s="119"/>
      <c r="EQ38" s="119"/>
      <c r="ER38" s="119"/>
      <c r="ES38" s="119"/>
      <c r="ET38" s="119"/>
      <c r="EU38" s="119"/>
      <c r="EV38" s="119"/>
      <c r="EW38" s="119"/>
      <c r="EX38" s="119"/>
      <c r="EY38" s="119"/>
      <c r="EZ38" s="119"/>
      <c r="FA38" s="119"/>
      <c r="FB38" s="119"/>
      <c r="FC38" s="119"/>
      <c r="FD38" s="119"/>
      <c r="FE38" s="119"/>
      <c r="FF38" s="119"/>
      <c r="FG38" s="119"/>
      <c r="FH38" s="119"/>
      <c r="FI38" s="119"/>
      <c r="FJ38" s="119"/>
      <c r="FK38" s="119"/>
      <c r="FL38" s="119"/>
      <c r="FM38" s="119"/>
      <c r="FN38" s="119"/>
      <c r="FO38" s="119"/>
      <c r="FP38" s="119"/>
      <c r="FQ38" s="119"/>
      <c r="FR38" s="119"/>
      <c r="FS38" s="119"/>
      <c r="FT38" s="119"/>
      <c r="FU38" s="119"/>
      <c r="FV38" s="119"/>
      <c r="FW38" s="119"/>
      <c r="FX38" s="119"/>
      <c r="FY38" s="119"/>
      <c r="FZ38" s="119"/>
      <c r="GA38" s="119"/>
      <c r="GB38" s="119"/>
      <c r="GC38" s="119"/>
      <c r="GD38" s="119"/>
      <c r="GE38" s="119"/>
      <c r="GF38" s="119"/>
      <c r="GG38" s="119"/>
      <c r="GH38" s="119"/>
      <c r="GI38" s="119"/>
      <c r="GJ38" s="119"/>
      <c r="GK38" s="119"/>
      <c r="GL38" s="119"/>
      <c r="GM38" s="119"/>
      <c r="GN38" s="119"/>
      <c r="GO38" s="119"/>
      <c r="GP38" s="119"/>
      <c r="GQ38" s="119"/>
      <c r="GR38" s="119"/>
      <c r="GS38" s="119"/>
      <c r="GT38" s="119"/>
      <c r="GU38" s="119"/>
      <c r="GV38" s="119"/>
      <c r="GW38" s="119"/>
      <c r="GX38" s="119"/>
      <c r="GY38" s="119"/>
      <c r="GZ38" s="119"/>
      <c r="HA38" s="119"/>
      <c r="HB38" s="119"/>
      <c r="HC38" s="119"/>
      <c r="HD38" s="119"/>
      <c r="HE38" s="119"/>
      <c r="HF38" s="119"/>
      <c r="HG38" s="119"/>
      <c r="HH38" s="119"/>
      <c r="HI38" s="119"/>
      <c r="HJ38" s="119"/>
      <c r="HK38" s="119"/>
      <c r="HL38" s="119"/>
      <c r="HM38" s="119"/>
      <c r="HN38" s="119"/>
      <c r="HO38" s="119"/>
      <c r="HP38" s="119"/>
      <c r="HQ38" s="119"/>
      <c r="HR38" s="119"/>
      <c r="HS38" s="119"/>
      <c r="HT38" s="119"/>
      <c r="HU38" s="119"/>
      <c r="HV38" s="119"/>
      <c r="HW38" s="119"/>
      <c r="HX38" s="119"/>
      <c r="HY38" s="119"/>
      <c r="HZ38" s="119"/>
      <c r="IA38" s="119"/>
      <c r="IB38" s="119"/>
      <c r="IC38" s="119"/>
      <c r="ID38" s="119"/>
      <c r="IE38" s="119"/>
      <c r="IF38" s="119"/>
      <c r="IG38" s="119"/>
      <c r="IH38" s="119"/>
      <c r="II38" s="119"/>
      <c r="IJ38" s="119"/>
      <c r="IK38" s="119"/>
      <c r="IL38" s="119"/>
      <c r="IM38" s="119"/>
      <c r="IN38" s="119"/>
      <c r="IO38" s="119"/>
      <c r="IP38" s="119"/>
      <c r="IQ38" s="119"/>
      <c r="IR38" s="119"/>
      <c r="IS38" s="119"/>
      <c r="IT38" s="119"/>
      <c r="IU38" s="119"/>
    </row>
    <row r="39" spans="1:255" ht="17" customHeight="1" x14ac:dyDescent="0.2">
      <c r="A39" s="119"/>
      <c r="B39" s="127" t="s">
        <v>150</v>
      </c>
      <c r="C39" s="121">
        <v>90</v>
      </c>
      <c r="D39" s="119">
        <v>10</v>
      </c>
      <c r="E39" s="121">
        <f>C39*D39</f>
        <v>900</v>
      </c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  <c r="BB39" s="119"/>
      <c r="BC39" s="119"/>
      <c r="BD39" s="119"/>
      <c r="BE39" s="119"/>
      <c r="BF39" s="119"/>
      <c r="BG39" s="119"/>
      <c r="BH39" s="119"/>
      <c r="BI39" s="119"/>
      <c r="BJ39" s="119"/>
      <c r="BK39" s="119"/>
      <c r="BL39" s="119"/>
      <c r="BM39" s="119"/>
      <c r="BN39" s="119"/>
      <c r="BO39" s="119"/>
      <c r="BP39" s="119"/>
      <c r="BQ39" s="119"/>
      <c r="BR39" s="119"/>
      <c r="BS39" s="119"/>
      <c r="BT39" s="119"/>
      <c r="BU39" s="119"/>
      <c r="BV39" s="119"/>
      <c r="BW39" s="119"/>
      <c r="BX39" s="119"/>
      <c r="BY39" s="119"/>
      <c r="BZ39" s="119"/>
      <c r="CA39" s="119"/>
      <c r="CB39" s="119"/>
      <c r="CC39" s="119"/>
      <c r="CD39" s="119"/>
      <c r="CE39" s="119"/>
      <c r="CF39" s="119"/>
      <c r="CG39" s="119"/>
      <c r="CH39" s="119"/>
      <c r="CI39" s="119"/>
      <c r="CJ39" s="119"/>
      <c r="CK39" s="119"/>
      <c r="CL39" s="119"/>
      <c r="CM39" s="119"/>
      <c r="CN39" s="119"/>
      <c r="CO39" s="119"/>
      <c r="CP39" s="119"/>
      <c r="CQ39" s="119"/>
      <c r="CR39" s="119"/>
      <c r="CS39" s="119"/>
      <c r="CT39" s="119"/>
      <c r="CU39" s="119"/>
      <c r="CV39" s="119"/>
      <c r="CW39" s="119"/>
      <c r="CX39" s="119"/>
      <c r="CY39" s="119"/>
      <c r="CZ39" s="119"/>
      <c r="DA39" s="119"/>
      <c r="DB39" s="119"/>
      <c r="DC39" s="119"/>
      <c r="DD39" s="119"/>
      <c r="DE39" s="119"/>
      <c r="DF39" s="119"/>
      <c r="DG39" s="119"/>
      <c r="DH39" s="119"/>
      <c r="DI39" s="119"/>
      <c r="DJ39" s="119"/>
      <c r="DK39" s="119"/>
      <c r="DL39" s="119"/>
      <c r="DM39" s="119"/>
      <c r="DN39" s="119"/>
      <c r="DO39" s="119"/>
      <c r="DP39" s="119"/>
      <c r="DQ39" s="119"/>
      <c r="DR39" s="119"/>
      <c r="DS39" s="119"/>
      <c r="DT39" s="119"/>
      <c r="DU39" s="119"/>
      <c r="DV39" s="119"/>
      <c r="DW39" s="119"/>
      <c r="DX39" s="119"/>
      <c r="DY39" s="119"/>
      <c r="DZ39" s="119"/>
      <c r="EA39" s="119"/>
      <c r="EB39" s="119"/>
      <c r="EC39" s="119"/>
      <c r="ED39" s="119"/>
      <c r="EE39" s="119"/>
      <c r="EF39" s="119"/>
      <c r="EG39" s="119"/>
      <c r="EH39" s="119"/>
      <c r="EI39" s="119"/>
      <c r="EJ39" s="119"/>
      <c r="EK39" s="119"/>
      <c r="EL39" s="119"/>
      <c r="EM39" s="119"/>
      <c r="EN39" s="119"/>
      <c r="EO39" s="119"/>
      <c r="EP39" s="119"/>
      <c r="EQ39" s="119"/>
      <c r="ER39" s="119"/>
      <c r="ES39" s="119"/>
      <c r="ET39" s="119"/>
      <c r="EU39" s="119"/>
      <c r="EV39" s="119"/>
      <c r="EW39" s="119"/>
      <c r="EX39" s="119"/>
      <c r="EY39" s="119"/>
      <c r="EZ39" s="119"/>
      <c r="FA39" s="119"/>
      <c r="FB39" s="119"/>
      <c r="FC39" s="119"/>
      <c r="FD39" s="119"/>
      <c r="FE39" s="119"/>
      <c r="FF39" s="119"/>
      <c r="FG39" s="119"/>
      <c r="FH39" s="119"/>
      <c r="FI39" s="119"/>
      <c r="FJ39" s="119"/>
      <c r="FK39" s="119"/>
      <c r="FL39" s="119"/>
      <c r="FM39" s="119"/>
      <c r="FN39" s="119"/>
      <c r="FO39" s="119"/>
      <c r="FP39" s="119"/>
      <c r="FQ39" s="119"/>
      <c r="FR39" s="119"/>
      <c r="FS39" s="119"/>
      <c r="FT39" s="119"/>
      <c r="FU39" s="119"/>
      <c r="FV39" s="119"/>
      <c r="FW39" s="119"/>
      <c r="FX39" s="119"/>
      <c r="FY39" s="119"/>
      <c r="FZ39" s="119"/>
      <c r="GA39" s="119"/>
      <c r="GB39" s="119"/>
      <c r="GC39" s="119"/>
      <c r="GD39" s="119"/>
      <c r="GE39" s="119"/>
      <c r="GF39" s="119"/>
      <c r="GG39" s="119"/>
      <c r="GH39" s="119"/>
      <c r="GI39" s="119"/>
      <c r="GJ39" s="119"/>
      <c r="GK39" s="119"/>
      <c r="GL39" s="119"/>
      <c r="GM39" s="119"/>
      <c r="GN39" s="119"/>
      <c r="GO39" s="119"/>
      <c r="GP39" s="119"/>
      <c r="GQ39" s="119"/>
      <c r="GR39" s="119"/>
      <c r="GS39" s="119"/>
      <c r="GT39" s="119"/>
      <c r="GU39" s="119"/>
      <c r="GV39" s="119"/>
      <c r="GW39" s="119"/>
      <c r="GX39" s="119"/>
      <c r="GY39" s="119"/>
      <c r="GZ39" s="119"/>
      <c r="HA39" s="119"/>
      <c r="HB39" s="119"/>
      <c r="HC39" s="119"/>
      <c r="HD39" s="119"/>
      <c r="HE39" s="119"/>
      <c r="HF39" s="119"/>
      <c r="HG39" s="119"/>
      <c r="HH39" s="119"/>
      <c r="HI39" s="119"/>
      <c r="HJ39" s="119"/>
      <c r="HK39" s="119"/>
      <c r="HL39" s="119"/>
      <c r="HM39" s="119"/>
      <c r="HN39" s="119"/>
      <c r="HO39" s="119"/>
      <c r="HP39" s="119"/>
      <c r="HQ39" s="119"/>
      <c r="HR39" s="119"/>
      <c r="HS39" s="119"/>
      <c r="HT39" s="119"/>
      <c r="HU39" s="119"/>
      <c r="HV39" s="119"/>
      <c r="HW39" s="119"/>
      <c r="HX39" s="119"/>
      <c r="HY39" s="119"/>
      <c r="HZ39" s="119"/>
      <c r="IA39" s="119"/>
      <c r="IB39" s="119"/>
      <c r="IC39" s="119"/>
      <c r="ID39" s="119"/>
      <c r="IE39" s="119"/>
      <c r="IF39" s="119"/>
      <c r="IG39" s="119"/>
      <c r="IH39" s="119"/>
      <c r="II39" s="119"/>
      <c r="IJ39" s="119"/>
      <c r="IK39" s="119"/>
      <c r="IL39" s="119"/>
      <c r="IM39" s="119"/>
      <c r="IN39" s="119"/>
      <c r="IO39" s="119"/>
      <c r="IP39" s="119"/>
      <c r="IQ39" s="119"/>
      <c r="IR39" s="119"/>
      <c r="IS39" s="119"/>
      <c r="IT39" s="119"/>
      <c r="IU39" s="119"/>
    </row>
    <row r="40" spans="1:255" ht="17" customHeight="1" x14ac:dyDescent="0.2">
      <c r="A40" s="119"/>
      <c r="B40" s="127"/>
      <c r="C40" s="121"/>
      <c r="D40" s="119"/>
      <c r="E40" s="121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  <c r="BB40" s="119"/>
      <c r="BC40" s="119"/>
      <c r="BD40" s="119"/>
      <c r="BE40" s="119"/>
      <c r="BF40" s="119"/>
      <c r="BG40" s="119"/>
      <c r="BH40" s="119"/>
      <c r="BI40" s="119"/>
      <c r="BJ40" s="119"/>
      <c r="BK40" s="119"/>
      <c r="BL40" s="119"/>
      <c r="BM40" s="119"/>
      <c r="BN40" s="119"/>
      <c r="BO40" s="119"/>
      <c r="BP40" s="119"/>
      <c r="BQ40" s="119"/>
      <c r="BR40" s="119"/>
      <c r="BS40" s="119"/>
      <c r="BT40" s="119"/>
      <c r="BU40" s="119"/>
      <c r="BV40" s="119"/>
      <c r="BW40" s="119"/>
      <c r="BX40" s="119"/>
      <c r="BY40" s="119"/>
      <c r="BZ40" s="119"/>
      <c r="CA40" s="119"/>
      <c r="CB40" s="119"/>
      <c r="CC40" s="119"/>
      <c r="CD40" s="119"/>
      <c r="CE40" s="119"/>
      <c r="CF40" s="119"/>
      <c r="CG40" s="119"/>
      <c r="CH40" s="119"/>
      <c r="CI40" s="119"/>
      <c r="CJ40" s="119"/>
      <c r="CK40" s="119"/>
      <c r="CL40" s="119"/>
      <c r="CM40" s="119"/>
      <c r="CN40" s="119"/>
      <c r="CO40" s="119"/>
      <c r="CP40" s="119"/>
      <c r="CQ40" s="119"/>
      <c r="CR40" s="119"/>
      <c r="CS40" s="119"/>
      <c r="CT40" s="119"/>
      <c r="CU40" s="119"/>
      <c r="CV40" s="119"/>
      <c r="CW40" s="119"/>
      <c r="CX40" s="119"/>
      <c r="CY40" s="119"/>
      <c r="CZ40" s="119"/>
      <c r="DA40" s="119"/>
      <c r="DB40" s="119"/>
      <c r="DC40" s="119"/>
      <c r="DD40" s="119"/>
      <c r="DE40" s="119"/>
      <c r="DF40" s="119"/>
      <c r="DG40" s="119"/>
      <c r="DH40" s="119"/>
      <c r="DI40" s="119"/>
      <c r="DJ40" s="119"/>
      <c r="DK40" s="119"/>
      <c r="DL40" s="119"/>
      <c r="DM40" s="119"/>
      <c r="DN40" s="119"/>
      <c r="DO40" s="119"/>
      <c r="DP40" s="119"/>
      <c r="DQ40" s="119"/>
      <c r="DR40" s="119"/>
      <c r="DS40" s="119"/>
      <c r="DT40" s="119"/>
      <c r="DU40" s="119"/>
      <c r="DV40" s="119"/>
      <c r="DW40" s="119"/>
      <c r="DX40" s="119"/>
      <c r="DY40" s="119"/>
      <c r="DZ40" s="119"/>
      <c r="EA40" s="119"/>
      <c r="EB40" s="119"/>
      <c r="EC40" s="119"/>
      <c r="ED40" s="119"/>
      <c r="EE40" s="119"/>
      <c r="EF40" s="119"/>
      <c r="EG40" s="119"/>
      <c r="EH40" s="119"/>
      <c r="EI40" s="119"/>
      <c r="EJ40" s="119"/>
      <c r="EK40" s="119"/>
      <c r="EL40" s="119"/>
      <c r="EM40" s="119"/>
      <c r="EN40" s="119"/>
      <c r="EO40" s="119"/>
      <c r="EP40" s="119"/>
      <c r="EQ40" s="119"/>
      <c r="ER40" s="119"/>
      <c r="ES40" s="119"/>
      <c r="ET40" s="119"/>
      <c r="EU40" s="119"/>
      <c r="EV40" s="119"/>
      <c r="EW40" s="119"/>
      <c r="EX40" s="119"/>
      <c r="EY40" s="119"/>
      <c r="EZ40" s="119"/>
      <c r="FA40" s="119"/>
      <c r="FB40" s="119"/>
      <c r="FC40" s="119"/>
      <c r="FD40" s="119"/>
      <c r="FE40" s="119"/>
      <c r="FF40" s="119"/>
      <c r="FG40" s="119"/>
      <c r="FH40" s="119"/>
      <c r="FI40" s="119"/>
      <c r="FJ40" s="119"/>
      <c r="FK40" s="119"/>
      <c r="FL40" s="119"/>
      <c r="FM40" s="119"/>
      <c r="FN40" s="119"/>
      <c r="FO40" s="119"/>
      <c r="FP40" s="119"/>
      <c r="FQ40" s="119"/>
      <c r="FR40" s="119"/>
      <c r="FS40" s="119"/>
      <c r="FT40" s="119"/>
      <c r="FU40" s="119"/>
      <c r="FV40" s="119"/>
      <c r="FW40" s="119"/>
      <c r="FX40" s="119"/>
      <c r="FY40" s="119"/>
      <c r="FZ40" s="119"/>
      <c r="GA40" s="119"/>
      <c r="GB40" s="119"/>
      <c r="GC40" s="119"/>
      <c r="GD40" s="119"/>
      <c r="GE40" s="119"/>
      <c r="GF40" s="119"/>
      <c r="GG40" s="119"/>
      <c r="GH40" s="119"/>
      <c r="GI40" s="119"/>
      <c r="GJ40" s="119"/>
      <c r="GK40" s="119"/>
      <c r="GL40" s="119"/>
      <c r="GM40" s="119"/>
      <c r="GN40" s="119"/>
      <c r="GO40" s="119"/>
      <c r="GP40" s="119"/>
      <c r="GQ40" s="119"/>
      <c r="GR40" s="119"/>
      <c r="GS40" s="119"/>
      <c r="GT40" s="119"/>
      <c r="GU40" s="119"/>
      <c r="GV40" s="119"/>
      <c r="GW40" s="119"/>
      <c r="GX40" s="119"/>
      <c r="GY40" s="119"/>
      <c r="GZ40" s="119"/>
      <c r="HA40" s="119"/>
      <c r="HB40" s="119"/>
      <c r="HC40" s="119"/>
      <c r="HD40" s="119"/>
      <c r="HE40" s="119"/>
      <c r="HF40" s="119"/>
      <c r="HG40" s="119"/>
      <c r="HH40" s="119"/>
      <c r="HI40" s="119"/>
      <c r="HJ40" s="119"/>
      <c r="HK40" s="119"/>
      <c r="HL40" s="119"/>
      <c r="HM40" s="119"/>
      <c r="HN40" s="119"/>
      <c r="HO40" s="119"/>
      <c r="HP40" s="119"/>
      <c r="HQ40" s="119"/>
      <c r="HR40" s="119"/>
      <c r="HS40" s="119"/>
      <c r="HT40" s="119"/>
      <c r="HU40" s="119"/>
      <c r="HV40" s="119"/>
      <c r="HW40" s="119"/>
      <c r="HX40" s="119"/>
      <c r="HY40" s="119"/>
      <c r="HZ40" s="119"/>
      <c r="IA40" s="119"/>
      <c r="IB40" s="119"/>
      <c r="IC40" s="119"/>
      <c r="ID40" s="119"/>
      <c r="IE40" s="119"/>
      <c r="IF40" s="119"/>
      <c r="IG40" s="119"/>
      <c r="IH40" s="119"/>
      <c r="II40" s="119"/>
      <c r="IJ40" s="119"/>
      <c r="IK40" s="119"/>
      <c r="IL40" s="119"/>
      <c r="IM40" s="119"/>
      <c r="IN40" s="119"/>
      <c r="IO40" s="119"/>
      <c r="IP40" s="119"/>
      <c r="IQ40" s="119"/>
      <c r="IR40" s="119"/>
      <c r="IS40" s="119"/>
      <c r="IT40" s="119"/>
      <c r="IU40" s="119"/>
    </row>
    <row r="41" spans="1:255" ht="17" customHeight="1" x14ac:dyDescent="0.2">
      <c r="A41" s="119"/>
      <c r="B41" s="127" t="s">
        <v>81</v>
      </c>
      <c r="C41" s="121">
        <v>1500</v>
      </c>
      <c r="D41" s="119">
        <v>1</v>
      </c>
      <c r="E41" s="121">
        <f>C41*D41</f>
        <v>1500</v>
      </c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  <c r="BB41" s="119"/>
      <c r="BC41" s="119"/>
      <c r="BD41" s="119"/>
      <c r="BE41" s="119"/>
      <c r="BF41" s="119"/>
      <c r="BG41" s="119"/>
      <c r="BH41" s="119"/>
      <c r="BI41" s="119"/>
      <c r="BJ41" s="119"/>
      <c r="BK41" s="119"/>
      <c r="BL41" s="119"/>
      <c r="BM41" s="119"/>
      <c r="BN41" s="119"/>
      <c r="BO41" s="119"/>
      <c r="BP41" s="119"/>
      <c r="BQ41" s="119"/>
      <c r="BR41" s="119"/>
      <c r="BS41" s="119"/>
      <c r="BT41" s="119"/>
      <c r="BU41" s="119"/>
      <c r="BV41" s="119"/>
      <c r="BW41" s="119"/>
      <c r="BX41" s="119"/>
      <c r="BY41" s="119"/>
      <c r="BZ41" s="119"/>
      <c r="CA41" s="119"/>
      <c r="CB41" s="119"/>
      <c r="CC41" s="119"/>
      <c r="CD41" s="119"/>
      <c r="CE41" s="119"/>
      <c r="CF41" s="119"/>
      <c r="CG41" s="119"/>
      <c r="CH41" s="119"/>
      <c r="CI41" s="119"/>
      <c r="CJ41" s="119"/>
      <c r="CK41" s="119"/>
      <c r="CL41" s="119"/>
      <c r="CM41" s="119"/>
      <c r="CN41" s="119"/>
      <c r="CO41" s="119"/>
      <c r="CP41" s="119"/>
      <c r="CQ41" s="119"/>
      <c r="CR41" s="119"/>
      <c r="CS41" s="119"/>
      <c r="CT41" s="119"/>
      <c r="CU41" s="119"/>
      <c r="CV41" s="119"/>
      <c r="CW41" s="119"/>
      <c r="CX41" s="119"/>
      <c r="CY41" s="119"/>
      <c r="CZ41" s="119"/>
      <c r="DA41" s="119"/>
      <c r="DB41" s="119"/>
      <c r="DC41" s="119"/>
      <c r="DD41" s="119"/>
      <c r="DE41" s="119"/>
      <c r="DF41" s="119"/>
      <c r="DG41" s="119"/>
      <c r="DH41" s="119"/>
      <c r="DI41" s="119"/>
      <c r="DJ41" s="119"/>
      <c r="DK41" s="119"/>
      <c r="DL41" s="119"/>
      <c r="DM41" s="119"/>
      <c r="DN41" s="119"/>
      <c r="DO41" s="119"/>
      <c r="DP41" s="119"/>
      <c r="DQ41" s="119"/>
      <c r="DR41" s="119"/>
      <c r="DS41" s="119"/>
      <c r="DT41" s="119"/>
      <c r="DU41" s="119"/>
      <c r="DV41" s="119"/>
      <c r="DW41" s="119"/>
      <c r="DX41" s="119"/>
      <c r="DY41" s="119"/>
      <c r="DZ41" s="119"/>
      <c r="EA41" s="119"/>
      <c r="EB41" s="119"/>
      <c r="EC41" s="119"/>
      <c r="ED41" s="119"/>
      <c r="EE41" s="119"/>
      <c r="EF41" s="119"/>
      <c r="EG41" s="119"/>
      <c r="EH41" s="119"/>
      <c r="EI41" s="119"/>
      <c r="EJ41" s="119"/>
      <c r="EK41" s="119"/>
      <c r="EL41" s="119"/>
      <c r="EM41" s="119"/>
      <c r="EN41" s="119"/>
      <c r="EO41" s="119"/>
      <c r="EP41" s="119"/>
      <c r="EQ41" s="119"/>
      <c r="ER41" s="119"/>
      <c r="ES41" s="119"/>
      <c r="ET41" s="119"/>
      <c r="EU41" s="119"/>
      <c r="EV41" s="119"/>
      <c r="EW41" s="119"/>
      <c r="EX41" s="119"/>
      <c r="EY41" s="119"/>
      <c r="EZ41" s="119"/>
      <c r="FA41" s="119"/>
      <c r="FB41" s="119"/>
      <c r="FC41" s="119"/>
      <c r="FD41" s="119"/>
      <c r="FE41" s="119"/>
      <c r="FF41" s="119"/>
      <c r="FG41" s="119"/>
      <c r="FH41" s="119"/>
      <c r="FI41" s="119"/>
      <c r="FJ41" s="119"/>
      <c r="FK41" s="119"/>
      <c r="FL41" s="119"/>
      <c r="FM41" s="119"/>
      <c r="FN41" s="119"/>
      <c r="FO41" s="119"/>
      <c r="FP41" s="119"/>
      <c r="FQ41" s="119"/>
      <c r="FR41" s="119"/>
      <c r="FS41" s="119"/>
      <c r="FT41" s="119"/>
      <c r="FU41" s="119"/>
      <c r="FV41" s="119"/>
      <c r="FW41" s="119"/>
      <c r="FX41" s="119"/>
      <c r="FY41" s="119"/>
      <c r="FZ41" s="119"/>
      <c r="GA41" s="119"/>
      <c r="GB41" s="119"/>
      <c r="GC41" s="119"/>
      <c r="GD41" s="119"/>
      <c r="GE41" s="119"/>
      <c r="GF41" s="119"/>
      <c r="GG41" s="119"/>
      <c r="GH41" s="119"/>
      <c r="GI41" s="119"/>
      <c r="GJ41" s="119"/>
      <c r="GK41" s="119"/>
      <c r="GL41" s="119"/>
      <c r="GM41" s="119"/>
      <c r="GN41" s="119"/>
      <c r="GO41" s="119"/>
      <c r="GP41" s="119"/>
      <c r="GQ41" s="119"/>
      <c r="GR41" s="119"/>
      <c r="GS41" s="119"/>
      <c r="GT41" s="119"/>
      <c r="GU41" s="119"/>
      <c r="GV41" s="119"/>
      <c r="GW41" s="119"/>
      <c r="GX41" s="119"/>
      <c r="GY41" s="119"/>
      <c r="GZ41" s="119"/>
      <c r="HA41" s="119"/>
      <c r="HB41" s="119"/>
      <c r="HC41" s="119"/>
      <c r="HD41" s="119"/>
      <c r="HE41" s="119"/>
      <c r="HF41" s="119"/>
      <c r="HG41" s="119"/>
      <c r="HH41" s="119"/>
      <c r="HI41" s="119"/>
      <c r="HJ41" s="119"/>
      <c r="HK41" s="119"/>
      <c r="HL41" s="119"/>
      <c r="HM41" s="119"/>
      <c r="HN41" s="119"/>
      <c r="HO41" s="119"/>
      <c r="HP41" s="119"/>
      <c r="HQ41" s="119"/>
      <c r="HR41" s="119"/>
      <c r="HS41" s="119"/>
      <c r="HT41" s="119"/>
      <c r="HU41" s="119"/>
      <c r="HV41" s="119"/>
      <c r="HW41" s="119"/>
      <c r="HX41" s="119"/>
      <c r="HY41" s="119"/>
      <c r="HZ41" s="119"/>
      <c r="IA41" s="119"/>
      <c r="IB41" s="119"/>
      <c r="IC41" s="119"/>
      <c r="ID41" s="119"/>
      <c r="IE41" s="119"/>
      <c r="IF41" s="119"/>
      <c r="IG41" s="119"/>
      <c r="IH41" s="119"/>
      <c r="II41" s="119"/>
      <c r="IJ41" s="119"/>
      <c r="IK41" s="119"/>
      <c r="IL41" s="119"/>
      <c r="IM41" s="119"/>
      <c r="IN41" s="119"/>
      <c r="IO41" s="119"/>
      <c r="IP41" s="119"/>
      <c r="IQ41" s="119"/>
      <c r="IR41" s="119"/>
      <c r="IS41" s="119"/>
      <c r="IT41" s="119"/>
      <c r="IU41" s="119"/>
    </row>
    <row r="42" spans="1:255" ht="17" customHeight="1" x14ac:dyDescent="0.2">
      <c r="A42" s="119"/>
      <c r="B42" s="127" t="s">
        <v>82</v>
      </c>
      <c r="C42" s="121">
        <v>2000</v>
      </c>
      <c r="D42" s="119">
        <v>1</v>
      </c>
      <c r="E42" s="121">
        <f>C42*D42</f>
        <v>2000</v>
      </c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  <c r="BB42" s="119"/>
      <c r="BC42" s="119"/>
      <c r="BD42" s="119"/>
      <c r="BE42" s="119"/>
      <c r="BF42" s="119"/>
      <c r="BG42" s="119"/>
      <c r="BH42" s="119"/>
      <c r="BI42" s="119"/>
      <c r="BJ42" s="119"/>
      <c r="BK42" s="119"/>
      <c r="BL42" s="119"/>
      <c r="BM42" s="119"/>
      <c r="BN42" s="119"/>
      <c r="BO42" s="119"/>
      <c r="BP42" s="119"/>
      <c r="BQ42" s="119"/>
      <c r="BR42" s="119"/>
      <c r="BS42" s="119"/>
      <c r="BT42" s="119"/>
      <c r="BU42" s="119"/>
      <c r="BV42" s="119"/>
      <c r="BW42" s="119"/>
      <c r="BX42" s="119"/>
      <c r="BY42" s="119"/>
      <c r="BZ42" s="119"/>
      <c r="CA42" s="119"/>
      <c r="CB42" s="119"/>
      <c r="CC42" s="119"/>
      <c r="CD42" s="119"/>
      <c r="CE42" s="119"/>
      <c r="CF42" s="119"/>
      <c r="CG42" s="119"/>
      <c r="CH42" s="119"/>
      <c r="CI42" s="119"/>
      <c r="CJ42" s="119"/>
      <c r="CK42" s="119"/>
      <c r="CL42" s="119"/>
      <c r="CM42" s="119"/>
      <c r="CN42" s="119"/>
      <c r="CO42" s="119"/>
      <c r="CP42" s="119"/>
      <c r="CQ42" s="119"/>
      <c r="CR42" s="119"/>
      <c r="CS42" s="119"/>
      <c r="CT42" s="119"/>
      <c r="CU42" s="119"/>
      <c r="CV42" s="119"/>
      <c r="CW42" s="119"/>
      <c r="CX42" s="119"/>
      <c r="CY42" s="119"/>
      <c r="CZ42" s="119"/>
      <c r="DA42" s="119"/>
      <c r="DB42" s="119"/>
      <c r="DC42" s="119"/>
      <c r="DD42" s="119"/>
      <c r="DE42" s="119"/>
      <c r="DF42" s="119"/>
      <c r="DG42" s="119"/>
      <c r="DH42" s="119"/>
      <c r="DI42" s="119"/>
      <c r="DJ42" s="119"/>
      <c r="DK42" s="119"/>
      <c r="DL42" s="119"/>
      <c r="DM42" s="119"/>
      <c r="DN42" s="119"/>
      <c r="DO42" s="119"/>
      <c r="DP42" s="119"/>
      <c r="DQ42" s="119"/>
      <c r="DR42" s="119"/>
      <c r="DS42" s="119"/>
      <c r="DT42" s="119"/>
      <c r="DU42" s="119"/>
      <c r="DV42" s="119"/>
      <c r="DW42" s="119"/>
      <c r="DX42" s="119"/>
      <c r="DY42" s="119"/>
      <c r="DZ42" s="119"/>
      <c r="EA42" s="119"/>
      <c r="EB42" s="119"/>
      <c r="EC42" s="119"/>
      <c r="ED42" s="119"/>
      <c r="EE42" s="119"/>
      <c r="EF42" s="119"/>
      <c r="EG42" s="119"/>
      <c r="EH42" s="119"/>
      <c r="EI42" s="119"/>
      <c r="EJ42" s="119"/>
      <c r="EK42" s="119"/>
      <c r="EL42" s="119"/>
      <c r="EM42" s="119"/>
      <c r="EN42" s="119"/>
      <c r="EO42" s="119"/>
      <c r="EP42" s="119"/>
      <c r="EQ42" s="119"/>
      <c r="ER42" s="119"/>
      <c r="ES42" s="119"/>
      <c r="ET42" s="119"/>
      <c r="EU42" s="119"/>
      <c r="EV42" s="119"/>
      <c r="EW42" s="119"/>
      <c r="EX42" s="119"/>
      <c r="EY42" s="119"/>
      <c r="EZ42" s="119"/>
      <c r="FA42" s="119"/>
      <c r="FB42" s="119"/>
      <c r="FC42" s="119"/>
      <c r="FD42" s="119"/>
      <c r="FE42" s="119"/>
      <c r="FF42" s="119"/>
      <c r="FG42" s="119"/>
      <c r="FH42" s="119"/>
      <c r="FI42" s="119"/>
      <c r="FJ42" s="119"/>
      <c r="FK42" s="119"/>
      <c r="FL42" s="119"/>
      <c r="FM42" s="119"/>
      <c r="FN42" s="119"/>
      <c r="FO42" s="119"/>
      <c r="FP42" s="119"/>
      <c r="FQ42" s="119"/>
      <c r="FR42" s="119"/>
      <c r="FS42" s="119"/>
      <c r="FT42" s="119"/>
      <c r="FU42" s="119"/>
      <c r="FV42" s="119"/>
      <c r="FW42" s="119"/>
      <c r="FX42" s="119"/>
      <c r="FY42" s="119"/>
      <c r="FZ42" s="119"/>
      <c r="GA42" s="119"/>
      <c r="GB42" s="119"/>
      <c r="GC42" s="119"/>
      <c r="GD42" s="119"/>
      <c r="GE42" s="119"/>
      <c r="GF42" s="119"/>
      <c r="GG42" s="119"/>
      <c r="GH42" s="119"/>
      <c r="GI42" s="119"/>
      <c r="GJ42" s="119"/>
      <c r="GK42" s="119"/>
      <c r="GL42" s="119"/>
      <c r="GM42" s="119"/>
      <c r="GN42" s="119"/>
      <c r="GO42" s="119"/>
      <c r="GP42" s="119"/>
      <c r="GQ42" s="119"/>
      <c r="GR42" s="119"/>
      <c r="GS42" s="119"/>
      <c r="GT42" s="119"/>
      <c r="GU42" s="119"/>
      <c r="GV42" s="119"/>
      <c r="GW42" s="119"/>
      <c r="GX42" s="119"/>
      <c r="GY42" s="119"/>
      <c r="GZ42" s="119"/>
      <c r="HA42" s="119"/>
      <c r="HB42" s="119"/>
      <c r="HC42" s="119"/>
      <c r="HD42" s="119"/>
      <c r="HE42" s="119"/>
      <c r="HF42" s="119"/>
      <c r="HG42" s="119"/>
      <c r="HH42" s="119"/>
      <c r="HI42" s="119"/>
      <c r="HJ42" s="119"/>
      <c r="HK42" s="119"/>
      <c r="HL42" s="119"/>
      <c r="HM42" s="119"/>
      <c r="HN42" s="119"/>
      <c r="HO42" s="119"/>
      <c r="HP42" s="119"/>
      <c r="HQ42" s="119"/>
      <c r="HR42" s="119"/>
      <c r="HS42" s="119"/>
      <c r="HT42" s="119"/>
      <c r="HU42" s="119"/>
      <c r="HV42" s="119"/>
      <c r="HW42" s="119"/>
      <c r="HX42" s="119"/>
      <c r="HY42" s="119"/>
      <c r="HZ42" s="119"/>
      <c r="IA42" s="119"/>
      <c r="IB42" s="119"/>
      <c r="IC42" s="119"/>
      <c r="ID42" s="119"/>
      <c r="IE42" s="119"/>
      <c r="IF42" s="119"/>
      <c r="IG42" s="119"/>
      <c r="IH42" s="119"/>
      <c r="II42" s="119"/>
      <c r="IJ42" s="119"/>
      <c r="IK42" s="119"/>
      <c r="IL42" s="119"/>
      <c r="IM42" s="119"/>
      <c r="IN42" s="119"/>
      <c r="IO42" s="119"/>
      <c r="IP42" s="119"/>
      <c r="IQ42" s="119"/>
      <c r="IR42" s="119"/>
      <c r="IS42" s="119"/>
      <c r="IT42" s="119"/>
      <c r="IU42" s="119"/>
    </row>
    <row r="43" spans="1:255" ht="17" customHeight="1" x14ac:dyDescent="0.2">
      <c r="A43" s="119"/>
      <c r="B43" s="127"/>
      <c r="C43" s="121"/>
      <c r="D43" s="128"/>
      <c r="E43" s="121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  <c r="BB43" s="119"/>
      <c r="BC43" s="119"/>
      <c r="BD43" s="119"/>
      <c r="BE43" s="119"/>
      <c r="BF43" s="119"/>
      <c r="BG43" s="119"/>
      <c r="BH43" s="119"/>
      <c r="BI43" s="119"/>
      <c r="BJ43" s="119"/>
      <c r="BK43" s="119"/>
      <c r="BL43" s="119"/>
      <c r="BM43" s="119"/>
      <c r="BN43" s="119"/>
      <c r="BO43" s="119"/>
      <c r="BP43" s="119"/>
      <c r="BQ43" s="119"/>
      <c r="BR43" s="119"/>
      <c r="BS43" s="119"/>
      <c r="BT43" s="119"/>
      <c r="BU43" s="119"/>
      <c r="BV43" s="119"/>
      <c r="BW43" s="119"/>
      <c r="BX43" s="119"/>
      <c r="BY43" s="119"/>
      <c r="BZ43" s="119"/>
      <c r="CA43" s="119"/>
      <c r="CB43" s="119"/>
      <c r="CC43" s="119"/>
      <c r="CD43" s="119"/>
      <c r="CE43" s="119"/>
      <c r="CF43" s="119"/>
      <c r="CG43" s="119"/>
      <c r="CH43" s="119"/>
      <c r="CI43" s="119"/>
      <c r="CJ43" s="119"/>
      <c r="CK43" s="119"/>
      <c r="CL43" s="119"/>
      <c r="CM43" s="119"/>
      <c r="CN43" s="119"/>
      <c r="CO43" s="119"/>
      <c r="CP43" s="119"/>
      <c r="CQ43" s="119"/>
      <c r="CR43" s="119"/>
      <c r="CS43" s="119"/>
      <c r="CT43" s="119"/>
      <c r="CU43" s="119"/>
      <c r="CV43" s="119"/>
      <c r="CW43" s="119"/>
      <c r="CX43" s="119"/>
      <c r="CY43" s="119"/>
      <c r="CZ43" s="119"/>
      <c r="DA43" s="119"/>
      <c r="DB43" s="119"/>
      <c r="DC43" s="119"/>
      <c r="DD43" s="119"/>
      <c r="DE43" s="119"/>
      <c r="DF43" s="119"/>
      <c r="DG43" s="119"/>
      <c r="DH43" s="119"/>
      <c r="DI43" s="119"/>
      <c r="DJ43" s="119"/>
      <c r="DK43" s="119"/>
      <c r="DL43" s="119"/>
      <c r="DM43" s="119"/>
      <c r="DN43" s="119"/>
      <c r="DO43" s="119"/>
      <c r="DP43" s="119"/>
      <c r="DQ43" s="119"/>
      <c r="DR43" s="119"/>
      <c r="DS43" s="119"/>
      <c r="DT43" s="119"/>
      <c r="DU43" s="119"/>
      <c r="DV43" s="119"/>
      <c r="DW43" s="119"/>
      <c r="DX43" s="119"/>
      <c r="DY43" s="119"/>
      <c r="DZ43" s="119"/>
      <c r="EA43" s="119"/>
      <c r="EB43" s="119"/>
      <c r="EC43" s="119"/>
      <c r="ED43" s="119"/>
      <c r="EE43" s="119"/>
      <c r="EF43" s="119"/>
      <c r="EG43" s="119"/>
      <c r="EH43" s="119"/>
      <c r="EI43" s="119"/>
      <c r="EJ43" s="119"/>
      <c r="EK43" s="119"/>
      <c r="EL43" s="119"/>
      <c r="EM43" s="119"/>
      <c r="EN43" s="119"/>
      <c r="EO43" s="119"/>
      <c r="EP43" s="119"/>
      <c r="EQ43" s="119"/>
      <c r="ER43" s="119"/>
      <c r="ES43" s="119"/>
      <c r="ET43" s="119"/>
      <c r="EU43" s="119"/>
      <c r="EV43" s="119"/>
      <c r="EW43" s="119"/>
      <c r="EX43" s="119"/>
      <c r="EY43" s="119"/>
      <c r="EZ43" s="119"/>
      <c r="FA43" s="119"/>
      <c r="FB43" s="119"/>
      <c r="FC43" s="119"/>
      <c r="FD43" s="119"/>
      <c r="FE43" s="119"/>
      <c r="FF43" s="119"/>
      <c r="FG43" s="119"/>
      <c r="FH43" s="119"/>
      <c r="FI43" s="119"/>
      <c r="FJ43" s="119"/>
      <c r="FK43" s="119"/>
      <c r="FL43" s="119"/>
      <c r="FM43" s="119"/>
      <c r="FN43" s="119"/>
      <c r="FO43" s="119"/>
      <c r="FP43" s="119"/>
      <c r="FQ43" s="119"/>
      <c r="FR43" s="119"/>
      <c r="FS43" s="119"/>
      <c r="FT43" s="119"/>
      <c r="FU43" s="119"/>
      <c r="FV43" s="119"/>
      <c r="FW43" s="119"/>
      <c r="FX43" s="119"/>
      <c r="FY43" s="119"/>
      <c r="FZ43" s="119"/>
      <c r="GA43" s="119"/>
      <c r="GB43" s="119"/>
      <c r="GC43" s="119"/>
      <c r="GD43" s="119"/>
      <c r="GE43" s="119"/>
      <c r="GF43" s="119"/>
      <c r="GG43" s="119"/>
      <c r="GH43" s="119"/>
      <c r="GI43" s="119"/>
      <c r="GJ43" s="119"/>
      <c r="GK43" s="119"/>
      <c r="GL43" s="119"/>
      <c r="GM43" s="119"/>
      <c r="GN43" s="119"/>
      <c r="GO43" s="119"/>
      <c r="GP43" s="119"/>
      <c r="GQ43" s="119"/>
      <c r="GR43" s="119"/>
      <c r="GS43" s="119"/>
      <c r="GT43" s="119"/>
      <c r="GU43" s="119"/>
      <c r="GV43" s="119"/>
      <c r="GW43" s="119"/>
      <c r="GX43" s="119"/>
      <c r="GY43" s="119"/>
      <c r="GZ43" s="119"/>
      <c r="HA43" s="119"/>
      <c r="HB43" s="119"/>
      <c r="HC43" s="119"/>
      <c r="HD43" s="119"/>
      <c r="HE43" s="119"/>
      <c r="HF43" s="119"/>
      <c r="HG43" s="119"/>
      <c r="HH43" s="119"/>
      <c r="HI43" s="119"/>
      <c r="HJ43" s="119"/>
      <c r="HK43" s="119"/>
      <c r="HL43" s="119"/>
      <c r="HM43" s="119"/>
      <c r="HN43" s="119"/>
      <c r="HO43" s="119"/>
      <c r="HP43" s="119"/>
      <c r="HQ43" s="119"/>
      <c r="HR43" s="119"/>
      <c r="HS43" s="119"/>
      <c r="HT43" s="119"/>
      <c r="HU43" s="119"/>
      <c r="HV43" s="119"/>
      <c r="HW43" s="119"/>
      <c r="HX43" s="119"/>
      <c r="HY43" s="119"/>
      <c r="HZ43" s="119"/>
      <c r="IA43" s="119"/>
      <c r="IB43" s="119"/>
      <c r="IC43" s="119"/>
      <c r="ID43" s="119"/>
      <c r="IE43" s="119"/>
      <c r="IF43" s="119"/>
      <c r="IG43" s="119"/>
      <c r="IH43" s="119"/>
      <c r="II43" s="119"/>
      <c r="IJ43" s="119"/>
      <c r="IK43" s="119"/>
      <c r="IL43" s="119"/>
      <c r="IM43" s="119"/>
      <c r="IN43" s="119"/>
      <c r="IO43" s="119"/>
      <c r="IP43" s="119"/>
      <c r="IQ43" s="119"/>
      <c r="IR43" s="119"/>
      <c r="IS43" s="119"/>
      <c r="IT43" s="119"/>
      <c r="IU43" s="119"/>
    </row>
    <row r="44" spans="1:255" ht="17" customHeight="1" x14ac:dyDescent="0.2">
      <c r="A44" s="119"/>
      <c r="B44" s="127" t="s">
        <v>83</v>
      </c>
      <c r="C44" s="121">
        <v>500</v>
      </c>
      <c r="D44" s="119">
        <v>9</v>
      </c>
      <c r="E44" s="121">
        <f>C44*D44</f>
        <v>4500</v>
      </c>
      <c r="F44" s="12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19"/>
      <c r="AT44" s="119"/>
      <c r="AU44" s="119"/>
      <c r="AV44" s="119"/>
      <c r="AW44" s="119"/>
      <c r="AX44" s="119"/>
      <c r="AY44" s="119"/>
      <c r="AZ44" s="119"/>
      <c r="BA44" s="119"/>
      <c r="BB44" s="119"/>
      <c r="BC44" s="119"/>
      <c r="BD44" s="119"/>
      <c r="BE44" s="119"/>
      <c r="BF44" s="119"/>
      <c r="BG44" s="119"/>
      <c r="BH44" s="119"/>
      <c r="BI44" s="119"/>
      <c r="BJ44" s="119"/>
      <c r="BK44" s="119"/>
      <c r="BL44" s="119"/>
      <c r="BM44" s="119"/>
      <c r="BN44" s="119"/>
      <c r="BO44" s="119"/>
      <c r="BP44" s="119"/>
      <c r="BQ44" s="119"/>
      <c r="BR44" s="119"/>
      <c r="BS44" s="119"/>
      <c r="BT44" s="119"/>
      <c r="BU44" s="119"/>
      <c r="BV44" s="119"/>
      <c r="BW44" s="119"/>
      <c r="BX44" s="119"/>
      <c r="BY44" s="119"/>
      <c r="BZ44" s="119"/>
      <c r="CA44" s="119"/>
      <c r="CB44" s="119"/>
      <c r="CC44" s="119"/>
      <c r="CD44" s="119"/>
      <c r="CE44" s="119"/>
      <c r="CF44" s="119"/>
      <c r="CG44" s="119"/>
      <c r="CH44" s="119"/>
      <c r="CI44" s="119"/>
      <c r="CJ44" s="119"/>
      <c r="CK44" s="119"/>
      <c r="CL44" s="119"/>
      <c r="CM44" s="119"/>
      <c r="CN44" s="119"/>
      <c r="CO44" s="119"/>
      <c r="CP44" s="119"/>
      <c r="CQ44" s="119"/>
      <c r="CR44" s="119"/>
      <c r="CS44" s="119"/>
      <c r="CT44" s="119"/>
      <c r="CU44" s="119"/>
      <c r="CV44" s="119"/>
      <c r="CW44" s="119"/>
      <c r="CX44" s="119"/>
      <c r="CY44" s="119"/>
      <c r="CZ44" s="119"/>
      <c r="DA44" s="119"/>
      <c r="DB44" s="119"/>
      <c r="DC44" s="119"/>
      <c r="DD44" s="119"/>
      <c r="DE44" s="119"/>
      <c r="DF44" s="119"/>
      <c r="DG44" s="119"/>
      <c r="DH44" s="119"/>
      <c r="DI44" s="119"/>
      <c r="DJ44" s="119"/>
      <c r="DK44" s="119"/>
      <c r="DL44" s="119"/>
      <c r="DM44" s="119"/>
      <c r="DN44" s="119"/>
      <c r="DO44" s="119"/>
      <c r="DP44" s="119"/>
      <c r="DQ44" s="119"/>
      <c r="DR44" s="119"/>
      <c r="DS44" s="119"/>
      <c r="DT44" s="119"/>
      <c r="DU44" s="119"/>
      <c r="DV44" s="119"/>
      <c r="DW44" s="119"/>
      <c r="DX44" s="119"/>
      <c r="DY44" s="119"/>
      <c r="DZ44" s="119"/>
      <c r="EA44" s="119"/>
      <c r="EB44" s="119"/>
      <c r="EC44" s="119"/>
      <c r="ED44" s="119"/>
      <c r="EE44" s="119"/>
      <c r="EF44" s="119"/>
      <c r="EG44" s="119"/>
      <c r="EH44" s="119"/>
      <c r="EI44" s="119"/>
      <c r="EJ44" s="119"/>
      <c r="EK44" s="119"/>
      <c r="EL44" s="119"/>
      <c r="EM44" s="119"/>
      <c r="EN44" s="119"/>
      <c r="EO44" s="119"/>
      <c r="EP44" s="119"/>
      <c r="EQ44" s="119"/>
      <c r="ER44" s="119"/>
      <c r="ES44" s="119"/>
      <c r="ET44" s="119"/>
      <c r="EU44" s="119"/>
      <c r="EV44" s="119"/>
      <c r="EW44" s="119"/>
      <c r="EX44" s="119"/>
      <c r="EY44" s="119"/>
      <c r="EZ44" s="119"/>
      <c r="FA44" s="119"/>
      <c r="FB44" s="119"/>
      <c r="FC44" s="119"/>
      <c r="FD44" s="119"/>
      <c r="FE44" s="119"/>
      <c r="FF44" s="119"/>
      <c r="FG44" s="119"/>
      <c r="FH44" s="119"/>
      <c r="FI44" s="119"/>
      <c r="FJ44" s="119"/>
      <c r="FK44" s="119"/>
      <c r="FL44" s="119"/>
      <c r="FM44" s="119"/>
      <c r="FN44" s="119"/>
      <c r="FO44" s="119"/>
      <c r="FP44" s="119"/>
      <c r="FQ44" s="119"/>
      <c r="FR44" s="119"/>
      <c r="FS44" s="119"/>
      <c r="FT44" s="119"/>
      <c r="FU44" s="119"/>
      <c r="FV44" s="119"/>
      <c r="FW44" s="119"/>
      <c r="FX44" s="119"/>
      <c r="FY44" s="119"/>
      <c r="FZ44" s="119"/>
      <c r="GA44" s="119"/>
      <c r="GB44" s="119"/>
      <c r="GC44" s="119"/>
      <c r="GD44" s="119"/>
      <c r="GE44" s="119"/>
      <c r="GF44" s="119"/>
      <c r="GG44" s="119"/>
      <c r="GH44" s="119"/>
      <c r="GI44" s="119"/>
      <c r="GJ44" s="119"/>
      <c r="GK44" s="119"/>
      <c r="GL44" s="119"/>
      <c r="GM44" s="119"/>
      <c r="GN44" s="119"/>
      <c r="GO44" s="119"/>
      <c r="GP44" s="119"/>
      <c r="GQ44" s="119"/>
      <c r="GR44" s="119"/>
      <c r="GS44" s="119"/>
      <c r="GT44" s="119"/>
      <c r="GU44" s="119"/>
      <c r="GV44" s="119"/>
      <c r="GW44" s="119"/>
      <c r="GX44" s="119"/>
      <c r="GY44" s="119"/>
      <c r="GZ44" s="119"/>
      <c r="HA44" s="119"/>
      <c r="HB44" s="119"/>
      <c r="HC44" s="119"/>
      <c r="HD44" s="119"/>
      <c r="HE44" s="119"/>
      <c r="HF44" s="119"/>
      <c r="HG44" s="119"/>
      <c r="HH44" s="119"/>
      <c r="HI44" s="119"/>
      <c r="HJ44" s="119"/>
      <c r="HK44" s="119"/>
      <c r="HL44" s="119"/>
      <c r="HM44" s="119"/>
      <c r="HN44" s="119"/>
      <c r="HO44" s="119"/>
      <c r="HP44" s="119"/>
      <c r="HQ44" s="119"/>
      <c r="HR44" s="119"/>
      <c r="HS44" s="119"/>
      <c r="HT44" s="119"/>
      <c r="HU44" s="119"/>
      <c r="HV44" s="119"/>
      <c r="HW44" s="119"/>
      <c r="HX44" s="119"/>
      <c r="HY44" s="119"/>
      <c r="HZ44" s="119"/>
      <c r="IA44" s="119"/>
      <c r="IB44" s="119"/>
      <c r="IC44" s="119"/>
      <c r="ID44" s="119"/>
      <c r="IE44" s="119"/>
      <c r="IF44" s="119"/>
      <c r="IG44" s="119"/>
      <c r="IH44" s="119"/>
      <c r="II44" s="119"/>
      <c r="IJ44" s="119"/>
      <c r="IK44" s="119"/>
      <c r="IL44" s="119"/>
      <c r="IM44" s="119"/>
      <c r="IN44" s="119"/>
      <c r="IO44" s="119"/>
      <c r="IP44" s="119"/>
      <c r="IQ44" s="119"/>
      <c r="IR44" s="119"/>
      <c r="IS44" s="119"/>
      <c r="IT44" s="119"/>
      <c r="IU44" s="119"/>
    </row>
    <row r="45" spans="1:255" ht="17" customHeight="1" x14ac:dyDescent="0.2">
      <c r="A45" s="119"/>
      <c r="B45" s="119"/>
      <c r="C45" s="121"/>
      <c r="D45" s="119"/>
      <c r="E45" s="121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119"/>
      <c r="AS45" s="119"/>
      <c r="AT45" s="119"/>
      <c r="AU45" s="119"/>
      <c r="AV45" s="119"/>
      <c r="AW45" s="119"/>
      <c r="AX45" s="119"/>
      <c r="AY45" s="119"/>
      <c r="AZ45" s="119"/>
      <c r="BA45" s="119"/>
      <c r="BB45" s="119"/>
      <c r="BC45" s="119"/>
      <c r="BD45" s="119"/>
      <c r="BE45" s="119"/>
      <c r="BF45" s="119"/>
      <c r="BG45" s="119"/>
      <c r="BH45" s="119"/>
      <c r="BI45" s="119"/>
      <c r="BJ45" s="119"/>
      <c r="BK45" s="119"/>
      <c r="BL45" s="119"/>
      <c r="BM45" s="119"/>
      <c r="BN45" s="119"/>
      <c r="BO45" s="119"/>
      <c r="BP45" s="119"/>
      <c r="BQ45" s="119"/>
      <c r="BR45" s="119"/>
      <c r="BS45" s="119"/>
      <c r="BT45" s="119"/>
      <c r="BU45" s="119"/>
      <c r="BV45" s="119"/>
      <c r="BW45" s="119"/>
      <c r="BX45" s="119"/>
      <c r="BY45" s="119"/>
      <c r="BZ45" s="119"/>
      <c r="CA45" s="119"/>
      <c r="CB45" s="119"/>
      <c r="CC45" s="119"/>
      <c r="CD45" s="119"/>
      <c r="CE45" s="119"/>
      <c r="CF45" s="119"/>
      <c r="CG45" s="119"/>
      <c r="CH45" s="119"/>
      <c r="CI45" s="119"/>
      <c r="CJ45" s="119"/>
      <c r="CK45" s="119"/>
      <c r="CL45" s="119"/>
      <c r="CM45" s="119"/>
      <c r="CN45" s="119"/>
      <c r="CO45" s="119"/>
      <c r="CP45" s="119"/>
      <c r="CQ45" s="119"/>
      <c r="CR45" s="119"/>
      <c r="CS45" s="119"/>
      <c r="CT45" s="119"/>
      <c r="CU45" s="119"/>
      <c r="CV45" s="119"/>
      <c r="CW45" s="119"/>
      <c r="CX45" s="119"/>
      <c r="CY45" s="119"/>
      <c r="CZ45" s="119"/>
      <c r="DA45" s="119"/>
      <c r="DB45" s="119"/>
      <c r="DC45" s="119"/>
      <c r="DD45" s="119"/>
      <c r="DE45" s="119"/>
      <c r="DF45" s="119"/>
      <c r="DG45" s="119"/>
      <c r="DH45" s="119"/>
      <c r="DI45" s="119"/>
      <c r="DJ45" s="119"/>
      <c r="DK45" s="119"/>
      <c r="DL45" s="119"/>
      <c r="DM45" s="119"/>
      <c r="DN45" s="119"/>
      <c r="DO45" s="119"/>
      <c r="DP45" s="119"/>
      <c r="DQ45" s="119"/>
      <c r="DR45" s="119"/>
      <c r="DS45" s="119"/>
      <c r="DT45" s="119"/>
      <c r="DU45" s="119"/>
      <c r="DV45" s="119"/>
      <c r="DW45" s="119"/>
      <c r="DX45" s="119"/>
      <c r="DY45" s="119"/>
      <c r="DZ45" s="119"/>
      <c r="EA45" s="119"/>
      <c r="EB45" s="119"/>
      <c r="EC45" s="119"/>
      <c r="ED45" s="119"/>
      <c r="EE45" s="119"/>
      <c r="EF45" s="119"/>
      <c r="EG45" s="119"/>
      <c r="EH45" s="119"/>
      <c r="EI45" s="119"/>
      <c r="EJ45" s="119"/>
      <c r="EK45" s="119"/>
      <c r="EL45" s="119"/>
      <c r="EM45" s="119"/>
      <c r="EN45" s="119"/>
      <c r="EO45" s="119"/>
      <c r="EP45" s="119"/>
      <c r="EQ45" s="119"/>
      <c r="ER45" s="119"/>
      <c r="ES45" s="119"/>
      <c r="ET45" s="119"/>
      <c r="EU45" s="119"/>
      <c r="EV45" s="119"/>
      <c r="EW45" s="119"/>
      <c r="EX45" s="119"/>
      <c r="EY45" s="119"/>
      <c r="EZ45" s="119"/>
      <c r="FA45" s="119"/>
      <c r="FB45" s="119"/>
      <c r="FC45" s="119"/>
      <c r="FD45" s="119"/>
      <c r="FE45" s="119"/>
      <c r="FF45" s="119"/>
      <c r="FG45" s="119"/>
      <c r="FH45" s="119"/>
      <c r="FI45" s="119"/>
      <c r="FJ45" s="119"/>
      <c r="FK45" s="119"/>
      <c r="FL45" s="119"/>
      <c r="FM45" s="119"/>
      <c r="FN45" s="119"/>
      <c r="FO45" s="119"/>
      <c r="FP45" s="119"/>
      <c r="FQ45" s="119"/>
      <c r="FR45" s="119"/>
      <c r="FS45" s="119"/>
      <c r="FT45" s="119"/>
      <c r="FU45" s="119"/>
      <c r="FV45" s="119"/>
      <c r="FW45" s="119"/>
      <c r="FX45" s="119"/>
      <c r="FY45" s="119"/>
      <c r="FZ45" s="119"/>
      <c r="GA45" s="119"/>
      <c r="GB45" s="119"/>
      <c r="GC45" s="119"/>
      <c r="GD45" s="119"/>
      <c r="GE45" s="119"/>
      <c r="GF45" s="119"/>
      <c r="GG45" s="119"/>
      <c r="GH45" s="119"/>
      <c r="GI45" s="119"/>
      <c r="GJ45" s="119"/>
      <c r="GK45" s="119"/>
      <c r="GL45" s="119"/>
      <c r="GM45" s="119"/>
      <c r="GN45" s="119"/>
      <c r="GO45" s="119"/>
      <c r="GP45" s="119"/>
      <c r="GQ45" s="119"/>
      <c r="GR45" s="119"/>
      <c r="GS45" s="119"/>
      <c r="GT45" s="119"/>
      <c r="GU45" s="119"/>
      <c r="GV45" s="119"/>
      <c r="GW45" s="119"/>
      <c r="GX45" s="119"/>
      <c r="GY45" s="119"/>
      <c r="GZ45" s="119"/>
      <c r="HA45" s="119"/>
      <c r="HB45" s="119"/>
      <c r="HC45" s="119"/>
      <c r="HD45" s="119"/>
      <c r="HE45" s="119"/>
      <c r="HF45" s="119"/>
      <c r="HG45" s="119"/>
      <c r="HH45" s="119"/>
      <c r="HI45" s="119"/>
      <c r="HJ45" s="119"/>
      <c r="HK45" s="119"/>
      <c r="HL45" s="119"/>
      <c r="HM45" s="119"/>
      <c r="HN45" s="119"/>
      <c r="HO45" s="119"/>
      <c r="HP45" s="119"/>
      <c r="HQ45" s="119"/>
      <c r="HR45" s="119"/>
      <c r="HS45" s="119"/>
      <c r="HT45" s="119"/>
      <c r="HU45" s="119"/>
      <c r="HV45" s="119"/>
      <c r="HW45" s="119"/>
      <c r="HX45" s="119"/>
      <c r="HY45" s="119"/>
      <c r="HZ45" s="119"/>
      <c r="IA45" s="119"/>
      <c r="IB45" s="119"/>
      <c r="IC45" s="119"/>
      <c r="ID45" s="119"/>
      <c r="IE45" s="119"/>
      <c r="IF45" s="119"/>
      <c r="IG45" s="119"/>
      <c r="IH45" s="119"/>
      <c r="II45" s="119"/>
      <c r="IJ45" s="119"/>
      <c r="IK45" s="119"/>
      <c r="IL45" s="119"/>
      <c r="IM45" s="119"/>
      <c r="IN45" s="119"/>
      <c r="IO45" s="119"/>
      <c r="IP45" s="119"/>
      <c r="IQ45" s="119"/>
      <c r="IR45" s="119"/>
      <c r="IS45" s="119"/>
      <c r="IT45" s="119"/>
      <c r="IU45" s="119"/>
    </row>
    <row r="46" spans="1:255" ht="17" customHeight="1" x14ac:dyDescent="0.2">
      <c r="A46" s="119"/>
      <c r="B46" s="127" t="s">
        <v>70</v>
      </c>
      <c r="C46" s="121">
        <v>4500</v>
      </c>
      <c r="D46" s="119">
        <v>1</v>
      </c>
      <c r="E46" s="121">
        <f t="shared" ref="E46:E53" si="2">C46*D46</f>
        <v>4500</v>
      </c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119"/>
      <c r="BC46" s="119"/>
      <c r="BD46" s="119"/>
      <c r="BE46" s="119"/>
      <c r="BF46" s="119"/>
      <c r="BG46" s="119"/>
      <c r="BH46" s="119"/>
      <c r="BI46" s="119"/>
      <c r="BJ46" s="119"/>
      <c r="BK46" s="119"/>
      <c r="BL46" s="119"/>
      <c r="BM46" s="119"/>
      <c r="BN46" s="119"/>
      <c r="BO46" s="119"/>
      <c r="BP46" s="119"/>
      <c r="BQ46" s="119"/>
      <c r="BR46" s="119"/>
      <c r="BS46" s="119"/>
      <c r="BT46" s="119"/>
      <c r="BU46" s="119"/>
      <c r="BV46" s="119"/>
      <c r="BW46" s="119"/>
      <c r="BX46" s="119"/>
      <c r="BY46" s="119"/>
      <c r="BZ46" s="119"/>
      <c r="CA46" s="119"/>
      <c r="CB46" s="119"/>
      <c r="CC46" s="119"/>
      <c r="CD46" s="119"/>
      <c r="CE46" s="119"/>
      <c r="CF46" s="119"/>
      <c r="CG46" s="119"/>
      <c r="CH46" s="119"/>
      <c r="CI46" s="119"/>
      <c r="CJ46" s="119"/>
      <c r="CK46" s="119"/>
      <c r="CL46" s="119"/>
      <c r="CM46" s="119"/>
      <c r="CN46" s="119"/>
      <c r="CO46" s="119"/>
      <c r="CP46" s="119"/>
      <c r="CQ46" s="119"/>
      <c r="CR46" s="119"/>
      <c r="CS46" s="119"/>
      <c r="CT46" s="119"/>
      <c r="CU46" s="119"/>
      <c r="CV46" s="119"/>
      <c r="CW46" s="119"/>
      <c r="CX46" s="119"/>
      <c r="CY46" s="119"/>
      <c r="CZ46" s="119"/>
      <c r="DA46" s="119"/>
      <c r="DB46" s="119"/>
      <c r="DC46" s="119"/>
      <c r="DD46" s="119"/>
      <c r="DE46" s="119"/>
      <c r="DF46" s="119"/>
      <c r="DG46" s="119"/>
      <c r="DH46" s="119"/>
      <c r="DI46" s="119"/>
      <c r="DJ46" s="119"/>
      <c r="DK46" s="119"/>
      <c r="DL46" s="119"/>
      <c r="DM46" s="119"/>
      <c r="DN46" s="119"/>
      <c r="DO46" s="119"/>
      <c r="DP46" s="119"/>
      <c r="DQ46" s="119"/>
      <c r="DR46" s="119"/>
      <c r="DS46" s="119"/>
      <c r="DT46" s="119"/>
      <c r="DU46" s="119"/>
      <c r="DV46" s="119"/>
      <c r="DW46" s="119"/>
      <c r="DX46" s="119"/>
      <c r="DY46" s="119"/>
      <c r="DZ46" s="119"/>
      <c r="EA46" s="119"/>
      <c r="EB46" s="119"/>
      <c r="EC46" s="119"/>
      <c r="ED46" s="119"/>
      <c r="EE46" s="119"/>
      <c r="EF46" s="119"/>
      <c r="EG46" s="119"/>
      <c r="EH46" s="119"/>
      <c r="EI46" s="119"/>
      <c r="EJ46" s="119"/>
      <c r="EK46" s="119"/>
      <c r="EL46" s="119"/>
      <c r="EM46" s="119"/>
      <c r="EN46" s="119"/>
      <c r="EO46" s="119"/>
      <c r="EP46" s="119"/>
      <c r="EQ46" s="119"/>
      <c r="ER46" s="119"/>
      <c r="ES46" s="119"/>
      <c r="ET46" s="119"/>
      <c r="EU46" s="119"/>
      <c r="EV46" s="119"/>
      <c r="EW46" s="119"/>
      <c r="EX46" s="119"/>
      <c r="EY46" s="119"/>
      <c r="EZ46" s="119"/>
      <c r="FA46" s="119"/>
      <c r="FB46" s="119"/>
      <c r="FC46" s="119"/>
      <c r="FD46" s="119"/>
      <c r="FE46" s="119"/>
      <c r="FF46" s="119"/>
      <c r="FG46" s="119"/>
      <c r="FH46" s="119"/>
      <c r="FI46" s="119"/>
      <c r="FJ46" s="119"/>
      <c r="FK46" s="119"/>
      <c r="FL46" s="119"/>
      <c r="FM46" s="119"/>
      <c r="FN46" s="119"/>
      <c r="FO46" s="119"/>
      <c r="FP46" s="119"/>
      <c r="FQ46" s="119"/>
      <c r="FR46" s="119"/>
      <c r="FS46" s="119"/>
      <c r="FT46" s="119"/>
      <c r="FU46" s="119"/>
      <c r="FV46" s="119"/>
      <c r="FW46" s="119"/>
      <c r="FX46" s="119"/>
      <c r="FY46" s="119"/>
      <c r="FZ46" s="119"/>
      <c r="GA46" s="119"/>
      <c r="GB46" s="119"/>
      <c r="GC46" s="119"/>
      <c r="GD46" s="119"/>
      <c r="GE46" s="119"/>
      <c r="GF46" s="119"/>
      <c r="GG46" s="119"/>
      <c r="GH46" s="119"/>
      <c r="GI46" s="119"/>
      <c r="GJ46" s="119"/>
      <c r="GK46" s="119"/>
      <c r="GL46" s="119"/>
      <c r="GM46" s="119"/>
      <c r="GN46" s="119"/>
      <c r="GO46" s="119"/>
      <c r="GP46" s="119"/>
      <c r="GQ46" s="119"/>
      <c r="GR46" s="119"/>
      <c r="GS46" s="119"/>
      <c r="GT46" s="119"/>
      <c r="GU46" s="119"/>
      <c r="GV46" s="119"/>
      <c r="GW46" s="119"/>
      <c r="GX46" s="119"/>
      <c r="GY46" s="119"/>
      <c r="GZ46" s="119"/>
      <c r="HA46" s="119"/>
      <c r="HB46" s="119"/>
      <c r="HC46" s="119"/>
      <c r="HD46" s="119"/>
      <c r="HE46" s="119"/>
      <c r="HF46" s="119"/>
      <c r="HG46" s="119"/>
      <c r="HH46" s="119"/>
      <c r="HI46" s="119"/>
      <c r="HJ46" s="119"/>
      <c r="HK46" s="119"/>
      <c r="HL46" s="119"/>
      <c r="HM46" s="119"/>
      <c r="HN46" s="119"/>
      <c r="HO46" s="119"/>
      <c r="HP46" s="119"/>
      <c r="HQ46" s="119"/>
      <c r="HR46" s="119"/>
      <c r="HS46" s="119"/>
      <c r="HT46" s="119"/>
      <c r="HU46" s="119"/>
      <c r="HV46" s="119"/>
      <c r="HW46" s="119"/>
      <c r="HX46" s="119"/>
      <c r="HY46" s="119"/>
      <c r="HZ46" s="119"/>
      <c r="IA46" s="119"/>
      <c r="IB46" s="119"/>
      <c r="IC46" s="119"/>
      <c r="ID46" s="119"/>
      <c r="IE46" s="119"/>
      <c r="IF46" s="119"/>
      <c r="IG46" s="119"/>
      <c r="IH46" s="119"/>
      <c r="II46" s="119"/>
      <c r="IJ46" s="119"/>
      <c r="IK46" s="119"/>
      <c r="IL46" s="119"/>
      <c r="IM46" s="119"/>
      <c r="IN46" s="119"/>
      <c r="IO46" s="119"/>
      <c r="IP46" s="119"/>
      <c r="IQ46" s="119"/>
      <c r="IR46" s="119"/>
      <c r="IS46" s="119"/>
      <c r="IT46" s="119"/>
      <c r="IU46" s="119"/>
    </row>
    <row r="47" spans="1:255" ht="17" customHeight="1" x14ac:dyDescent="0.2">
      <c r="A47" s="119"/>
      <c r="B47" s="127" t="s">
        <v>113</v>
      </c>
      <c r="C47" s="121">
        <v>300</v>
      </c>
      <c r="D47" s="119">
        <v>1</v>
      </c>
      <c r="E47" s="121">
        <f>C47*D47</f>
        <v>300</v>
      </c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  <c r="AO47" s="119"/>
      <c r="AP47" s="119"/>
      <c r="AQ47" s="119"/>
      <c r="AR47" s="119"/>
      <c r="AS47" s="119"/>
      <c r="AT47" s="119"/>
      <c r="AU47" s="119"/>
      <c r="AV47" s="119"/>
      <c r="AW47" s="119"/>
      <c r="AX47" s="119"/>
      <c r="AY47" s="119"/>
      <c r="AZ47" s="119"/>
      <c r="BA47" s="119"/>
      <c r="BB47" s="119"/>
      <c r="BC47" s="119"/>
      <c r="BD47" s="119"/>
      <c r="BE47" s="119"/>
      <c r="BF47" s="119"/>
      <c r="BG47" s="119"/>
      <c r="BH47" s="119"/>
      <c r="BI47" s="119"/>
      <c r="BJ47" s="119"/>
      <c r="BK47" s="119"/>
      <c r="BL47" s="119"/>
      <c r="BM47" s="119"/>
      <c r="BN47" s="119"/>
      <c r="BO47" s="119"/>
      <c r="BP47" s="119"/>
      <c r="BQ47" s="119"/>
      <c r="BR47" s="119"/>
      <c r="BS47" s="119"/>
      <c r="BT47" s="119"/>
      <c r="BU47" s="119"/>
      <c r="BV47" s="119"/>
      <c r="BW47" s="119"/>
      <c r="BX47" s="119"/>
      <c r="BY47" s="119"/>
      <c r="BZ47" s="119"/>
      <c r="CA47" s="119"/>
      <c r="CB47" s="119"/>
      <c r="CC47" s="119"/>
      <c r="CD47" s="119"/>
      <c r="CE47" s="119"/>
      <c r="CF47" s="119"/>
      <c r="CG47" s="119"/>
      <c r="CH47" s="119"/>
      <c r="CI47" s="119"/>
      <c r="CJ47" s="119"/>
      <c r="CK47" s="119"/>
      <c r="CL47" s="119"/>
      <c r="CM47" s="119"/>
      <c r="CN47" s="119"/>
      <c r="CO47" s="119"/>
      <c r="CP47" s="119"/>
      <c r="CQ47" s="119"/>
      <c r="CR47" s="119"/>
      <c r="CS47" s="119"/>
      <c r="CT47" s="119"/>
      <c r="CU47" s="119"/>
      <c r="CV47" s="119"/>
      <c r="CW47" s="119"/>
      <c r="CX47" s="119"/>
      <c r="CY47" s="119"/>
      <c r="CZ47" s="119"/>
      <c r="DA47" s="119"/>
      <c r="DB47" s="119"/>
      <c r="DC47" s="119"/>
      <c r="DD47" s="119"/>
      <c r="DE47" s="119"/>
      <c r="DF47" s="119"/>
      <c r="DG47" s="119"/>
      <c r="DH47" s="119"/>
      <c r="DI47" s="119"/>
      <c r="DJ47" s="119"/>
      <c r="DK47" s="119"/>
      <c r="DL47" s="119"/>
      <c r="DM47" s="119"/>
      <c r="DN47" s="119"/>
      <c r="DO47" s="119"/>
      <c r="DP47" s="119"/>
      <c r="DQ47" s="119"/>
      <c r="DR47" s="119"/>
      <c r="DS47" s="119"/>
      <c r="DT47" s="119"/>
      <c r="DU47" s="119"/>
      <c r="DV47" s="119"/>
      <c r="DW47" s="119"/>
      <c r="DX47" s="119"/>
      <c r="DY47" s="119"/>
      <c r="DZ47" s="119"/>
      <c r="EA47" s="119"/>
      <c r="EB47" s="119"/>
      <c r="EC47" s="119"/>
      <c r="ED47" s="119"/>
      <c r="EE47" s="119"/>
      <c r="EF47" s="119"/>
      <c r="EG47" s="119"/>
      <c r="EH47" s="119"/>
      <c r="EI47" s="119"/>
      <c r="EJ47" s="119"/>
      <c r="EK47" s="119"/>
      <c r="EL47" s="119"/>
      <c r="EM47" s="119"/>
      <c r="EN47" s="119"/>
      <c r="EO47" s="119"/>
      <c r="EP47" s="119"/>
      <c r="EQ47" s="119"/>
      <c r="ER47" s="119"/>
      <c r="ES47" s="119"/>
      <c r="ET47" s="119"/>
      <c r="EU47" s="119"/>
      <c r="EV47" s="119"/>
      <c r="EW47" s="119"/>
      <c r="EX47" s="119"/>
      <c r="EY47" s="119"/>
      <c r="EZ47" s="119"/>
      <c r="FA47" s="119"/>
      <c r="FB47" s="119"/>
      <c r="FC47" s="119"/>
      <c r="FD47" s="119"/>
      <c r="FE47" s="119"/>
      <c r="FF47" s="119"/>
      <c r="FG47" s="119"/>
      <c r="FH47" s="119"/>
      <c r="FI47" s="119"/>
      <c r="FJ47" s="119"/>
      <c r="FK47" s="119"/>
      <c r="FL47" s="119"/>
      <c r="FM47" s="119"/>
      <c r="FN47" s="119"/>
      <c r="FO47" s="119"/>
      <c r="FP47" s="119"/>
      <c r="FQ47" s="119"/>
      <c r="FR47" s="119"/>
      <c r="FS47" s="119"/>
      <c r="FT47" s="119"/>
      <c r="FU47" s="119"/>
      <c r="FV47" s="119"/>
      <c r="FW47" s="119"/>
      <c r="FX47" s="119"/>
      <c r="FY47" s="119"/>
      <c r="FZ47" s="119"/>
      <c r="GA47" s="119"/>
      <c r="GB47" s="119"/>
      <c r="GC47" s="119"/>
      <c r="GD47" s="119"/>
      <c r="GE47" s="119"/>
      <c r="GF47" s="119"/>
      <c r="GG47" s="119"/>
      <c r="GH47" s="119"/>
      <c r="GI47" s="119"/>
      <c r="GJ47" s="119"/>
      <c r="GK47" s="119"/>
      <c r="GL47" s="119"/>
      <c r="GM47" s="119"/>
      <c r="GN47" s="119"/>
      <c r="GO47" s="119"/>
      <c r="GP47" s="119"/>
      <c r="GQ47" s="119"/>
      <c r="GR47" s="119"/>
      <c r="GS47" s="119"/>
      <c r="GT47" s="119"/>
      <c r="GU47" s="119"/>
      <c r="GV47" s="119"/>
      <c r="GW47" s="119"/>
      <c r="GX47" s="119"/>
      <c r="GY47" s="119"/>
      <c r="GZ47" s="119"/>
      <c r="HA47" s="119"/>
      <c r="HB47" s="119"/>
      <c r="HC47" s="119"/>
      <c r="HD47" s="119"/>
      <c r="HE47" s="119"/>
      <c r="HF47" s="119"/>
      <c r="HG47" s="119"/>
      <c r="HH47" s="119"/>
      <c r="HI47" s="119"/>
      <c r="HJ47" s="119"/>
      <c r="HK47" s="119"/>
      <c r="HL47" s="119"/>
      <c r="HM47" s="119"/>
      <c r="HN47" s="119"/>
      <c r="HO47" s="119"/>
      <c r="HP47" s="119"/>
      <c r="HQ47" s="119"/>
      <c r="HR47" s="119"/>
      <c r="HS47" s="119"/>
      <c r="HT47" s="119"/>
      <c r="HU47" s="119"/>
      <c r="HV47" s="119"/>
      <c r="HW47" s="119"/>
      <c r="HX47" s="119"/>
      <c r="HY47" s="119"/>
      <c r="HZ47" s="119"/>
      <c r="IA47" s="119"/>
      <c r="IB47" s="119"/>
      <c r="IC47" s="119"/>
      <c r="ID47" s="119"/>
      <c r="IE47" s="119"/>
      <c r="IF47" s="119"/>
      <c r="IG47" s="119"/>
      <c r="IH47" s="119"/>
      <c r="II47" s="119"/>
      <c r="IJ47" s="119"/>
      <c r="IK47" s="119"/>
      <c r="IL47" s="119"/>
      <c r="IM47" s="119"/>
      <c r="IN47" s="119"/>
      <c r="IO47" s="119"/>
      <c r="IP47" s="119"/>
      <c r="IQ47" s="119"/>
      <c r="IR47" s="119"/>
      <c r="IS47" s="119"/>
      <c r="IT47" s="119"/>
      <c r="IU47" s="119"/>
    </row>
    <row r="48" spans="1:255" ht="17" customHeight="1" x14ac:dyDescent="0.2">
      <c r="A48" s="119"/>
      <c r="B48" s="127" t="s">
        <v>60</v>
      </c>
      <c r="C48" s="121">
        <f>80*2</f>
        <v>160</v>
      </c>
      <c r="D48" s="119">
        <v>6</v>
      </c>
      <c r="E48" s="121">
        <f t="shared" si="2"/>
        <v>960</v>
      </c>
      <c r="F48" s="119"/>
      <c r="G48" s="119"/>
      <c r="H48" s="12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  <c r="AM48" s="119"/>
      <c r="AN48" s="119"/>
      <c r="AO48" s="119"/>
      <c r="AP48" s="119"/>
      <c r="AQ48" s="119"/>
      <c r="AR48" s="119"/>
      <c r="AS48" s="119"/>
      <c r="AT48" s="119"/>
      <c r="AU48" s="119"/>
      <c r="AV48" s="119"/>
      <c r="AW48" s="119"/>
      <c r="AX48" s="119"/>
      <c r="AY48" s="119"/>
      <c r="AZ48" s="119"/>
      <c r="BA48" s="119"/>
      <c r="BB48" s="119"/>
      <c r="BC48" s="119"/>
      <c r="BD48" s="119"/>
      <c r="BE48" s="119"/>
      <c r="BF48" s="119"/>
      <c r="BG48" s="119"/>
      <c r="BH48" s="119"/>
      <c r="BI48" s="119"/>
      <c r="BJ48" s="119"/>
      <c r="BK48" s="119"/>
      <c r="BL48" s="119"/>
      <c r="BM48" s="119"/>
      <c r="BN48" s="119"/>
      <c r="BO48" s="119"/>
      <c r="BP48" s="119"/>
      <c r="BQ48" s="119"/>
      <c r="BR48" s="119"/>
      <c r="BS48" s="119"/>
      <c r="BT48" s="119"/>
      <c r="BU48" s="119"/>
      <c r="BV48" s="119"/>
      <c r="BW48" s="119"/>
      <c r="BX48" s="119"/>
      <c r="BY48" s="119"/>
      <c r="BZ48" s="119"/>
      <c r="CA48" s="119"/>
      <c r="CB48" s="119"/>
      <c r="CC48" s="119"/>
      <c r="CD48" s="119"/>
      <c r="CE48" s="119"/>
      <c r="CF48" s="119"/>
      <c r="CG48" s="119"/>
      <c r="CH48" s="119"/>
      <c r="CI48" s="119"/>
      <c r="CJ48" s="119"/>
      <c r="CK48" s="119"/>
      <c r="CL48" s="119"/>
      <c r="CM48" s="119"/>
      <c r="CN48" s="119"/>
      <c r="CO48" s="119"/>
      <c r="CP48" s="119"/>
      <c r="CQ48" s="119"/>
      <c r="CR48" s="119"/>
      <c r="CS48" s="119"/>
      <c r="CT48" s="119"/>
      <c r="CU48" s="119"/>
      <c r="CV48" s="119"/>
      <c r="CW48" s="119"/>
      <c r="CX48" s="119"/>
      <c r="CY48" s="119"/>
      <c r="CZ48" s="119"/>
      <c r="DA48" s="119"/>
      <c r="DB48" s="119"/>
      <c r="DC48" s="119"/>
      <c r="DD48" s="119"/>
      <c r="DE48" s="119"/>
      <c r="DF48" s="119"/>
      <c r="DG48" s="119"/>
      <c r="DH48" s="119"/>
      <c r="DI48" s="119"/>
      <c r="DJ48" s="119"/>
      <c r="DK48" s="119"/>
      <c r="DL48" s="119"/>
      <c r="DM48" s="119"/>
      <c r="DN48" s="119"/>
      <c r="DO48" s="119"/>
      <c r="DP48" s="119"/>
      <c r="DQ48" s="119"/>
      <c r="DR48" s="119"/>
      <c r="DS48" s="119"/>
      <c r="DT48" s="119"/>
      <c r="DU48" s="119"/>
      <c r="DV48" s="119"/>
      <c r="DW48" s="119"/>
      <c r="DX48" s="119"/>
      <c r="DY48" s="119"/>
      <c r="DZ48" s="119"/>
      <c r="EA48" s="119"/>
      <c r="EB48" s="119"/>
      <c r="EC48" s="119"/>
      <c r="ED48" s="119"/>
      <c r="EE48" s="119"/>
      <c r="EF48" s="119"/>
      <c r="EG48" s="119"/>
      <c r="EH48" s="119"/>
      <c r="EI48" s="119"/>
      <c r="EJ48" s="119"/>
      <c r="EK48" s="119"/>
      <c r="EL48" s="119"/>
      <c r="EM48" s="119"/>
      <c r="EN48" s="119"/>
      <c r="EO48" s="119"/>
      <c r="EP48" s="119"/>
      <c r="EQ48" s="119"/>
      <c r="ER48" s="119"/>
      <c r="ES48" s="119"/>
      <c r="ET48" s="119"/>
      <c r="EU48" s="119"/>
      <c r="EV48" s="119"/>
      <c r="EW48" s="119"/>
      <c r="EX48" s="119"/>
      <c r="EY48" s="119"/>
      <c r="EZ48" s="119"/>
      <c r="FA48" s="119"/>
      <c r="FB48" s="119"/>
      <c r="FC48" s="119"/>
      <c r="FD48" s="119"/>
      <c r="FE48" s="119"/>
      <c r="FF48" s="119"/>
      <c r="FG48" s="119"/>
      <c r="FH48" s="119"/>
      <c r="FI48" s="119"/>
      <c r="FJ48" s="119"/>
      <c r="FK48" s="119"/>
      <c r="FL48" s="119"/>
      <c r="FM48" s="119"/>
      <c r="FN48" s="119"/>
      <c r="FO48" s="119"/>
      <c r="FP48" s="119"/>
      <c r="FQ48" s="119"/>
      <c r="FR48" s="119"/>
      <c r="FS48" s="119"/>
      <c r="FT48" s="119"/>
      <c r="FU48" s="119"/>
      <c r="FV48" s="119"/>
      <c r="FW48" s="119"/>
      <c r="FX48" s="119"/>
      <c r="FY48" s="119"/>
      <c r="FZ48" s="119"/>
      <c r="GA48" s="119"/>
      <c r="GB48" s="119"/>
      <c r="GC48" s="119"/>
      <c r="GD48" s="119"/>
      <c r="GE48" s="119"/>
      <c r="GF48" s="119"/>
      <c r="GG48" s="119"/>
      <c r="GH48" s="119"/>
      <c r="GI48" s="119"/>
      <c r="GJ48" s="119"/>
      <c r="GK48" s="119"/>
      <c r="GL48" s="119"/>
      <c r="GM48" s="119"/>
      <c r="GN48" s="119"/>
      <c r="GO48" s="119"/>
      <c r="GP48" s="119"/>
      <c r="GQ48" s="119"/>
      <c r="GR48" s="119"/>
      <c r="GS48" s="119"/>
      <c r="GT48" s="119"/>
      <c r="GU48" s="119"/>
      <c r="GV48" s="119"/>
      <c r="GW48" s="119"/>
      <c r="GX48" s="119"/>
      <c r="GY48" s="119"/>
      <c r="GZ48" s="119"/>
      <c r="HA48" s="119"/>
      <c r="HB48" s="119"/>
      <c r="HC48" s="119"/>
      <c r="HD48" s="119"/>
      <c r="HE48" s="119"/>
      <c r="HF48" s="119"/>
      <c r="HG48" s="119"/>
      <c r="HH48" s="119"/>
      <c r="HI48" s="119"/>
      <c r="HJ48" s="119"/>
      <c r="HK48" s="119"/>
      <c r="HL48" s="119"/>
      <c r="HM48" s="119"/>
      <c r="HN48" s="119"/>
      <c r="HO48" s="119"/>
      <c r="HP48" s="119"/>
      <c r="HQ48" s="119"/>
      <c r="HR48" s="119"/>
      <c r="HS48" s="119"/>
      <c r="HT48" s="119"/>
      <c r="HU48" s="119"/>
      <c r="HV48" s="119"/>
      <c r="HW48" s="119"/>
      <c r="HX48" s="119"/>
      <c r="HY48" s="119"/>
      <c r="HZ48" s="119"/>
      <c r="IA48" s="119"/>
      <c r="IB48" s="119"/>
      <c r="IC48" s="119"/>
      <c r="ID48" s="119"/>
      <c r="IE48" s="119"/>
      <c r="IF48" s="119"/>
      <c r="IG48" s="119"/>
      <c r="IH48" s="119"/>
      <c r="II48" s="119"/>
      <c r="IJ48" s="119"/>
      <c r="IK48" s="119"/>
      <c r="IL48" s="119"/>
      <c r="IM48" s="119"/>
      <c r="IN48" s="119"/>
      <c r="IO48" s="119"/>
      <c r="IP48" s="119"/>
      <c r="IQ48" s="119"/>
      <c r="IR48" s="119"/>
      <c r="IS48" s="119"/>
      <c r="IT48" s="119"/>
      <c r="IU48" s="119"/>
    </row>
    <row r="49" spans="1:255" ht="17" customHeight="1" x14ac:dyDescent="0.2">
      <c r="A49" s="119"/>
      <c r="B49" s="127" t="s">
        <v>61</v>
      </c>
      <c r="C49" s="121">
        <v>80</v>
      </c>
      <c r="D49" s="119">
        <v>4</v>
      </c>
      <c r="E49" s="121">
        <f t="shared" si="2"/>
        <v>320</v>
      </c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119"/>
      <c r="AV49" s="119"/>
      <c r="AW49" s="119"/>
      <c r="AX49" s="119"/>
      <c r="AY49" s="119"/>
      <c r="AZ49" s="119"/>
      <c r="BA49" s="119"/>
      <c r="BB49" s="119"/>
      <c r="BC49" s="119"/>
      <c r="BD49" s="119"/>
      <c r="BE49" s="119"/>
      <c r="BF49" s="119"/>
      <c r="BG49" s="119"/>
      <c r="BH49" s="119"/>
      <c r="BI49" s="119"/>
      <c r="BJ49" s="119"/>
      <c r="BK49" s="119"/>
      <c r="BL49" s="119"/>
      <c r="BM49" s="119"/>
      <c r="BN49" s="119"/>
      <c r="BO49" s="119"/>
      <c r="BP49" s="119"/>
      <c r="BQ49" s="119"/>
      <c r="BR49" s="119"/>
      <c r="BS49" s="119"/>
      <c r="BT49" s="119"/>
      <c r="BU49" s="119"/>
      <c r="BV49" s="119"/>
      <c r="BW49" s="119"/>
      <c r="BX49" s="119"/>
      <c r="BY49" s="119"/>
      <c r="BZ49" s="119"/>
      <c r="CA49" s="119"/>
      <c r="CB49" s="119"/>
      <c r="CC49" s="119"/>
      <c r="CD49" s="119"/>
      <c r="CE49" s="119"/>
      <c r="CF49" s="119"/>
      <c r="CG49" s="119"/>
      <c r="CH49" s="119"/>
      <c r="CI49" s="119"/>
      <c r="CJ49" s="119"/>
      <c r="CK49" s="119"/>
      <c r="CL49" s="119"/>
      <c r="CM49" s="119"/>
      <c r="CN49" s="119"/>
      <c r="CO49" s="119"/>
      <c r="CP49" s="119"/>
      <c r="CQ49" s="119"/>
      <c r="CR49" s="119"/>
      <c r="CS49" s="119"/>
      <c r="CT49" s="119"/>
      <c r="CU49" s="119"/>
      <c r="CV49" s="119"/>
      <c r="CW49" s="119"/>
      <c r="CX49" s="119"/>
      <c r="CY49" s="119"/>
      <c r="CZ49" s="119"/>
      <c r="DA49" s="119"/>
      <c r="DB49" s="119"/>
      <c r="DC49" s="119"/>
      <c r="DD49" s="119"/>
      <c r="DE49" s="119"/>
      <c r="DF49" s="119"/>
      <c r="DG49" s="119"/>
      <c r="DH49" s="119"/>
      <c r="DI49" s="119"/>
      <c r="DJ49" s="119"/>
      <c r="DK49" s="119"/>
      <c r="DL49" s="119"/>
      <c r="DM49" s="119"/>
      <c r="DN49" s="119"/>
      <c r="DO49" s="119"/>
      <c r="DP49" s="119"/>
      <c r="DQ49" s="119"/>
      <c r="DR49" s="119"/>
      <c r="DS49" s="119"/>
      <c r="DT49" s="119"/>
      <c r="DU49" s="119"/>
      <c r="DV49" s="119"/>
      <c r="DW49" s="119"/>
      <c r="DX49" s="119"/>
      <c r="DY49" s="119"/>
      <c r="DZ49" s="119"/>
      <c r="EA49" s="119"/>
      <c r="EB49" s="119"/>
      <c r="EC49" s="119"/>
      <c r="ED49" s="119"/>
      <c r="EE49" s="119"/>
      <c r="EF49" s="119"/>
      <c r="EG49" s="119"/>
      <c r="EH49" s="119"/>
      <c r="EI49" s="119"/>
      <c r="EJ49" s="119"/>
      <c r="EK49" s="119"/>
      <c r="EL49" s="119"/>
      <c r="EM49" s="119"/>
      <c r="EN49" s="119"/>
      <c r="EO49" s="119"/>
      <c r="EP49" s="119"/>
      <c r="EQ49" s="119"/>
      <c r="ER49" s="119"/>
      <c r="ES49" s="119"/>
      <c r="ET49" s="119"/>
      <c r="EU49" s="119"/>
      <c r="EV49" s="119"/>
      <c r="EW49" s="119"/>
      <c r="EX49" s="119"/>
      <c r="EY49" s="119"/>
      <c r="EZ49" s="119"/>
      <c r="FA49" s="119"/>
      <c r="FB49" s="119"/>
      <c r="FC49" s="119"/>
      <c r="FD49" s="119"/>
      <c r="FE49" s="119"/>
      <c r="FF49" s="119"/>
      <c r="FG49" s="119"/>
      <c r="FH49" s="119"/>
      <c r="FI49" s="119"/>
      <c r="FJ49" s="119"/>
      <c r="FK49" s="119"/>
      <c r="FL49" s="119"/>
      <c r="FM49" s="119"/>
      <c r="FN49" s="119"/>
      <c r="FO49" s="119"/>
      <c r="FP49" s="119"/>
      <c r="FQ49" s="119"/>
      <c r="FR49" s="119"/>
      <c r="FS49" s="119"/>
      <c r="FT49" s="119"/>
      <c r="FU49" s="119"/>
      <c r="FV49" s="119"/>
      <c r="FW49" s="119"/>
      <c r="FX49" s="119"/>
      <c r="FY49" s="119"/>
      <c r="FZ49" s="119"/>
      <c r="GA49" s="119"/>
      <c r="GB49" s="119"/>
      <c r="GC49" s="119"/>
      <c r="GD49" s="119"/>
      <c r="GE49" s="119"/>
      <c r="GF49" s="119"/>
      <c r="GG49" s="119"/>
      <c r="GH49" s="119"/>
      <c r="GI49" s="119"/>
      <c r="GJ49" s="119"/>
      <c r="GK49" s="119"/>
      <c r="GL49" s="119"/>
      <c r="GM49" s="119"/>
      <c r="GN49" s="119"/>
      <c r="GO49" s="119"/>
      <c r="GP49" s="119"/>
      <c r="GQ49" s="119"/>
      <c r="GR49" s="119"/>
      <c r="GS49" s="119"/>
      <c r="GT49" s="119"/>
      <c r="GU49" s="119"/>
      <c r="GV49" s="119"/>
      <c r="GW49" s="119"/>
      <c r="GX49" s="119"/>
      <c r="GY49" s="119"/>
      <c r="GZ49" s="119"/>
      <c r="HA49" s="119"/>
      <c r="HB49" s="119"/>
      <c r="HC49" s="119"/>
      <c r="HD49" s="119"/>
      <c r="HE49" s="119"/>
      <c r="HF49" s="119"/>
      <c r="HG49" s="119"/>
      <c r="HH49" s="119"/>
      <c r="HI49" s="119"/>
      <c r="HJ49" s="119"/>
      <c r="HK49" s="119"/>
      <c r="HL49" s="119"/>
      <c r="HM49" s="119"/>
      <c r="HN49" s="119"/>
      <c r="HO49" s="119"/>
      <c r="HP49" s="119"/>
      <c r="HQ49" s="119"/>
      <c r="HR49" s="119"/>
      <c r="HS49" s="119"/>
      <c r="HT49" s="119"/>
      <c r="HU49" s="119"/>
      <c r="HV49" s="119"/>
      <c r="HW49" s="119"/>
      <c r="HX49" s="119"/>
      <c r="HY49" s="119"/>
      <c r="HZ49" s="119"/>
      <c r="IA49" s="119"/>
      <c r="IB49" s="119"/>
      <c r="IC49" s="119"/>
      <c r="ID49" s="119"/>
      <c r="IE49" s="119"/>
      <c r="IF49" s="119"/>
      <c r="IG49" s="119"/>
      <c r="IH49" s="119"/>
      <c r="II49" s="119"/>
      <c r="IJ49" s="119"/>
      <c r="IK49" s="119"/>
      <c r="IL49" s="119"/>
      <c r="IM49" s="119"/>
      <c r="IN49" s="119"/>
      <c r="IO49" s="119"/>
      <c r="IP49" s="119"/>
      <c r="IQ49" s="119"/>
      <c r="IR49" s="119"/>
      <c r="IS49" s="119"/>
      <c r="IT49" s="119"/>
      <c r="IU49" s="119"/>
    </row>
    <row r="50" spans="1:255" ht="17" customHeight="1" x14ac:dyDescent="0.2">
      <c r="A50" s="119"/>
      <c r="B50" s="127" t="s">
        <v>71</v>
      </c>
      <c r="C50" s="121">
        <v>1000</v>
      </c>
      <c r="D50" s="119">
        <v>1</v>
      </c>
      <c r="E50" s="121">
        <f t="shared" si="2"/>
        <v>1000</v>
      </c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119"/>
      <c r="BA50" s="119"/>
      <c r="BB50" s="119"/>
      <c r="BC50" s="119"/>
      <c r="BD50" s="119"/>
      <c r="BE50" s="119"/>
      <c r="BF50" s="119"/>
      <c r="BG50" s="119"/>
      <c r="BH50" s="119"/>
      <c r="BI50" s="119"/>
      <c r="BJ50" s="119"/>
      <c r="BK50" s="119"/>
      <c r="BL50" s="119"/>
      <c r="BM50" s="119"/>
      <c r="BN50" s="119"/>
      <c r="BO50" s="119"/>
      <c r="BP50" s="119"/>
      <c r="BQ50" s="119"/>
      <c r="BR50" s="119"/>
      <c r="BS50" s="119"/>
      <c r="BT50" s="119"/>
      <c r="BU50" s="119"/>
      <c r="BV50" s="119"/>
      <c r="BW50" s="119"/>
      <c r="BX50" s="119"/>
      <c r="BY50" s="119"/>
      <c r="BZ50" s="119"/>
      <c r="CA50" s="119"/>
      <c r="CB50" s="119"/>
      <c r="CC50" s="119"/>
      <c r="CD50" s="119"/>
      <c r="CE50" s="119"/>
      <c r="CF50" s="119"/>
      <c r="CG50" s="119"/>
      <c r="CH50" s="119"/>
      <c r="CI50" s="119"/>
      <c r="CJ50" s="119"/>
      <c r="CK50" s="119"/>
      <c r="CL50" s="119"/>
      <c r="CM50" s="119"/>
      <c r="CN50" s="119"/>
      <c r="CO50" s="119"/>
      <c r="CP50" s="119"/>
      <c r="CQ50" s="119"/>
      <c r="CR50" s="119"/>
      <c r="CS50" s="119"/>
      <c r="CT50" s="119"/>
      <c r="CU50" s="119"/>
      <c r="CV50" s="119"/>
      <c r="CW50" s="119"/>
      <c r="CX50" s="119"/>
      <c r="CY50" s="119"/>
      <c r="CZ50" s="119"/>
      <c r="DA50" s="119"/>
      <c r="DB50" s="119"/>
      <c r="DC50" s="119"/>
      <c r="DD50" s="119"/>
      <c r="DE50" s="119"/>
      <c r="DF50" s="119"/>
      <c r="DG50" s="119"/>
      <c r="DH50" s="119"/>
      <c r="DI50" s="119"/>
      <c r="DJ50" s="119"/>
      <c r="DK50" s="119"/>
      <c r="DL50" s="119"/>
      <c r="DM50" s="119"/>
      <c r="DN50" s="119"/>
      <c r="DO50" s="119"/>
      <c r="DP50" s="119"/>
      <c r="DQ50" s="119"/>
      <c r="DR50" s="119"/>
      <c r="DS50" s="119"/>
      <c r="DT50" s="119"/>
      <c r="DU50" s="119"/>
      <c r="DV50" s="119"/>
      <c r="DW50" s="119"/>
      <c r="DX50" s="119"/>
      <c r="DY50" s="119"/>
      <c r="DZ50" s="119"/>
      <c r="EA50" s="119"/>
      <c r="EB50" s="119"/>
      <c r="EC50" s="119"/>
      <c r="ED50" s="119"/>
      <c r="EE50" s="119"/>
      <c r="EF50" s="119"/>
      <c r="EG50" s="119"/>
      <c r="EH50" s="119"/>
      <c r="EI50" s="119"/>
      <c r="EJ50" s="119"/>
      <c r="EK50" s="119"/>
      <c r="EL50" s="119"/>
      <c r="EM50" s="119"/>
      <c r="EN50" s="119"/>
      <c r="EO50" s="119"/>
      <c r="EP50" s="119"/>
      <c r="EQ50" s="119"/>
      <c r="ER50" s="119"/>
      <c r="ES50" s="119"/>
      <c r="ET50" s="119"/>
      <c r="EU50" s="119"/>
      <c r="EV50" s="119"/>
      <c r="EW50" s="119"/>
      <c r="EX50" s="119"/>
      <c r="EY50" s="119"/>
      <c r="EZ50" s="119"/>
      <c r="FA50" s="119"/>
      <c r="FB50" s="119"/>
      <c r="FC50" s="119"/>
      <c r="FD50" s="119"/>
      <c r="FE50" s="119"/>
      <c r="FF50" s="119"/>
      <c r="FG50" s="119"/>
      <c r="FH50" s="119"/>
      <c r="FI50" s="119"/>
      <c r="FJ50" s="119"/>
      <c r="FK50" s="119"/>
      <c r="FL50" s="119"/>
      <c r="FM50" s="119"/>
      <c r="FN50" s="119"/>
      <c r="FO50" s="119"/>
      <c r="FP50" s="119"/>
      <c r="FQ50" s="119"/>
      <c r="FR50" s="119"/>
      <c r="FS50" s="119"/>
      <c r="FT50" s="119"/>
      <c r="FU50" s="119"/>
      <c r="FV50" s="119"/>
      <c r="FW50" s="119"/>
      <c r="FX50" s="119"/>
      <c r="FY50" s="119"/>
      <c r="FZ50" s="119"/>
      <c r="GA50" s="119"/>
      <c r="GB50" s="119"/>
      <c r="GC50" s="119"/>
      <c r="GD50" s="119"/>
      <c r="GE50" s="119"/>
      <c r="GF50" s="119"/>
      <c r="GG50" s="119"/>
      <c r="GH50" s="119"/>
      <c r="GI50" s="119"/>
      <c r="GJ50" s="119"/>
      <c r="GK50" s="119"/>
      <c r="GL50" s="119"/>
      <c r="GM50" s="119"/>
      <c r="GN50" s="119"/>
      <c r="GO50" s="119"/>
      <c r="GP50" s="119"/>
      <c r="GQ50" s="119"/>
      <c r="GR50" s="119"/>
      <c r="GS50" s="119"/>
      <c r="GT50" s="119"/>
      <c r="GU50" s="119"/>
      <c r="GV50" s="119"/>
      <c r="GW50" s="119"/>
      <c r="GX50" s="119"/>
      <c r="GY50" s="119"/>
      <c r="GZ50" s="119"/>
      <c r="HA50" s="119"/>
      <c r="HB50" s="119"/>
      <c r="HC50" s="119"/>
      <c r="HD50" s="119"/>
      <c r="HE50" s="119"/>
      <c r="HF50" s="119"/>
      <c r="HG50" s="119"/>
      <c r="HH50" s="119"/>
      <c r="HI50" s="119"/>
      <c r="HJ50" s="119"/>
      <c r="HK50" s="119"/>
      <c r="HL50" s="119"/>
      <c r="HM50" s="119"/>
      <c r="HN50" s="119"/>
      <c r="HO50" s="119"/>
      <c r="HP50" s="119"/>
      <c r="HQ50" s="119"/>
      <c r="HR50" s="119"/>
      <c r="HS50" s="119"/>
      <c r="HT50" s="119"/>
      <c r="HU50" s="119"/>
      <c r="HV50" s="119"/>
      <c r="HW50" s="119"/>
      <c r="HX50" s="119"/>
      <c r="HY50" s="119"/>
      <c r="HZ50" s="119"/>
      <c r="IA50" s="119"/>
      <c r="IB50" s="119"/>
      <c r="IC50" s="119"/>
      <c r="ID50" s="119"/>
      <c r="IE50" s="119"/>
      <c r="IF50" s="119"/>
      <c r="IG50" s="119"/>
      <c r="IH50" s="119"/>
      <c r="II50" s="119"/>
      <c r="IJ50" s="119"/>
      <c r="IK50" s="119"/>
      <c r="IL50" s="119"/>
      <c r="IM50" s="119"/>
      <c r="IN50" s="119"/>
      <c r="IO50" s="119"/>
      <c r="IP50" s="119"/>
      <c r="IQ50" s="119"/>
      <c r="IR50" s="119"/>
      <c r="IS50" s="119"/>
      <c r="IT50" s="119"/>
      <c r="IU50" s="119"/>
    </row>
    <row r="51" spans="1:255" ht="17" customHeight="1" x14ac:dyDescent="0.2">
      <c r="A51" s="119"/>
      <c r="B51" s="127" t="s">
        <v>72</v>
      </c>
      <c r="C51" s="121">
        <v>80</v>
      </c>
      <c r="D51" s="119">
        <v>4</v>
      </c>
      <c r="E51" s="121">
        <f t="shared" si="2"/>
        <v>320</v>
      </c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119"/>
      <c r="AV51" s="119"/>
      <c r="AW51" s="119"/>
      <c r="AX51" s="119"/>
      <c r="AY51" s="119"/>
      <c r="AZ51" s="119"/>
      <c r="BA51" s="119"/>
      <c r="BB51" s="119"/>
      <c r="BC51" s="119"/>
      <c r="BD51" s="119"/>
      <c r="BE51" s="119"/>
      <c r="BF51" s="119"/>
      <c r="BG51" s="119"/>
      <c r="BH51" s="119"/>
      <c r="BI51" s="119"/>
      <c r="BJ51" s="119"/>
      <c r="BK51" s="119"/>
      <c r="BL51" s="119"/>
      <c r="BM51" s="119"/>
      <c r="BN51" s="119"/>
      <c r="BO51" s="119"/>
      <c r="BP51" s="119"/>
      <c r="BQ51" s="119"/>
      <c r="BR51" s="119"/>
      <c r="BS51" s="119"/>
      <c r="BT51" s="119"/>
      <c r="BU51" s="119"/>
      <c r="BV51" s="119"/>
      <c r="BW51" s="119"/>
      <c r="BX51" s="119"/>
      <c r="BY51" s="119"/>
      <c r="BZ51" s="119"/>
      <c r="CA51" s="119"/>
      <c r="CB51" s="119"/>
      <c r="CC51" s="119"/>
      <c r="CD51" s="119"/>
      <c r="CE51" s="119"/>
      <c r="CF51" s="119"/>
      <c r="CG51" s="119"/>
      <c r="CH51" s="119"/>
      <c r="CI51" s="119"/>
      <c r="CJ51" s="119"/>
      <c r="CK51" s="119"/>
      <c r="CL51" s="119"/>
      <c r="CM51" s="119"/>
      <c r="CN51" s="119"/>
      <c r="CO51" s="119"/>
      <c r="CP51" s="119"/>
      <c r="CQ51" s="119"/>
      <c r="CR51" s="119"/>
      <c r="CS51" s="119"/>
      <c r="CT51" s="119"/>
      <c r="CU51" s="119"/>
      <c r="CV51" s="119"/>
      <c r="CW51" s="119"/>
      <c r="CX51" s="119"/>
      <c r="CY51" s="119"/>
      <c r="CZ51" s="119"/>
      <c r="DA51" s="119"/>
      <c r="DB51" s="119"/>
      <c r="DC51" s="119"/>
      <c r="DD51" s="119"/>
      <c r="DE51" s="119"/>
      <c r="DF51" s="119"/>
      <c r="DG51" s="119"/>
      <c r="DH51" s="119"/>
      <c r="DI51" s="119"/>
      <c r="DJ51" s="119"/>
      <c r="DK51" s="119"/>
      <c r="DL51" s="119"/>
      <c r="DM51" s="119"/>
      <c r="DN51" s="119"/>
      <c r="DO51" s="119"/>
      <c r="DP51" s="119"/>
      <c r="DQ51" s="119"/>
      <c r="DR51" s="119"/>
      <c r="DS51" s="119"/>
      <c r="DT51" s="119"/>
      <c r="DU51" s="119"/>
      <c r="DV51" s="119"/>
      <c r="DW51" s="119"/>
      <c r="DX51" s="119"/>
      <c r="DY51" s="119"/>
      <c r="DZ51" s="119"/>
      <c r="EA51" s="119"/>
      <c r="EB51" s="119"/>
      <c r="EC51" s="119"/>
      <c r="ED51" s="119"/>
      <c r="EE51" s="119"/>
      <c r="EF51" s="119"/>
      <c r="EG51" s="119"/>
      <c r="EH51" s="119"/>
      <c r="EI51" s="119"/>
      <c r="EJ51" s="119"/>
      <c r="EK51" s="119"/>
      <c r="EL51" s="119"/>
      <c r="EM51" s="119"/>
      <c r="EN51" s="119"/>
      <c r="EO51" s="119"/>
      <c r="EP51" s="119"/>
      <c r="EQ51" s="119"/>
      <c r="ER51" s="119"/>
      <c r="ES51" s="119"/>
      <c r="ET51" s="119"/>
      <c r="EU51" s="119"/>
      <c r="EV51" s="119"/>
      <c r="EW51" s="119"/>
      <c r="EX51" s="119"/>
      <c r="EY51" s="119"/>
      <c r="EZ51" s="119"/>
      <c r="FA51" s="119"/>
      <c r="FB51" s="119"/>
      <c r="FC51" s="119"/>
      <c r="FD51" s="119"/>
      <c r="FE51" s="119"/>
      <c r="FF51" s="119"/>
      <c r="FG51" s="119"/>
      <c r="FH51" s="119"/>
      <c r="FI51" s="119"/>
      <c r="FJ51" s="119"/>
      <c r="FK51" s="119"/>
      <c r="FL51" s="119"/>
      <c r="FM51" s="119"/>
      <c r="FN51" s="119"/>
      <c r="FO51" s="119"/>
      <c r="FP51" s="119"/>
      <c r="FQ51" s="119"/>
      <c r="FR51" s="119"/>
      <c r="FS51" s="119"/>
      <c r="FT51" s="119"/>
      <c r="FU51" s="119"/>
      <c r="FV51" s="119"/>
      <c r="FW51" s="119"/>
      <c r="FX51" s="119"/>
      <c r="FY51" s="119"/>
      <c r="FZ51" s="119"/>
      <c r="GA51" s="119"/>
      <c r="GB51" s="119"/>
      <c r="GC51" s="119"/>
      <c r="GD51" s="119"/>
      <c r="GE51" s="119"/>
      <c r="GF51" s="119"/>
      <c r="GG51" s="119"/>
      <c r="GH51" s="119"/>
      <c r="GI51" s="119"/>
      <c r="GJ51" s="119"/>
      <c r="GK51" s="119"/>
      <c r="GL51" s="119"/>
      <c r="GM51" s="119"/>
      <c r="GN51" s="119"/>
      <c r="GO51" s="119"/>
      <c r="GP51" s="119"/>
      <c r="GQ51" s="119"/>
      <c r="GR51" s="119"/>
      <c r="GS51" s="119"/>
      <c r="GT51" s="119"/>
      <c r="GU51" s="119"/>
      <c r="GV51" s="119"/>
      <c r="GW51" s="119"/>
      <c r="GX51" s="119"/>
      <c r="GY51" s="119"/>
      <c r="GZ51" s="119"/>
      <c r="HA51" s="119"/>
      <c r="HB51" s="119"/>
      <c r="HC51" s="119"/>
      <c r="HD51" s="119"/>
      <c r="HE51" s="119"/>
      <c r="HF51" s="119"/>
      <c r="HG51" s="119"/>
      <c r="HH51" s="119"/>
      <c r="HI51" s="119"/>
      <c r="HJ51" s="119"/>
      <c r="HK51" s="119"/>
      <c r="HL51" s="119"/>
      <c r="HM51" s="119"/>
      <c r="HN51" s="119"/>
      <c r="HO51" s="119"/>
      <c r="HP51" s="119"/>
      <c r="HQ51" s="119"/>
      <c r="HR51" s="119"/>
      <c r="HS51" s="119"/>
      <c r="HT51" s="119"/>
      <c r="HU51" s="119"/>
      <c r="HV51" s="119"/>
      <c r="HW51" s="119"/>
      <c r="HX51" s="119"/>
      <c r="HY51" s="119"/>
      <c r="HZ51" s="119"/>
      <c r="IA51" s="119"/>
      <c r="IB51" s="119"/>
      <c r="IC51" s="119"/>
      <c r="ID51" s="119"/>
      <c r="IE51" s="119"/>
      <c r="IF51" s="119"/>
      <c r="IG51" s="119"/>
      <c r="IH51" s="119"/>
      <c r="II51" s="119"/>
      <c r="IJ51" s="119"/>
      <c r="IK51" s="119"/>
      <c r="IL51" s="119"/>
      <c r="IM51" s="119"/>
      <c r="IN51" s="119"/>
      <c r="IO51" s="119"/>
      <c r="IP51" s="119"/>
      <c r="IQ51" s="119"/>
      <c r="IR51" s="119"/>
      <c r="IS51" s="119"/>
      <c r="IT51" s="119"/>
      <c r="IU51" s="119"/>
    </row>
    <row r="52" spans="1:255" ht="17" customHeight="1" x14ac:dyDescent="0.2">
      <c r="A52" s="119"/>
      <c r="B52" s="127" t="s">
        <v>73</v>
      </c>
      <c r="C52" s="121">
        <v>100</v>
      </c>
      <c r="D52" s="119">
        <v>1</v>
      </c>
      <c r="E52" s="121">
        <f t="shared" si="2"/>
        <v>100</v>
      </c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  <c r="AL52" s="119"/>
      <c r="AM52" s="119"/>
      <c r="AN52" s="119"/>
      <c r="AO52" s="119"/>
      <c r="AP52" s="119"/>
      <c r="AQ52" s="119"/>
      <c r="AR52" s="119"/>
      <c r="AS52" s="119"/>
      <c r="AT52" s="119"/>
      <c r="AU52" s="119"/>
      <c r="AV52" s="119"/>
      <c r="AW52" s="119"/>
      <c r="AX52" s="119"/>
      <c r="AY52" s="119"/>
      <c r="AZ52" s="119"/>
      <c r="BA52" s="119"/>
      <c r="BB52" s="119"/>
      <c r="BC52" s="119"/>
      <c r="BD52" s="119"/>
      <c r="BE52" s="119"/>
      <c r="BF52" s="119"/>
      <c r="BG52" s="119"/>
      <c r="BH52" s="119"/>
      <c r="BI52" s="119"/>
      <c r="BJ52" s="119"/>
      <c r="BK52" s="119"/>
      <c r="BL52" s="119"/>
      <c r="BM52" s="119"/>
      <c r="BN52" s="119"/>
      <c r="BO52" s="119"/>
      <c r="BP52" s="119"/>
      <c r="BQ52" s="119"/>
      <c r="BR52" s="119"/>
      <c r="BS52" s="119"/>
      <c r="BT52" s="119"/>
      <c r="BU52" s="119"/>
      <c r="BV52" s="119"/>
      <c r="BW52" s="119"/>
      <c r="BX52" s="119"/>
      <c r="BY52" s="119"/>
      <c r="BZ52" s="119"/>
      <c r="CA52" s="119"/>
      <c r="CB52" s="119"/>
      <c r="CC52" s="119"/>
      <c r="CD52" s="119"/>
      <c r="CE52" s="119"/>
      <c r="CF52" s="119"/>
      <c r="CG52" s="119"/>
      <c r="CH52" s="119"/>
      <c r="CI52" s="119"/>
      <c r="CJ52" s="119"/>
      <c r="CK52" s="119"/>
      <c r="CL52" s="119"/>
      <c r="CM52" s="119"/>
      <c r="CN52" s="119"/>
      <c r="CO52" s="119"/>
      <c r="CP52" s="119"/>
      <c r="CQ52" s="119"/>
      <c r="CR52" s="119"/>
      <c r="CS52" s="119"/>
      <c r="CT52" s="119"/>
      <c r="CU52" s="119"/>
      <c r="CV52" s="119"/>
      <c r="CW52" s="119"/>
      <c r="CX52" s="119"/>
      <c r="CY52" s="119"/>
      <c r="CZ52" s="119"/>
      <c r="DA52" s="119"/>
      <c r="DB52" s="119"/>
      <c r="DC52" s="119"/>
      <c r="DD52" s="119"/>
      <c r="DE52" s="119"/>
      <c r="DF52" s="119"/>
      <c r="DG52" s="119"/>
      <c r="DH52" s="119"/>
      <c r="DI52" s="119"/>
      <c r="DJ52" s="119"/>
      <c r="DK52" s="119"/>
      <c r="DL52" s="119"/>
      <c r="DM52" s="119"/>
      <c r="DN52" s="119"/>
      <c r="DO52" s="119"/>
      <c r="DP52" s="119"/>
      <c r="DQ52" s="119"/>
      <c r="DR52" s="119"/>
      <c r="DS52" s="119"/>
      <c r="DT52" s="119"/>
      <c r="DU52" s="119"/>
      <c r="DV52" s="119"/>
      <c r="DW52" s="119"/>
      <c r="DX52" s="119"/>
      <c r="DY52" s="119"/>
      <c r="DZ52" s="119"/>
      <c r="EA52" s="119"/>
      <c r="EB52" s="119"/>
      <c r="EC52" s="119"/>
      <c r="ED52" s="119"/>
      <c r="EE52" s="119"/>
      <c r="EF52" s="119"/>
      <c r="EG52" s="119"/>
      <c r="EH52" s="119"/>
      <c r="EI52" s="119"/>
      <c r="EJ52" s="119"/>
      <c r="EK52" s="119"/>
      <c r="EL52" s="119"/>
      <c r="EM52" s="119"/>
      <c r="EN52" s="119"/>
      <c r="EO52" s="119"/>
      <c r="EP52" s="119"/>
      <c r="EQ52" s="119"/>
      <c r="ER52" s="119"/>
      <c r="ES52" s="119"/>
      <c r="ET52" s="119"/>
      <c r="EU52" s="119"/>
      <c r="EV52" s="119"/>
      <c r="EW52" s="119"/>
      <c r="EX52" s="119"/>
      <c r="EY52" s="119"/>
      <c r="EZ52" s="119"/>
      <c r="FA52" s="119"/>
      <c r="FB52" s="119"/>
      <c r="FC52" s="119"/>
      <c r="FD52" s="119"/>
      <c r="FE52" s="119"/>
      <c r="FF52" s="119"/>
      <c r="FG52" s="119"/>
      <c r="FH52" s="119"/>
      <c r="FI52" s="119"/>
      <c r="FJ52" s="119"/>
      <c r="FK52" s="119"/>
      <c r="FL52" s="119"/>
      <c r="FM52" s="119"/>
      <c r="FN52" s="119"/>
      <c r="FO52" s="119"/>
      <c r="FP52" s="119"/>
      <c r="FQ52" s="119"/>
      <c r="FR52" s="119"/>
      <c r="FS52" s="119"/>
      <c r="FT52" s="119"/>
      <c r="FU52" s="119"/>
      <c r="FV52" s="119"/>
      <c r="FW52" s="119"/>
      <c r="FX52" s="119"/>
      <c r="FY52" s="119"/>
      <c r="FZ52" s="119"/>
      <c r="GA52" s="119"/>
      <c r="GB52" s="119"/>
      <c r="GC52" s="119"/>
      <c r="GD52" s="119"/>
      <c r="GE52" s="119"/>
      <c r="GF52" s="119"/>
      <c r="GG52" s="119"/>
      <c r="GH52" s="119"/>
      <c r="GI52" s="119"/>
      <c r="GJ52" s="119"/>
      <c r="GK52" s="119"/>
      <c r="GL52" s="119"/>
      <c r="GM52" s="119"/>
      <c r="GN52" s="119"/>
      <c r="GO52" s="119"/>
      <c r="GP52" s="119"/>
      <c r="GQ52" s="119"/>
      <c r="GR52" s="119"/>
      <c r="GS52" s="119"/>
      <c r="GT52" s="119"/>
      <c r="GU52" s="119"/>
      <c r="GV52" s="119"/>
      <c r="GW52" s="119"/>
      <c r="GX52" s="119"/>
      <c r="GY52" s="119"/>
      <c r="GZ52" s="119"/>
      <c r="HA52" s="119"/>
      <c r="HB52" s="119"/>
      <c r="HC52" s="119"/>
      <c r="HD52" s="119"/>
      <c r="HE52" s="119"/>
      <c r="HF52" s="119"/>
      <c r="HG52" s="119"/>
      <c r="HH52" s="119"/>
      <c r="HI52" s="119"/>
      <c r="HJ52" s="119"/>
      <c r="HK52" s="119"/>
      <c r="HL52" s="119"/>
      <c r="HM52" s="119"/>
      <c r="HN52" s="119"/>
      <c r="HO52" s="119"/>
      <c r="HP52" s="119"/>
      <c r="HQ52" s="119"/>
      <c r="HR52" s="119"/>
      <c r="HS52" s="119"/>
      <c r="HT52" s="119"/>
      <c r="HU52" s="119"/>
      <c r="HV52" s="119"/>
      <c r="HW52" s="119"/>
      <c r="HX52" s="119"/>
      <c r="HY52" s="119"/>
      <c r="HZ52" s="119"/>
      <c r="IA52" s="119"/>
      <c r="IB52" s="119"/>
      <c r="IC52" s="119"/>
      <c r="ID52" s="119"/>
      <c r="IE52" s="119"/>
      <c r="IF52" s="119"/>
      <c r="IG52" s="119"/>
      <c r="IH52" s="119"/>
      <c r="II52" s="119"/>
      <c r="IJ52" s="119"/>
      <c r="IK52" s="119"/>
      <c r="IL52" s="119"/>
      <c r="IM52" s="119"/>
      <c r="IN52" s="119"/>
      <c r="IO52" s="119"/>
      <c r="IP52" s="119"/>
      <c r="IQ52" s="119"/>
      <c r="IR52" s="119"/>
      <c r="IS52" s="119"/>
      <c r="IT52" s="119"/>
      <c r="IU52" s="119"/>
    </row>
    <row r="53" spans="1:255" ht="17" customHeight="1" x14ac:dyDescent="0.2">
      <c r="A53" s="119"/>
      <c r="B53" s="127" t="s">
        <v>84</v>
      </c>
      <c r="C53" s="121">
        <v>500</v>
      </c>
      <c r="D53" s="119">
        <v>1</v>
      </c>
      <c r="E53" s="121">
        <f t="shared" si="2"/>
        <v>500</v>
      </c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19"/>
      <c r="AR53" s="119"/>
      <c r="AS53" s="119"/>
      <c r="AT53" s="119"/>
      <c r="AU53" s="119"/>
      <c r="AV53" s="119"/>
      <c r="AW53" s="119"/>
      <c r="AX53" s="119"/>
      <c r="AY53" s="119"/>
      <c r="AZ53" s="119"/>
      <c r="BA53" s="119"/>
      <c r="BB53" s="119"/>
      <c r="BC53" s="119"/>
      <c r="BD53" s="119"/>
      <c r="BE53" s="119"/>
      <c r="BF53" s="119"/>
      <c r="BG53" s="119"/>
      <c r="BH53" s="119"/>
      <c r="BI53" s="119"/>
      <c r="BJ53" s="119"/>
      <c r="BK53" s="119"/>
      <c r="BL53" s="119"/>
      <c r="BM53" s="119"/>
      <c r="BN53" s="119"/>
      <c r="BO53" s="119"/>
      <c r="BP53" s="119"/>
      <c r="BQ53" s="119"/>
      <c r="BR53" s="119"/>
      <c r="BS53" s="119"/>
      <c r="BT53" s="119"/>
      <c r="BU53" s="119"/>
      <c r="BV53" s="119"/>
      <c r="BW53" s="119"/>
      <c r="BX53" s="119"/>
      <c r="BY53" s="119"/>
      <c r="BZ53" s="119"/>
      <c r="CA53" s="119"/>
      <c r="CB53" s="119"/>
      <c r="CC53" s="119"/>
      <c r="CD53" s="119"/>
      <c r="CE53" s="119"/>
      <c r="CF53" s="119"/>
      <c r="CG53" s="119"/>
      <c r="CH53" s="119"/>
      <c r="CI53" s="119"/>
      <c r="CJ53" s="119"/>
      <c r="CK53" s="119"/>
      <c r="CL53" s="119"/>
      <c r="CM53" s="119"/>
      <c r="CN53" s="119"/>
      <c r="CO53" s="119"/>
      <c r="CP53" s="119"/>
      <c r="CQ53" s="119"/>
      <c r="CR53" s="119"/>
      <c r="CS53" s="119"/>
      <c r="CT53" s="119"/>
      <c r="CU53" s="119"/>
      <c r="CV53" s="119"/>
      <c r="CW53" s="119"/>
      <c r="CX53" s="119"/>
      <c r="CY53" s="119"/>
      <c r="CZ53" s="119"/>
      <c r="DA53" s="119"/>
      <c r="DB53" s="119"/>
      <c r="DC53" s="119"/>
      <c r="DD53" s="119"/>
      <c r="DE53" s="119"/>
      <c r="DF53" s="119"/>
      <c r="DG53" s="119"/>
      <c r="DH53" s="119"/>
      <c r="DI53" s="119"/>
      <c r="DJ53" s="119"/>
      <c r="DK53" s="119"/>
      <c r="DL53" s="119"/>
      <c r="DM53" s="119"/>
      <c r="DN53" s="119"/>
      <c r="DO53" s="119"/>
      <c r="DP53" s="119"/>
      <c r="DQ53" s="119"/>
      <c r="DR53" s="119"/>
      <c r="DS53" s="119"/>
      <c r="DT53" s="119"/>
      <c r="DU53" s="119"/>
      <c r="DV53" s="119"/>
      <c r="DW53" s="119"/>
      <c r="DX53" s="119"/>
      <c r="DY53" s="119"/>
      <c r="DZ53" s="119"/>
      <c r="EA53" s="119"/>
      <c r="EB53" s="119"/>
      <c r="EC53" s="119"/>
      <c r="ED53" s="119"/>
      <c r="EE53" s="119"/>
      <c r="EF53" s="119"/>
      <c r="EG53" s="119"/>
      <c r="EH53" s="119"/>
      <c r="EI53" s="119"/>
      <c r="EJ53" s="119"/>
      <c r="EK53" s="119"/>
      <c r="EL53" s="119"/>
      <c r="EM53" s="119"/>
      <c r="EN53" s="119"/>
      <c r="EO53" s="119"/>
      <c r="EP53" s="119"/>
      <c r="EQ53" s="119"/>
      <c r="ER53" s="119"/>
      <c r="ES53" s="119"/>
      <c r="ET53" s="119"/>
      <c r="EU53" s="119"/>
      <c r="EV53" s="119"/>
      <c r="EW53" s="119"/>
      <c r="EX53" s="119"/>
      <c r="EY53" s="119"/>
      <c r="EZ53" s="119"/>
      <c r="FA53" s="119"/>
      <c r="FB53" s="119"/>
      <c r="FC53" s="119"/>
      <c r="FD53" s="119"/>
      <c r="FE53" s="119"/>
      <c r="FF53" s="119"/>
      <c r="FG53" s="119"/>
      <c r="FH53" s="119"/>
      <c r="FI53" s="119"/>
      <c r="FJ53" s="119"/>
      <c r="FK53" s="119"/>
      <c r="FL53" s="119"/>
      <c r="FM53" s="119"/>
      <c r="FN53" s="119"/>
      <c r="FO53" s="119"/>
      <c r="FP53" s="119"/>
      <c r="FQ53" s="119"/>
      <c r="FR53" s="119"/>
      <c r="FS53" s="119"/>
      <c r="FT53" s="119"/>
      <c r="FU53" s="119"/>
      <c r="FV53" s="119"/>
      <c r="FW53" s="119"/>
      <c r="FX53" s="119"/>
      <c r="FY53" s="119"/>
      <c r="FZ53" s="119"/>
      <c r="GA53" s="119"/>
      <c r="GB53" s="119"/>
      <c r="GC53" s="119"/>
      <c r="GD53" s="119"/>
      <c r="GE53" s="119"/>
      <c r="GF53" s="119"/>
      <c r="GG53" s="119"/>
      <c r="GH53" s="119"/>
      <c r="GI53" s="119"/>
      <c r="GJ53" s="119"/>
      <c r="GK53" s="119"/>
      <c r="GL53" s="119"/>
      <c r="GM53" s="119"/>
      <c r="GN53" s="119"/>
      <c r="GO53" s="119"/>
      <c r="GP53" s="119"/>
      <c r="GQ53" s="119"/>
      <c r="GR53" s="119"/>
      <c r="GS53" s="119"/>
      <c r="GT53" s="119"/>
      <c r="GU53" s="119"/>
      <c r="GV53" s="119"/>
      <c r="GW53" s="119"/>
      <c r="GX53" s="119"/>
      <c r="GY53" s="119"/>
      <c r="GZ53" s="119"/>
      <c r="HA53" s="119"/>
      <c r="HB53" s="119"/>
      <c r="HC53" s="119"/>
      <c r="HD53" s="119"/>
      <c r="HE53" s="119"/>
      <c r="HF53" s="119"/>
      <c r="HG53" s="119"/>
      <c r="HH53" s="119"/>
      <c r="HI53" s="119"/>
      <c r="HJ53" s="119"/>
      <c r="HK53" s="119"/>
      <c r="HL53" s="119"/>
      <c r="HM53" s="119"/>
      <c r="HN53" s="119"/>
      <c r="HO53" s="119"/>
      <c r="HP53" s="119"/>
      <c r="HQ53" s="119"/>
      <c r="HR53" s="119"/>
      <c r="HS53" s="119"/>
      <c r="HT53" s="119"/>
      <c r="HU53" s="119"/>
      <c r="HV53" s="119"/>
      <c r="HW53" s="119"/>
      <c r="HX53" s="119"/>
      <c r="HY53" s="119"/>
      <c r="HZ53" s="119"/>
      <c r="IA53" s="119"/>
      <c r="IB53" s="119"/>
      <c r="IC53" s="119"/>
      <c r="ID53" s="119"/>
      <c r="IE53" s="119"/>
      <c r="IF53" s="119"/>
      <c r="IG53" s="119"/>
      <c r="IH53" s="119"/>
      <c r="II53" s="119"/>
      <c r="IJ53" s="119"/>
      <c r="IK53" s="119"/>
      <c r="IL53" s="119"/>
      <c r="IM53" s="119"/>
      <c r="IN53" s="119"/>
      <c r="IO53" s="119"/>
      <c r="IP53" s="119"/>
      <c r="IQ53" s="119"/>
      <c r="IR53" s="119"/>
      <c r="IS53" s="119"/>
      <c r="IT53" s="119"/>
      <c r="IU53" s="119"/>
    </row>
    <row r="54" spans="1:255" ht="17" customHeight="1" x14ac:dyDescent="0.2">
      <c r="A54" s="119"/>
      <c r="B54" s="120"/>
      <c r="C54" s="124"/>
      <c r="D54" s="126"/>
      <c r="E54" s="124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Q54" s="119"/>
      <c r="AR54" s="119"/>
      <c r="AS54" s="119"/>
      <c r="AT54" s="119"/>
      <c r="AU54" s="119"/>
      <c r="AV54" s="119"/>
      <c r="AW54" s="119"/>
      <c r="AX54" s="119"/>
      <c r="AY54" s="119"/>
      <c r="AZ54" s="119"/>
      <c r="BA54" s="119"/>
      <c r="BB54" s="119"/>
      <c r="BC54" s="119"/>
      <c r="BD54" s="119"/>
      <c r="BE54" s="119"/>
      <c r="BF54" s="119"/>
      <c r="BG54" s="119"/>
      <c r="BH54" s="119"/>
      <c r="BI54" s="119"/>
      <c r="BJ54" s="119"/>
      <c r="BK54" s="119"/>
      <c r="BL54" s="119"/>
      <c r="BM54" s="119"/>
      <c r="BN54" s="119"/>
      <c r="BO54" s="119"/>
      <c r="BP54" s="119"/>
      <c r="BQ54" s="119"/>
      <c r="BR54" s="119"/>
      <c r="BS54" s="119"/>
      <c r="BT54" s="119"/>
      <c r="BU54" s="119"/>
      <c r="BV54" s="119"/>
      <c r="BW54" s="119"/>
      <c r="BX54" s="119"/>
      <c r="BY54" s="119"/>
      <c r="BZ54" s="119"/>
      <c r="CA54" s="119"/>
      <c r="CB54" s="119"/>
      <c r="CC54" s="119"/>
      <c r="CD54" s="119"/>
      <c r="CE54" s="119"/>
      <c r="CF54" s="119"/>
      <c r="CG54" s="119"/>
      <c r="CH54" s="119"/>
      <c r="CI54" s="119"/>
      <c r="CJ54" s="119"/>
      <c r="CK54" s="119"/>
      <c r="CL54" s="119"/>
      <c r="CM54" s="119"/>
      <c r="CN54" s="119"/>
      <c r="CO54" s="119"/>
      <c r="CP54" s="119"/>
      <c r="CQ54" s="119"/>
      <c r="CR54" s="119"/>
      <c r="CS54" s="119"/>
      <c r="CT54" s="119"/>
      <c r="CU54" s="119"/>
      <c r="CV54" s="119"/>
      <c r="CW54" s="119"/>
      <c r="CX54" s="119"/>
      <c r="CY54" s="119"/>
      <c r="CZ54" s="119"/>
      <c r="DA54" s="119"/>
      <c r="DB54" s="119"/>
      <c r="DC54" s="119"/>
      <c r="DD54" s="119"/>
      <c r="DE54" s="119"/>
      <c r="DF54" s="119"/>
      <c r="DG54" s="119"/>
      <c r="DH54" s="119"/>
      <c r="DI54" s="119"/>
      <c r="DJ54" s="119"/>
      <c r="DK54" s="119"/>
      <c r="DL54" s="119"/>
      <c r="DM54" s="119"/>
      <c r="DN54" s="119"/>
      <c r="DO54" s="119"/>
      <c r="DP54" s="119"/>
      <c r="DQ54" s="119"/>
      <c r="DR54" s="119"/>
      <c r="DS54" s="119"/>
      <c r="DT54" s="119"/>
      <c r="DU54" s="119"/>
      <c r="DV54" s="119"/>
      <c r="DW54" s="119"/>
      <c r="DX54" s="119"/>
      <c r="DY54" s="119"/>
      <c r="DZ54" s="119"/>
      <c r="EA54" s="119"/>
      <c r="EB54" s="119"/>
      <c r="EC54" s="119"/>
      <c r="ED54" s="119"/>
      <c r="EE54" s="119"/>
      <c r="EF54" s="119"/>
      <c r="EG54" s="119"/>
      <c r="EH54" s="119"/>
      <c r="EI54" s="119"/>
      <c r="EJ54" s="119"/>
      <c r="EK54" s="119"/>
      <c r="EL54" s="119"/>
      <c r="EM54" s="119"/>
      <c r="EN54" s="119"/>
      <c r="EO54" s="119"/>
      <c r="EP54" s="119"/>
      <c r="EQ54" s="119"/>
      <c r="ER54" s="119"/>
      <c r="ES54" s="119"/>
      <c r="ET54" s="119"/>
      <c r="EU54" s="119"/>
      <c r="EV54" s="119"/>
      <c r="EW54" s="119"/>
      <c r="EX54" s="119"/>
      <c r="EY54" s="119"/>
      <c r="EZ54" s="119"/>
      <c r="FA54" s="119"/>
      <c r="FB54" s="119"/>
      <c r="FC54" s="119"/>
      <c r="FD54" s="119"/>
      <c r="FE54" s="119"/>
      <c r="FF54" s="119"/>
      <c r="FG54" s="119"/>
      <c r="FH54" s="119"/>
      <c r="FI54" s="119"/>
      <c r="FJ54" s="119"/>
      <c r="FK54" s="119"/>
      <c r="FL54" s="119"/>
      <c r="FM54" s="119"/>
      <c r="FN54" s="119"/>
      <c r="FO54" s="119"/>
      <c r="FP54" s="119"/>
      <c r="FQ54" s="119"/>
      <c r="FR54" s="119"/>
      <c r="FS54" s="119"/>
      <c r="FT54" s="119"/>
      <c r="FU54" s="119"/>
      <c r="FV54" s="119"/>
      <c r="FW54" s="119"/>
      <c r="FX54" s="119"/>
      <c r="FY54" s="119"/>
      <c r="FZ54" s="119"/>
      <c r="GA54" s="119"/>
      <c r="GB54" s="119"/>
      <c r="GC54" s="119"/>
      <c r="GD54" s="119"/>
      <c r="GE54" s="119"/>
      <c r="GF54" s="119"/>
      <c r="GG54" s="119"/>
      <c r="GH54" s="119"/>
      <c r="GI54" s="119"/>
      <c r="GJ54" s="119"/>
      <c r="GK54" s="119"/>
      <c r="GL54" s="119"/>
      <c r="GM54" s="119"/>
      <c r="GN54" s="119"/>
      <c r="GO54" s="119"/>
      <c r="GP54" s="119"/>
      <c r="GQ54" s="119"/>
      <c r="GR54" s="119"/>
      <c r="GS54" s="119"/>
      <c r="GT54" s="119"/>
      <c r="GU54" s="119"/>
      <c r="GV54" s="119"/>
      <c r="GW54" s="119"/>
      <c r="GX54" s="119"/>
      <c r="GY54" s="119"/>
      <c r="GZ54" s="119"/>
      <c r="HA54" s="119"/>
      <c r="HB54" s="119"/>
      <c r="HC54" s="119"/>
      <c r="HD54" s="119"/>
      <c r="HE54" s="119"/>
      <c r="HF54" s="119"/>
      <c r="HG54" s="119"/>
      <c r="HH54" s="119"/>
      <c r="HI54" s="119"/>
      <c r="HJ54" s="119"/>
      <c r="HK54" s="119"/>
      <c r="HL54" s="119"/>
      <c r="HM54" s="119"/>
      <c r="HN54" s="119"/>
      <c r="HO54" s="119"/>
      <c r="HP54" s="119"/>
      <c r="HQ54" s="119"/>
      <c r="HR54" s="119"/>
      <c r="HS54" s="119"/>
      <c r="HT54" s="119"/>
      <c r="HU54" s="119"/>
      <c r="HV54" s="119"/>
      <c r="HW54" s="119"/>
      <c r="HX54" s="119"/>
      <c r="HY54" s="119"/>
      <c r="HZ54" s="119"/>
      <c r="IA54" s="119"/>
      <c r="IB54" s="119"/>
      <c r="IC54" s="119"/>
      <c r="ID54" s="119"/>
      <c r="IE54" s="119"/>
      <c r="IF54" s="119"/>
      <c r="IG54" s="119"/>
      <c r="IH54" s="119"/>
      <c r="II54" s="119"/>
      <c r="IJ54" s="119"/>
      <c r="IK54" s="119"/>
      <c r="IL54" s="119"/>
      <c r="IM54" s="119"/>
      <c r="IN54" s="119"/>
      <c r="IO54" s="119"/>
      <c r="IP54" s="119"/>
      <c r="IQ54" s="119"/>
      <c r="IR54" s="119"/>
      <c r="IS54" s="119"/>
      <c r="IT54" s="119"/>
      <c r="IU54" s="119"/>
    </row>
    <row r="55" spans="1:255" ht="17" customHeight="1" x14ac:dyDescent="0.2">
      <c r="A55" s="119"/>
      <c r="B55" s="120" t="s">
        <v>2</v>
      </c>
      <c r="C55" s="124"/>
      <c r="D55" s="126"/>
      <c r="E55" s="124">
        <f>SUM(E9:E53)</f>
        <v>78420</v>
      </c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19"/>
      <c r="AR55" s="119"/>
      <c r="AS55" s="119"/>
      <c r="AT55" s="119"/>
      <c r="AU55" s="119"/>
      <c r="AV55" s="119"/>
      <c r="AW55" s="119"/>
      <c r="AX55" s="119"/>
      <c r="AY55" s="119"/>
      <c r="AZ55" s="119"/>
      <c r="BA55" s="119"/>
      <c r="BB55" s="119"/>
      <c r="BC55" s="119"/>
      <c r="BD55" s="119"/>
      <c r="BE55" s="119"/>
      <c r="BF55" s="119"/>
      <c r="BG55" s="119"/>
      <c r="BH55" s="119"/>
      <c r="BI55" s="119"/>
      <c r="BJ55" s="119"/>
      <c r="BK55" s="119"/>
      <c r="BL55" s="119"/>
      <c r="BM55" s="119"/>
      <c r="BN55" s="119"/>
      <c r="BO55" s="119"/>
      <c r="BP55" s="119"/>
      <c r="BQ55" s="119"/>
      <c r="BR55" s="119"/>
      <c r="BS55" s="119"/>
      <c r="BT55" s="119"/>
      <c r="BU55" s="119"/>
      <c r="BV55" s="119"/>
      <c r="BW55" s="119"/>
      <c r="BX55" s="119"/>
      <c r="BY55" s="119"/>
      <c r="BZ55" s="119"/>
      <c r="CA55" s="119"/>
      <c r="CB55" s="119"/>
      <c r="CC55" s="119"/>
      <c r="CD55" s="119"/>
      <c r="CE55" s="119"/>
      <c r="CF55" s="119"/>
      <c r="CG55" s="119"/>
      <c r="CH55" s="119"/>
      <c r="CI55" s="119"/>
      <c r="CJ55" s="119"/>
      <c r="CK55" s="119"/>
      <c r="CL55" s="119"/>
      <c r="CM55" s="119"/>
      <c r="CN55" s="119"/>
      <c r="CO55" s="119"/>
      <c r="CP55" s="119"/>
      <c r="CQ55" s="119"/>
      <c r="CR55" s="119"/>
      <c r="CS55" s="119"/>
      <c r="CT55" s="119"/>
      <c r="CU55" s="119"/>
      <c r="CV55" s="119"/>
      <c r="CW55" s="119"/>
      <c r="CX55" s="119"/>
      <c r="CY55" s="119"/>
      <c r="CZ55" s="119"/>
      <c r="DA55" s="119"/>
      <c r="DB55" s="119"/>
      <c r="DC55" s="119"/>
      <c r="DD55" s="119"/>
      <c r="DE55" s="119"/>
      <c r="DF55" s="119"/>
      <c r="DG55" s="119"/>
      <c r="DH55" s="119"/>
      <c r="DI55" s="119"/>
      <c r="DJ55" s="119"/>
      <c r="DK55" s="119"/>
      <c r="DL55" s="119"/>
      <c r="DM55" s="119"/>
      <c r="DN55" s="119"/>
      <c r="DO55" s="119"/>
      <c r="DP55" s="119"/>
      <c r="DQ55" s="119"/>
      <c r="DR55" s="119"/>
      <c r="DS55" s="119"/>
      <c r="DT55" s="119"/>
      <c r="DU55" s="119"/>
      <c r="DV55" s="119"/>
      <c r="DW55" s="119"/>
      <c r="DX55" s="119"/>
      <c r="DY55" s="119"/>
      <c r="DZ55" s="119"/>
      <c r="EA55" s="119"/>
      <c r="EB55" s="119"/>
      <c r="EC55" s="119"/>
      <c r="ED55" s="119"/>
      <c r="EE55" s="119"/>
      <c r="EF55" s="119"/>
      <c r="EG55" s="119"/>
      <c r="EH55" s="119"/>
      <c r="EI55" s="119"/>
      <c r="EJ55" s="119"/>
      <c r="EK55" s="119"/>
      <c r="EL55" s="119"/>
      <c r="EM55" s="119"/>
      <c r="EN55" s="119"/>
      <c r="EO55" s="119"/>
      <c r="EP55" s="119"/>
      <c r="EQ55" s="119"/>
      <c r="ER55" s="119"/>
      <c r="ES55" s="119"/>
      <c r="ET55" s="119"/>
      <c r="EU55" s="119"/>
      <c r="EV55" s="119"/>
      <c r="EW55" s="119"/>
      <c r="EX55" s="119"/>
      <c r="EY55" s="119"/>
      <c r="EZ55" s="119"/>
      <c r="FA55" s="119"/>
      <c r="FB55" s="119"/>
      <c r="FC55" s="119"/>
      <c r="FD55" s="119"/>
      <c r="FE55" s="119"/>
      <c r="FF55" s="119"/>
      <c r="FG55" s="119"/>
      <c r="FH55" s="119"/>
      <c r="FI55" s="119"/>
      <c r="FJ55" s="119"/>
      <c r="FK55" s="119"/>
      <c r="FL55" s="119"/>
      <c r="FM55" s="119"/>
      <c r="FN55" s="119"/>
      <c r="FO55" s="119"/>
      <c r="FP55" s="119"/>
      <c r="FQ55" s="119"/>
      <c r="FR55" s="119"/>
      <c r="FS55" s="119"/>
      <c r="FT55" s="119"/>
      <c r="FU55" s="119"/>
      <c r="FV55" s="119"/>
      <c r="FW55" s="119"/>
      <c r="FX55" s="119"/>
      <c r="FY55" s="119"/>
      <c r="FZ55" s="119"/>
      <c r="GA55" s="119"/>
      <c r="GB55" s="119"/>
      <c r="GC55" s="119"/>
      <c r="GD55" s="119"/>
      <c r="GE55" s="119"/>
      <c r="GF55" s="119"/>
      <c r="GG55" s="119"/>
      <c r="GH55" s="119"/>
      <c r="GI55" s="119"/>
      <c r="GJ55" s="119"/>
      <c r="GK55" s="119"/>
      <c r="GL55" s="119"/>
      <c r="GM55" s="119"/>
      <c r="GN55" s="119"/>
      <c r="GO55" s="119"/>
      <c r="GP55" s="119"/>
      <c r="GQ55" s="119"/>
      <c r="GR55" s="119"/>
      <c r="GS55" s="119"/>
      <c r="GT55" s="119"/>
      <c r="GU55" s="119"/>
      <c r="GV55" s="119"/>
      <c r="GW55" s="119"/>
      <c r="GX55" s="119"/>
      <c r="GY55" s="119"/>
      <c r="GZ55" s="119"/>
      <c r="HA55" s="119"/>
      <c r="HB55" s="119"/>
      <c r="HC55" s="119"/>
      <c r="HD55" s="119"/>
      <c r="HE55" s="119"/>
      <c r="HF55" s="119"/>
      <c r="HG55" s="119"/>
      <c r="HH55" s="119"/>
      <c r="HI55" s="119"/>
      <c r="HJ55" s="119"/>
      <c r="HK55" s="119"/>
      <c r="HL55" s="119"/>
      <c r="HM55" s="119"/>
      <c r="HN55" s="119"/>
      <c r="HO55" s="119"/>
      <c r="HP55" s="119"/>
      <c r="HQ55" s="119"/>
      <c r="HR55" s="119"/>
      <c r="HS55" s="119"/>
      <c r="HT55" s="119"/>
      <c r="HU55" s="119"/>
      <c r="HV55" s="119"/>
      <c r="HW55" s="119"/>
      <c r="HX55" s="119"/>
      <c r="HY55" s="119"/>
      <c r="HZ55" s="119"/>
      <c r="IA55" s="119"/>
      <c r="IB55" s="119"/>
      <c r="IC55" s="119"/>
      <c r="ID55" s="119"/>
      <c r="IE55" s="119"/>
      <c r="IF55" s="119"/>
      <c r="IG55" s="119"/>
      <c r="IH55" s="119"/>
      <c r="II55" s="119"/>
      <c r="IJ55" s="119"/>
      <c r="IK55" s="119"/>
      <c r="IL55" s="119"/>
      <c r="IM55" s="119"/>
      <c r="IN55" s="119"/>
      <c r="IO55" s="119"/>
      <c r="IP55" s="119"/>
      <c r="IQ55" s="119"/>
      <c r="IR55" s="119"/>
      <c r="IS55" s="119"/>
      <c r="IT55" s="119"/>
      <c r="IU55" s="119"/>
    </row>
  </sheetData>
  <conditionalFormatting sqref="C1:C7 E1:E7 H7 J7 C31:C32 C34:C36 F34 F44 H48 C46:C55 E46:E55 C38:C44 C16:C29 E16:E44">
    <cfRule type="cellIs" dxfId="1" priority="1" stopIfTrue="1" operator="lessThan">
      <formula>0</formula>
    </cfRule>
  </conditionalFormatting>
  <pageMargins left="0.75" right="0.75" top="1" bottom="1" header="0.5" footer="0.5"/>
  <pageSetup orientation="portrait"/>
  <headerFooter>
    <oddFooter>&amp;C&amp;"Helvetica,Regular"&amp;12&amp;K000000&amp;P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topLeftCell="A44" workbookViewId="0">
      <selection activeCell="P7" sqref="P7"/>
    </sheetView>
  </sheetViews>
  <sheetFormatPr baseColWidth="10" defaultRowHeight="16" x14ac:dyDescent="0.2"/>
  <cols>
    <col min="1" max="1" width="76.33203125" style="98" customWidth="1"/>
    <col min="2" max="2" width="12.5" style="98" customWidth="1"/>
    <col min="3" max="3" width="12.33203125" style="98" customWidth="1"/>
    <col min="4" max="4" width="10.83203125" style="98"/>
    <col min="5" max="6" width="11.5" style="98" bestFit="1" customWidth="1"/>
    <col min="7" max="7" width="12.5" style="98" customWidth="1"/>
    <col min="8" max="8" width="11.83203125" style="98" customWidth="1"/>
    <col min="9" max="9" width="12" style="98" customWidth="1"/>
    <col min="10" max="10" width="12.33203125" style="98" customWidth="1"/>
    <col min="11" max="11" width="13.1640625" style="98" customWidth="1"/>
    <col min="12" max="12" width="13" style="98" customWidth="1"/>
    <col min="13" max="13" width="12.6640625" style="98" customWidth="1"/>
    <col min="14" max="16" width="14.6640625" style="98" customWidth="1"/>
    <col min="17" max="17" width="15.1640625" style="98" customWidth="1"/>
    <col min="18" max="16384" width="10.83203125" style="98"/>
  </cols>
  <sheetData>
    <row r="1" spans="1:19" x14ac:dyDescent="0.2">
      <c r="A1" s="118" t="s">
        <v>109</v>
      </c>
    </row>
    <row r="3" spans="1:19" x14ac:dyDescent="0.2">
      <c r="E3" s="107"/>
    </row>
    <row r="4" spans="1:19" x14ac:dyDescent="0.2">
      <c r="A4" s="110" t="s">
        <v>108</v>
      </c>
      <c r="B4" s="110"/>
      <c r="C4" s="107" t="s">
        <v>92</v>
      </c>
      <c r="D4" s="105"/>
      <c r="E4" s="106">
        <v>42614</v>
      </c>
      <c r="F4" s="106">
        <v>42644</v>
      </c>
      <c r="G4" s="106">
        <v>42675</v>
      </c>
      <c r="H4" s="106">
        <v>42705</v>
      </c>
      <c r="I4" s="106">
        <v>42736</v>
      </c>
      <c r="J4" s="106">
        <v>42767</v>
      </c>
      <c r="K4" s="106">
        <v>42795</v>
      </c>
      <c r="L4" s="106">
        <v>42826</v>
      </c>
      <c r="M4" s="106">
        <v>42856</v>
      </c>
      <c r="N4" s="106">
        <v>42887</v>
      </c>
      <c r="O4" s="106">
        <v>42917</v>
      </c>
      <c r="P4" s="106">
        <v>42948</v>
      </c>
      <c r="Q4" s="106">
        <v>42979</v>
      </c>
      <c r="R4" s="106"/>
      <c r="S4" s="106"/>
    </row>
    <row r="5" spans="1:19" x14ac:dyDescent="0.2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</row>
    <row r="6" spans="1:19" ht="17" x14ac:dyDescent="0.25">
      <c r="A6" s="152" t="s">
        <v>128</v>
      </c>
      <c r="B6" s="105"/>
      <c r="C6" s="104">
        <f t="shared" ref="C6:C25" si="0">SUM(E6:Q6)</f>
        <v>23470</v>
      </c>
      <c r="D6" s="100"/>
      <c r="E6" s="100">
        <v>0</v>
      </c>
      <c r="F6" s="100">
        <f>'The Dancing Dead 16'!E9+'The Dancing Dead 16'!E10+'The Dancing Dead 16'!E11+'The Dancing Dead 16'!E12</f>
        <v>2970</v>
      </c>
      <c r="G6" s="100">
        <f>'Five Years R&amp;D 16'!E14+'Five Years R&amp;D 16'!E15</f>
        <v>900</v>
      </c>
      <c r="H6" s="100">
        <v>0</v>
      </c>
      <c r="I6" s="100">
        <v>0</v>
      </c>
      <c r="J6" s="100">
        <v>0</v>
      </c>
      <c r="K6" s="100">
        <v>0</v>
      </c>
      <c r="L6" s="100">
        <v>0</v>
      </c>
      <c r="M6" s="100">
        <v>0</v>
      </c>
      <c r="N6" s="100">
        <v>0</v>
      </c>
      <c r="O6" s="100">
        <f>SUM('Five Years 2017'!E16:E22)/2</f>
        <v>8775</v>
      </c>
      <c r="P6" s="100">
        <f>SUM('Five Years 2017'!E16:E22)/2+'Five Years 2017'!E32+'Five Years 2017'!E26</f>
        <v>10825</v>
      </c>
      <c r="Q6" s="100">
        <v>0</v>
      </c>
    </row>
    <row r="7" spans="1:19" ht="17" x14ac:dyDescent="0.25">
      <c r="A7" s="152" t="s">
        <v>30</v>
      </c>
      <c r="B7" s="105"/>
      <c r="C7" s="104">
        <f t="shared" si="0"/>
        <v>6300</v>
      </c>
      <c r="D7" s="103"/>
      <c r="E7" s="103">
        <v>0</v>
      </c>
      <c r="F7" s="103">
        <v>0</v>
      </c>
      <c r="G7" s="103">
        <v>0</v>
      </c>
      <c r="H7" s="103">
        <v>0</v>
      </c>
      <c r="I7" s="103">
        <v>0</v>
      </c>
      <c r="J7" s="103">
        <v>0</v>
      </c>
      <c r="K7" s="103">
        <v>0</v>
      </c>
      <c r="L7" s="103">
        <v>0</v>
      </c>
      <c r="M7" s="103">
        <v>0</v>
      </c>
      <c r="N7" s="103">
        <v>0</v>
      </c>
      <c r="O7" s="100">
        <f>'Five Years 2017'!E34/2+'Five Years 2017'!E35/2+'Five Years 2017'!E36/2</f>
        <v>3150</v>
      </c>
      <c r="P7" s="100">
        <f>'Five Years 2017'!E34/2+'Five Years 2017'!E35/2+'Five Years 2017'!E36/2</f>
        <v>3150</v>
      </c>
      <c r="Q7" s="103">
        <v>0</v>
      </c>
    </row>
    <row r="8" spans="1:19" ht="17" x14ac:dyDescent="0.25">
      <c r="A8" s="152" t="s">
        <v>130</v>
      </c>
      <c r="B8" s="105"/>
      <c r="C8" s="104">
        <f t="shared" si="0"/>
        <v>5560</v>
      </c>
      <c r="D8" s="103"/>
      <c r="E8" s="103">
        <v>0</v>
      </c>
      <c r="F8" s="103">
        <f>'The Dancing Dead 16'!E14</f>
        <v>450</v>
      </c>
      <c r="G8" s="103">
        <f>'Five Years R&amp;D 16'!E20</f>
        <v>0</v>
      </c>
      <c r="H8" s="103">
        <v>0</v>
      </c>
      <c r="I8" s="103">
        <f>'Five Years 2017'!E24/2</f>
        <v>1205</v>
      </c>
      <c r="J8" s="103">
        <v>0</v>
      </c>
      <c r="K8" s="103">
        <v>0</v>
      </c>
      <c r="L8" s="103">
        <v>0</v>
      </c>
      <c r="M8" s="103">
        <f>'Five Years 2017'!E24/2</f>
        <v>1205</v>
      </c>
      <c r="N8" s="103">
        <v>0</v>
      </c>
      <c r="O8" s="100">
        <f>'Five Years 2017'!E25/2</f>
        <v>1350</v>
      </c>
      <c r="P8" s="100">
        <f>'Five Years 2017'!E25/2</f>
        <v>1350</v>
      </c>
      <c r="Q8" s="103">
        <v>0</v>
      </c>
    </row>
    <row r="9" spans="1:19" ht="17" x14ac:dyDescent="0.25">
      <c r="A9" s="152" t="s">
        <v>31</v>
      </c>
      <c r="B9" s="105"/>
      <c r="C9" s="104">
        <f t="shared" si="0"/>
        <v>10050</v>
      </c>
      <c r="D9" s="103"/>
      <c r="E9" s="103">
        <v>0</v>
      </c>
      <c r="F9" s="103">
        <f>'The Dancing Dead 16'!E22</f>
        <v>900</v>
      </c>
      <c r="G9" s="103">
        <f>'Five Years R&amp;D 16'!E17+'Five Years R&amp;D 16'!E18</f>
        <v>450</v>
      </c>
      <c r="H9" s="103">
        <v>0</v>
      </c>
      <c r="I9" s="103">
        <f>'Five Years 2017'!E28/2</f>
        <v>4250</v>
      </c>
      <c r="J9" s="103">
        <v>0</v>
      </c>
      <c r="K9" s="103">
        <v>0</v>
      </c>
      <c r="L9" s="103">
        <v>0</v>
      </c>
      <c r="M9" s="103">
        <f>'Five Years 2017'!E28/2+'Five Years 2017'!E29/2</f>
        <v>4350</v>
      </c>
      <c r="N9" s="103">
        <v>0</v>
      </c>
      <c r="O9" s="100">
        <f>'Five Years 2017'!E29/2</f>
        <v>100</v>
      </c>
      <c r="P9" s="100">
        <v>0</v>
      </c>
      <c r="Q9" s="103">
        <v>0</v>
      </c>
    </row>
    <row r="10" spans="1:19" ht="17" x14ac:dyDescent="0.25">
      <c r="A10" s="153" t="s">
        <v>129</v>
      </c>
      <c r="B10" s="105"/>
      <c r="C10" s="104">
        <f t="shared" si="0"/>
        <v>7710</v>
      </c>
      <c r="D10" s="103"/>
      <c r="E10" s="103">
        <v>0</v>
      </c>
      <c r="F10" s="103">
        <f>'The Dancing Dead 16'!E21</f>
        <v>900</v>
      </c>
      <c r="G10" s="103">
        <v>0</v>
      </c>
      <c r="H10" s="103">
        <v>0</v>
      </c>
      <c r="I10" s="103">
        <v>0</v>
      </c>
      <c r="J10" s="103">
        <v>0</v>
      </c>
      <c r="K10" s="103">
        <f>'Five Years 2017'!E38/2</f>
        <v>1205</v>
      </c>
      <c r="L10" s="103">
        <v>0</v>
      </c>
      <c r="M10" s="103">
        <f>'Five Years 2017'!E38/2+'Five Years 2017'!E41/2+'Five Years 2017'!E42/2</f>
        <v>2955</v>
      </c>
      <c r="N10" s="103">
        <v>0</v>
      </c>
      <c r="O10" s="100">
        <f>'Five Years 2017'!E41/2+'Five Years 2017'!E42/2+'Five Years 2017'!E39</f>
        <v>2650</v>
      </c>
      <c r="P10" s="100">
        <v>0</v>
      </c>
      <c r="Q10" s="103">
        <v>0</v>
      </c>
    </row>
    <row r="11" spans="1:19" ht="17" x14ac:dyDescent="0.25">
      <c r="A11" s="152" t="s">
        <v>32</v>
      </c>
      <c r="B11" s="105"/>
      <c r="C11" s="104">
        <f t="shared" si="0"/>
        <v>1870</v>
      </c>
      <c r="D11" s="103"/>
      <c r="E11" s="103">
        <v>0</v>
      </c>
      <c r="F11" s="103">
        <f>'The Dancing Dead 16'!E27+'The Dancing Dead 16'!E29</f>
        <v>450</v>
      </c>
      <c r="G11" s="103">
        <f>'Five Years R&amp;D 16'!E24</f>
        <v>100</v>
      </c>
      <c r="H11" s="103">
        <v>0</v>
      </c>
      <c r="I11" s="103">
        <v>0</v>
      </c>
      <c r="J11" s="103">
        <v>0</v>
      </c>
      <c r="K11" s="103">
        <v>0</v>
      </c>
      <c r="L11" s="103">
        <v>0</v>
      </c>
      <c r="M11" s="103">
        <v>0</v>
      </c>
      <c r="N11" s="103">
        <v>0</v>
      </c>
      <c r="O11" s="100">
        <f>'Five Years 2017'!E50+'Five Years 2017'!E51</f>
        <v>1320</v>
      </c>
      <c r="P11" s="100">
        <v>0</v>
      </c>
      <c r="Q11" s="103">
        <v>0</v>
      </c>
    </row>
    <row r="12" spans="1:19" ht="17" x14ac:dyDescent="0.25">
      <c r="A12" s="152" t="s">
        <v>34</v>
      </c>
      <c r="B12" s="105"/>
      <c r="C12" s="104">
        <f t="shared" si="0"/>
        <v>4000</v>
      </c>
      <c r="D12" s="103"/>
      <c r="E12" s="103">
        <v>0</v>
      </c>
      <c r="F12" s="103">
        <f>'The Dancing Dead 16'!E24</f>
        <v>400</v>
      </c>
      <c r="G12" s="103">
        <v>0</v>
      </c>
      <c r="H12" s="103">
        <v>0</v>
      </c>
      <c r="I12" s="103">
        <v>0</v>
      </c>
      <c r="J12" s="103">
        <v>0</v>
      </c>
      <c r="K12" s="103">
        <v>0</v>
      </c>
      <c r="L12" s="103">
        <v>0</v>
      </c>
      <c r="M12" s="103">
        <v>0</v>
      </c>
      <c r="N12" s="103">
        <v>0</v>
      </c>
      <c r="O12" s="100">
        <f>'Five Years 2017'!E31</f>
        <v>3600</v>
      </c>
      <c r="P12" s="100">
        <v>0</v>
      </c>
      <c r="Q12" s="103">
        <v>0</v>
      </c>
    </row>
    <row r="13" spans="1:19" ht="17" x14ac:dyDescent="0.25">
      <c r="A13" s="152" t="s">
        <v>35</v>
      </c>
      <c r="B13" s="105"/>
      <c r="C13" s="104">
        <f t="shared" si="0"/>
        <v>4650</v>
      </c>
      <c r="D13" s="103"/>
      <c r="E13" s="103">
        <v>0</v>
      </c>
      <c r="F13" s="103">
        <f>'The Dancing Dead 16'!E28</f>
        <v>150</v>
      </c>
      <c r="G13" s="103">
        <v>0</v>
      </c>
      <c r="H13" s="103">
        <v>0</v>
      </c>
      <c r="I13" s="103">
        <v>0</v>
      </c>
      <c r="J13" s="103">
        <v>0</v>
      </c>
      <c r="K13" s="103">
        <v>0</v>
      </c>
      <c r="L13" s="103">
        <v>0</v>
      </c>
      <c r="M13" s="103">
        <v>0</v>
      </c>
      <c r="N13" s="103">
        <v>0</v>
      </c>
      <c r="O13" s="100">
        <v>0</v>
      </c>
      <c r="P13" s="100">
        <f>'Five Years 2017'!E44</f>
        <v>4500</v>
      </c>
      <c r="Q13" s="103">
        <v>0</v>
      </c>
    </row>
    <row r="14" spans="1:19" ht="17" x14ac:dyDescent="0.25">
      <c r="A14" s="152" t="s">
        <v>37</v>
      </c>
      <c r="B14" s="105"/>
      <c r="C14" s="104">
        <f t="shared" si="0"/>
        <v>1040</v>
      </c>
      <c r="D14" s="103"/>
      <c r="E14" s="103">
        <v>0</v>
      </c>
      <c r="F14" s="103">
        <v>0</v>
      </c>
      <c r="G14" s="103">
        <f>'Five Years R&amp;D 16'!E22</f>
        <v>80</v>
      </c>
      <c r="H14" s="103">
        <v>0</v>
      </c>
      <c r="I14" s="103">
        <v>0</v>
      </c>
      <c r="J14" s="103">
        <v>0</v>
      </c>
      <c r="K14" s="103">
        <v>0</v>
      </c>
      <c r="L14" s="103">
        <v>0</v>
      </c>
      <c r="M14" s="103">
        <v>0</v>
      </c>
      <c r="N14" s="103">
        <v>0</v>
      </c>
      <c r="O14" s="100">
        <f>'Five Years 2017'!E48/2</f>
        <v>480</v>
      </c>
      <c r="P14" s="100">
        <f>'Five Years 2017'!E48/2</f>
        <v>480</v>
      </c>
      <c r="Q14" s="103">
        <v>0</v>
      </c>
    </row>
    <row r="15" spans="1:19" ht="17" x14ac:dyDescent="0.25">
      <c r="A15" s="152" t="s">
        <v>38</v>
      </c>
      <c r="B15" s="105"/>
      <c r="C15" s="104">
        <f t="shared" si="0"/>
        <v>140</v>
      </c>
      <c r="D15" s="103"/>
      <c r="E15" s="103">
        <v>0</v>
      </c>
      <c r="F15" s="103">
        <f>'The Dancing Dead 16'!E30</f>
        <v>40</v>
      </c>
      <c r="G15" s="103">
        <v>0</v>
      </c>
      <c r="H15" s="103">
        <v>0</v>
      </c>
      <c r="I15" s="103">
        <v>0</v>
      </c>
      <c r="J15" s="103">
        <v>0</v>
      </c>
      <c r="K15" s="103">
        <v>0</v>
      </c>
      <c r="L15" s="103">
        <v>0</v>
      </c>
      <c r="M15" s="103">
        <v>0</v>
      </c>
      <c r="N15" s="103">
        <v>0</v>
      </c>
      <c r="O15" s="100">
        <f>'Five Years 2017'!E52</f>
        <v>100</v>
      </c>
      <c r="P15" s="100">
        <v>0</v>
      </c>
      <c r="Q15" s="103">
        <v>0</v>
      </c>
    </row>
    <row r="16" spans="1:19" ht="17" x14ac:dyDescent="0.25">
      <c r="A16" s="152" t="s">
        <v>40</v>
      </c>
      <c r="B16" s="105"/>
      <c r="C16" s="104">
        <f t="shared" si="0"/>
        <v>420</v>
      </c>
      <c r="D16" s="103"/>
      <c r="E16" s="103">
        <v>0</v>
      </c>
      <c r="F16" s="103">
        <v>0</v>
      </c>
      <c r="G16" s="103">
        <f>'Five Years R&amp;D 16'!E23</f>
        <v>100</v>
      </c>
      <c r="H16" s="103">
        <v>0</v>
      </c>
      <c r="I16" s="103">
        <v>0</v>
      </c>
      <c r="J16" s="103">
        <v>0</v>
      </c>
      <c r="K16" s="103">
        <v>0</v>
      </c>
      <c r="L16" s="103">
        <v>0</v>
      </c>
      <c r="M16" s="103">
        <v>0</v>
      </c>
      <c r="N16" s="103">
        <v>0</v>
      </c>
      <c r="O16" s="100">
        <f>'Five Years 2017'!E49/2</f>
        <v>160</v>
      </c>
      <c r="P16" s="100">
        <f>'Five Years 2017'!E49/2</f>
        <v>160</v>
      </c>
      <c r="Q16" s="103">
        <v>0</v>
      </c>
    </row>
    <row r="17" spans="1:17" ht="17" x14ac:dyDescent="0.25">
      <c r="A17" s="154" t="s">
        <v>132</v>
      </c>
      <c r="B17" s="105"/>
      <c r="C17" s="104">
        <f t="shared" si="0"/>
        <v>500</v>
      </c>
      <c r="D17" s="103"/>
      <c r="E17" s="103">
        <v>0</v>
      </c>
      <c r="F17" s="103">
        <v>0</v>
      </c>
      <c r="G17" s="103">
        <v>0</v>
      </c>
      <c r="H17" s="103">
        <v>0</v>
      </c>
      <c r="I17" s="103">
        <v>0</v>
      </c>
      <c r="J17" s="103">
        <v>0</v>
      </c>
      <c r="K17" s="103">
        <v>0</v>
      </c>
      <c r="L17" s="103">
        <v>0</v>
      </c>
      <c r="M17" s="103">
        <v>0</v>
      </c>
      <c r="N17" s="103">
        <v>0</v>
      </c>
      <c r="O17" s="100">
        <v>0</v>
      </c>
      <c r="P17" s="100">
        <f>'Five Years 2017'!E53</f>
        <v>500</v>
      </c>
      <c r="Q17" s="103">
        <v>0</v>
      </c>
    </row>
    <row r="18" spans="1:17" ht="17" x14ac:dyDescent="0.25">
      <c r="A18" s="152" t="s">
        <v>135</v>
      </c>
      <c r="B18" s="105"/>
      <c r="C18" s="104">
        <f t="shared" si="0"/>
        <v>26959.999999999993</v>
      </c>
      <c r="D18" s="103"/>
      <c r="E18" s="103">
        <f>Overall!G41/13</f>
        <v>2073.8461538461538</v>
      </c>
      <c r="F18" s="103">
        <f>Overall!G41/13</f>
        <v>2073.8461538461538</v>
      </c>
      <c r="G18" s="103">
        <f>Overall!G41/13</f>
        <v>2073.8461538461538</v>
      </c>
      <c r="H18" s="103">
        <f>Overall!G41/13</f>
        <v>2073.8461538461538</v>
      </c>
      <c r="I18" s="103">
        <f>Overall!G41/13</f>
        <v>2073.8461538461538</v>
      </c>
      <c r="J18" s="103">
        <f>Overall!G41/13</f>
        <v>2073.8461538461538</v>
      </c>
      <c r="K18" s="103">
        <f>Overall!G41/13</f>
        <v>2073.8461538461538</v>
      </c>
      <c r="L18" s="103">
        <f>Overall!G41/13</f>
        <v>2073.8461538461538</v>
      </c>
      <c r="M18" s="103">
        <f>Overall!G41/13</f>
        <v>2073.8461538461538</v>
      </c>
      <c r="N18" s="103">
        <f>Overall!G41/13</f>
        <v>2073.8461538461538</v>
      </c>
      <c r="O18" s="100">
        <f>Overall!G41/13</f>
        <v>2073.8461538461538</v>
      </c>
      <c r="P18" s="100">
        <f>Overall!G41/13</f>
        <v>2073.8461538461538</v>
      </c>
      <c r="Q18" s="103">
        <f>Overall!G41/13</f>
        <v>2073.8461538461538</v>
      </c>
    </row>
    <row r="19" spans="1:17" ht="17" x14ac:dyDescent="0.25">
      <c r="A19" s="152" t="s">
        <v>45</v>
      </c>
      <c r="B19" s="105"/>
      <c r="C19" s="104">
        <f t="shared" si="0"/>
        <v>500.00000000000006</v>
      </c>
      <c r="D19" s="103"/>
      <c r="E19" s="103">
        <f>Overall!G58/12</f>
        <v>41.666666666666664</v>
      </c>
      <c r="F19" s="103">
        <f>Overall!G58/12</f>
        <v>41.666666666666664</v>
      </c>
      <c r="G19" s="103">
        <f>Overall!G58/12</f>
        <v>41.666666666666664</v>
      </c>
      <c r="H19" s="103">
        <f>Overall!G58/12</f>
        <v>41.666666666666664</v>
      </c>
      <c r="I19" s="103">
        <f>Overall!G58/12</f>
        <v>41.666666666666664</v>
      </c>
      <c r="J19" s="103">
        <f>Overall!G58/12</f>
        <v>41.666666666666664</v>
      </c>
      <c r="K19" s="103">
        <f>Overall!G58/12</f>
        <v>41.666666666666664</v>
      </c>
      <c r="L19" s="103">
        <f>Overall!G58/12</f>
        <v>41.666666666666664</v>
      </c>
      <c r="M19" s="103">
        <f>Overall!G58/12</f>
        <v>41.666666666666664</v>
      </c>
      <c r="N19" s="103">
        <f>Overall!G58/12</f>
        <v>41.666666666666664</v>
      </c>
      <c r="O19" s="100">
        <f>Overall!G58/12</f>
        <v>41.666666666666664</v>
      </c>
      <c r="P19" s="100">
        <v>0</v>
      </c>
      <c r="Q19" s="103">
        <f>Overall!G58/12</f>
        <v>41.666666666666664</v>
      </c>
    </row>
    <row r="20" spans="1:17" ht="17" x14ac:dyDescent="0.25">
      <c r="A20" s="155" t="s">
        <v>113</v>
      </c>
      <c r="B20" s="105"/>
      <c r="C20" s="104">
        <f t="shared" si="0"/>
        <v>300</v>
      </c>
      <c r="D20" s="103"/>
      <c r="E20" s="103">
        <v>0</v>
      </c>
      <c r="F20" s="103">
        <v>0</v>
      </c>
      <c r="G20" s="103">
        <v>0</v>
      </c>
      <c r="H20" s="103">
        <v>0</v>
      </c>
      <c r="I20" s="103">
        <v>0</v>
      </c>
      <c r="J20" s="103">
        <v>0</v>
      </c>
      <c r="K20" s="103">
        <v>0</v>
      </c>
      <c r="L20" s="103">
        <v>0</v>
      </c>
      <c r="M20" s="103">
        <f>'Five Years 2017'!E47</f>
        <v>300</v>
      </c>
      <c r="N20" s="103">
        <v>0</v>
      </c>
      <c r="O20" s="100">
        <v>0</v>
      </c>
      <c r="P20" s="100">
        <v>0</v>
      </c>
      <c r="Q20" s="103">
        <v>0</v>
      </c>
    </row>
    <row r="21" spans="1:17" ht="17" x14ac:dyDescent="0.25">
      <c r="A21" s="156" t="s">
        <v>133</v>
      </c>
      <c r="B21" s="105"/>
      <c r="C21" s="104">
        <f t="shared" si="0"/>
        <v>1400</v>
      </c>
      <c r="D21" s="103"/>
      <c r="E21" s="103">
        <f>'Music R&amp;D Company Development'!E17</f>
        <v>1400</v>
      </c>
      <c r="F21" s="103">
        <v>0</v>
      </c>
      <c r="G21" s="103">
        <v>0</v>
      </c>
      <c r="H21" s="103">
        <v>0</v>
      </c>
      <c r="I21" s="103">
        <v>0</v>
      </c>
      <c r="J21" s="103">
        <v>0</v>
      </c>
      <c r="K21" s="103">
        <v>0</v>
      </c>
      <c r="L21" s="103">
        <v>0</v>
      </c>
      <c r="M21" s="103">
        <v>0</v>
      </c>
      <c r="N21" s="103">
        <v>0</v>
      </c>
      <c r="O21" s="100">
        <v>0</v>
      </c>
      <c r="P21" s="100">
        <v>0</v>
      </c>
      <c r="Q21" s="103">
        <v>0</v>
      </c>
    </row>
    <row r="22" spans="1:17" ht="17" x14ac:dyDescent="0.25">
      <c r="A22" s="152" t="s">
        <v>136</v>
      </c>
      <c r="B22" s="105"/>
      <c r="C22" s="104">
        <f t="shared" si="0"/>
        <v>10879.999999999998</v>
      </c>
      <c r="D22" s="103"/>
      <c r="E22" s="103">
        <f>Overall!G64/13</f>
        <v>836.92307692307691</v>
      </c>
      <c r="F22" s="103">
        <f>Overall!G64/13</f>
        <v>836.92307692307691</v>
      </c>
      <c r="G22" s="103">
        <f>Overall!G64/13</f>
        <v>836.92307692307691</v>
      </c>
      <c r="H22" s="103">
        <f>Overall!G64/13</f>
        <v>836.92307692307691</v>
      </c>
      <c r="I22" s="103">
        <f>Overall!G64/13</f>
        <v>836.92307692307691</v>
      </c>
      <c r="J22" s="103">
        <f>Overall!G64/13</f>
        <v>836.92307692307691</v>
      </c>
      <c r="K22" s="103">
        <f>Overall!G64/13</f>
        <v>836.92307692307691</v>
      </c>
      <c r="L22" s="103">
        <f>Overall!G64/13</f>
        <v>836.92307692307691</v>
      </c>
      <c r="M22" s="103">
        <f>Overall!G64/13</f>
        <v>836.92307692307691</v>
      </c>
      <c r="N22" s="103">
        <f>Overall!G64/13</f>
        <v>836.92307692307691</v>
      </c>
      <c r="O22" s="100">
        <f>Overall!G64/13</f>
        <v>836.92307692307691</v>
      </c>
      <c r="P22" s="100">
        <f>Overall!G64/13</f>
        <v>836.92307692307691</v>
      </c>
      <c r="Q22" s="103">
        <f>Overall!G64/13</f>
        <v>836.92307692307691</v>
      </c>
    </row>
    <row r="23" spans="1:17" ht="17" x14ac:dyDescent="0.25">
      <c r="A23" s="152" t="s">
        <v>18</v>
      </c>
      <c r="B23" s="105"/>
      <c r="C23" s="104">
        <f t="shared" si="0"/>
        <v>280</v>
      </c>
      <c r="D23" s="103"/>
      <c r="E23" s="103">
        <f>Overall!G66/2</f>
        <v>140</v>
      </c>
      <c r="F23" s="103">
        <v>0</v>
      </c>
      <c r="G23" s="103">
        <f>Overall!G66/2</f>
        <v>140</v>
      </c>
      <c r="H23" s="103">
        <v>0</v>
      </c>
      <c r="I23" s="103">
        <v>0</v>
      </c>
      <c r="J23" s="103">
        <v>0</v>
      </c>
      <c r="K23" s="103">
        <v>0</v>
      </c>
      <c r="L23" s="103">
        <v>0</v>
      </c>
      <c r="M23" s="103">
        <v>0</v>
      </c>
      <c r="N23" s="103">
        <v>0</v>
      </c>
      <c r="O23" s="100">
        <v>0</v>
      </c>
      <c r="P23" s="100">
        <v>0</v>
      </c>
      <c r="Q23" s="103">
        <v>0</v>
      </c>
    </row>
    <row r="24" spans="1:17" ht="17" x14ac:dyDescent="0.25">
      <c r="A24" s="152" t="s">
        <v>48</v>
      </c>
      <c r="B24" s="105"/>
      <c r="C24" s="104">
        <f>SUM(E24:Q24)</f>
        <v>1500</v>
      </c>
      <c r="D24" s="103"/>
      <c r="E24" s="103">
        <v>0</v>
      </c>
      <c r="F24" s="103">
        <v>0</v>
      </c>
      <c r="G24" s="103">
        <v>0</v>
      </c>
      <c r="H24" s="103">
        <v>0</v>
      </c>
      <c r="I24" s="103">
        <v>0</v>
      </c>
      <c r="J24" s="103">
        <v>0</v>
      </c>
      <c r="K24" s="103">
        <f>Overall!G69/2</f>
        <v>750</v>
      </c>
      <c r="L24" s="103">
        <v>0</v>
      </c>
      <c r="M24" s="103">
        <v>0</v>
      </c>
      <c r="N24" s="103">
        <v>0</v>
      </c>
      <c r="O24" s="100">
        <v>0</v>
      </c>
      <c r="P24" s="100">
        <v>0</v>
      </c>
      <c r="Q24" s="103">
        <f>Overall!G69/2</f>
        <v>750</v>
      </c>
    </row>
    <row r="25" spans="1:17" ht="17" x14ac:dyDescent="0.25">
      <c r="A25" s="152" t="s">
        <v>49</v>
      </c>
      <c r="B25" s="105"/>
      <c r="C25" s="104">
        <f t="shared" si="0"/>
        <v>1500</v>
      </c>
      <c r="D25" s="103"/>
      <c r="E25" s="103">
        <f>Overall!H16</f>
        <v>1500</v>
      </c>
      <c r="F25" s="103">
        <v>0</v>
      </c>
      <c r="G25" s="103">
        <v>0</v>
      </c>
      <c r="H25" s="103">
        <v>0</v>
      </c>
      <c r="I25" s="103">
        <v>0</v>
      </c>
      <c r="J25" s="103">
        <v>0</v>
      </c>
      <c r="K25" s="103">
        <v>0</v>
      </c>
      <c r="L25" s="103">
        <v>0</v>
      </c>
      <c r="M25" s="103">
        <v>0</v>
      </c>
      <c r="N25" s="103">
        <v>0</v>
      </c>
      <c r="O25" s="100">
        <v>0</v>
      </c>
      <c r="P25" s="100">
        <v>0</v>
      </c>
      <c r="Q25" s="103">
        <v>0</v>
      </c>
    </row>
    <row r="26" spans="1:17" ht="17" x14ac:dyDescent="0.25">
      <c r="A26" s="152" t="s">
        <v>15</v>
      </c>
      <c r="B26" s="105"/>
      <c r="C26" s="104">
        <f>SUM(E26:Q26)</f>
        <v>1500</v>
      </c>
      <c r="D26" s="103"/>
      <c r="E26" s="103">
        <v>0</v>
      </c>
      <c r="F26" s="103">
        <v>0</v>
      </c>
      <c r="G26" s="103">
        <v>0</v>
      </c>
      <c r="H26" s="103">
        <v>0</v>
      </c>
      <c r="I26" s="103">
        <v>0</v>
      </c>
      <c r="J26" s="103">
        <v>0</v>
      </c>
      <c r="K26" s="103">
        <v>0</v>
      </c>
      <c r="L26" s="103">
        <v>0</v>
      </c>
      <c r="M26" s="103">
        <v>0</v>
      </c>
      <c r="N26" s="103">
        <v>0</v>
      </c>
      <c r="O26" s="100">
        <v>0</v>
      </c>
      <c r="P26" s="100">
        <v>0</v>
      </c>
      <c r="Q26" s="103">
        <f>Overall!H18</f>
        <v>1500</v>
      </c>
    </row>
    <row r="27" spans="1:17" x14ac:dyDescent="0.2">
      <c r="C27" s="117"/>
    </row>
    <row r="28" spans="1:17" x14ac:dyDescent="0.2">
      <c r="A28" s="105"/>
      <c r="B28" s="105"/>
      <c r="C28" s="113"/>
      <c r="D28" s="105"/>
      <c r="E28" s="105"/>
      <c r="F28" s="105"/>
      <c r="G28" s="105"/>
      <c r="H28" s="105"/>
      <c r="I28" s="105"/>
      <c r="J28" s="105"/>
      <c r="K28" s="105"/>
      <c r="L28" s="105"/>
      <c r="M28" s="116"/>
      <c r="N28" s="116"/>
      <c r="O28" s="116"/>
      <c r="P28" s="116"/>
      <c r="Q28" s="116"/>
    </row>
    <row r="29" spans="1:17" x14ac:dyDescent="0.2">
      <c r="A29" s="110" t="s">
        <v>106</v>
      </c>
      <c r="B29" s="110"/>
      <c r="C29" s="102">
        <f>SUM(C6:C26)</f>
        <v>110530</v>
      </c>
      <c r="D29" s="101"/>
      <c r="E29" s="100">
        <f t="shared" ref="E29:Q29" si="1">SUM(E6:E26)</f>
        <v>5992.4358974358975</v>
      </c>
      <c r="F29" s="100">
        <f t="shared" si="1"/>
        <v>9212.4358974358965</v>
      </c>
      <c r="G29" s="100">
        <f t="shared" si="1"/>
        <v>4722.4358974358975</v>
      </c>
      <c r="H29" s="100">
        <f t="shared" si="1"/>
        <v>2952.4358974358975</v>
      </c>
      <c r="I29" s="100">
        <f t="shared" si="1"/>
        <v>8407.4358974358984</v>
      </c>
      <c r="J29" s="100">
        <f t="shared" si="1"/>
        <v>2952.4358974358975</v>
      </c>
      <c r="K29" s="100">
        <f t="shared" si="1"/>
        <v>4907.4358974358975</v>
      </c>
      <c r="L29" s="100">
        <f t="shared" si="1"/>
        <v>2952.4358974358975</v>
      </c>
      <c r="M29" s="100">
        <f t="shared" si="1"/>
        <v>11762.435897435897</v>
      </c>
      <c r="N29" s="100">
        <f t="shared" si="1"/>
        <v>2952.4358974358975</v>
      </c>
      <c r="O29" s="100">
        <f t="shared" si="1"/>
        <v>24637.435897435898</v>
      </c>
      <c r="P29" s="100">
        <f t="shared" si="1"/>
        <v>23875.76923076923</v>
      </c>
      <c r="Q29" s="100">
        <f t="shared" si="1"/>
        <v>5202.4358974358975</v>
      </c>
    </row>
    <row r="30" spans="1:17" x14ac:dyDescent="0.2">
      <c r="A30" s="105"/>
      <c r="B30" s="105"/>
      <c r="C30" s="113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</row>
    <row r="31" spans="1:17" x14ac:dyDescent="0.2">
      <c r="A31" s="110" t="s">
        <v>105</v>
      </c>
      <c r="B31" s="110"/>
      <c r="C31" s="115"/>
      <c r="D31" s="114"/>
      <c r="E31" s="110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</row>
    <row r="32" spans="1:17" x14ac:dyDescent="0.2">
      <c r="A32" s="105"/>
      <c r="B32" s="105"/>
      <c r="C32" s="113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</row>
    <row r="33" spans="1:17" x14ac:dyDescent="0.2">
      <c r="A33" s="105" t="s">
        <v>104</v>
      </c>
      <c r="B33" s="105"/>
      <c r="C33" s="104">
        <f t="shared" ref="C33:C38" si="2">SUM(E33:Q33)</f>
        <v>1000</v>
      </c>
      <c r="D33" s="100"/>
      <c r="E33" s="100">
        <v>0</v>
      </c>
      <c r="F33" s="100">
        <f>'The Dancing Dead 16'!E26/5</f>
        <v>100</v>
      </c>
      <c r="G33" s="100">
        <v>0</v>
      </c>
      <c r="H33" s="100">
        <v>0</v>
      </c>
      <c r="I33" s="100">
        <v>0</v>
      </c>
      <c r="J33" s="100">
        <v>0</v>
      </c>
      <c r="K33" s="100">
        <v>0</v>
      </c>
      <c r="L33" s="100">
        <v>0</v>
      </c>
      <c r="M33" s="100">
        <v>0</v>
      </c>
      <c r="N33" s="100">
        <f>'Five Years 2017'!E46/5</f>
        <v>900</v>
      </c>
      <c r="O33" s="100">
        <v>0</v>
      </c>
      <c r="P33" s="100">
        <v>0</v>
      </c>
      <c r="Q33" s="100">
        <v>0</v>
      </c>
    </row>
    <row r="34" spans="1:17" x14ac:dyDescent="0.2">
      <c r="A34" s="105" t="s">
        <v>103</v>
      </c>
      <c r="B34" s="105"/>
      <c r="C34" s="104">
        <f t="shared" si="2"/>
        <v>1000</v>
      </c>
      <c r="D34" s="103"/>
      <c r="E34" s="100">
        <v>0</v>
      </c>
      <c r="F34" s="100">
        <f>'The Dancing Dead 16'!E26/5</f>
        <v>100</v>
      </c>
      <c r="G34" s="100">
        <v>0</v>
      </c>
      <c r="H34" s="100">
        <v>0</v>
      </c>
      <c r="I34" s="100">
        <v>0</v>
      </c>
      <c r="J34" s="100">
        <v>0</v>
      </c>
      <c r="K34" s="100">
        <v>0</v>
      </c>
      <c r="L34" s="100">
        <v>0</v>
      </c>
      <c r="M34" s="100">
        <v>0</v>
      </c>
      <c r="N34" s="100">
        <f>'Five Years 2017'!E46/5</f>
        <v>900</v>
      </c>
      <c r="O34" s="100">
        <v>0</v>
      </c>
      <c r="P34" s="100">
        <v>0</v>
      </c>
      <c r="Q34" s="100">
        <v>0</v>
      </c>
    </row>
    <row r="35" spans="1:17" x14ac:dyDescent="0.2">
      <c r="A35" s="105" t="s">
        <v>102</v>
      </c>
      <c r="B35" s="105"/>
      <c r="C35" s="104">
        <f t="shared" si="2"/>
        <v>1000</v>
      </c>
      <c r="D35" s="103"/>
      <c r="E35" s="100">
        <v>0</v>
      </c>
      <c r="F35" s="100">
        <f>'The Dancing Dead 16'!E26/5</f>
        <v>100</v>
      </c>
      <c r="G35" s="100">
        <v>0</v>
      </c>
      <c r="H35" s="100">
        <v>0</v>
      </c>
      <c r="I35" s="100">
        <v>0</v>
      </c>
      <c r="J35" s="100">
        <v>0</v>
      </c>
      <c r="K35" s="100">
        <v>0</v>
      </c>
      <c r="L35" s="100">
        <v>0</v>
      </c>
      <c r="M35" s="100">
        <v>0</v>
      </c>
      <c r="N35" s="100">
        <v>0</v>
      </c>
      <c r="O35" s="100">
        <f>'Five Years 2017'!E46/5</f>
        <v>900</v>
      </c>
      <c r="P35" s="100">
        <v>0</v>
      </c>
      <c r="Q35" s="100">
        <v>0</v>
      </c>
    </row>
    <row r="36" spans="1:17" x14ac:dyDescent="0.2">
      <c r="A36" s="105" t="s">
        <v>101</v>
      </c>
      <c r="B36" s="105"/>
      <c r="C36" s="104">
        <f t="shared" si="2"/>
        <v>1000</v>
      </c>
      <c r="D36" s="103"/>
      <c r="E36" s="100">
        <v>0</v>
      </c>
      <c r="F36" s="100">
        <f>'The Dancing Dead 16'!E26/5</f>
        <v>100</v>
      </c>
      <c r="G36" s="100">
        <v>0</v>
      </c>
      <c r="H36" s="100">
        <v>0</v>
      </c>
      <c r="I36" s="100">
        <v>0</v>
      </c>
      <c r="J36" s="100">
        <v>0</v>
      </c>
      <c r="K36" s="100">
        <v>0</v>
      </c>
      <c r="L36" s="100">
        <v>0</v>
      </c>
      <c r="M36" s="100">
        <v>0</v>
      </c>
      <c r="N36" s="100">
        <v>0</v>
      </c>
      <c r="O36" s="100">
        <v>0</v>
      </c>
      <c r="P36" s="100">
        <f>'Five Years 2017'!E46/5</f>
        <v>900</v>
      </c>
      <c r="Q36" s="100">
        <v>0</v>
      </c>
    </row>
    <row r="37" spans="1:17" x14ac:dyDescent="0.2">
      <c r="A37" s="105" t="s">
        <v>100</v>
      </c>
      <c r="B37" s="105"/>
      <c r="C37" s="104">
        <f t="shared" si="2"/>
        <v>1000</v>
      </c>
      <c r="D37" s="103"/>
      <c r="E37" s="100">
        <v>0</v>
      </c>
      <c r="F37" s="100">
        <f>'The Dancing Dead 16'!E26/5</f>
        <v>100</v>
      </c>
      <c r="G37" s="100">
        <v>0</v>
      </c>
      <c r="H37" s="100">
        <v>0</v>
      </c>
      <c r="I37" s="100">
        <v>0</v>
      </c>
      <c r="J37" s="100">
        <v>0</v>
      </c>
      <c r="K37" s="100">
        <v>0</v>
      </c>
      <c r="L37" s="100">
        <v>0</v>
      </c>
      <c r="M37" s="100">
        <v>0</v>
      </c>
      <c r="N37" s="100">
        <v>0</v>
      </c>
      <c r="O37" s="100">
        <v>0</v>
      </c>
      <c r="P37" s="100">
        <f>'Five Years 2017'!E46/5</f>
        <v>900</v>
      </c>
      <c r="Q37" s="100">
        <v>0</v>
      </c>
    </row>
    <row r="38" spans="1:17" x14ac:dyDescent="0.2">
      <c r="A38" s="105" t="s">
        <v>99</v>
      </c>
      <c r="B38" s="105"/>
      <c r="C38" s="104">
        <f t="shared" si="2"/>
        <v>2000</v>
      </c>
      <c r="D38" s="103"/>
      <c r="E38" s="100">
        <f>Overall!H15/4</f>
        <v>500</v>
      </c>
      <c r="F38" s="100">
        <f>Overall!H15/4</f>
        <v>500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  <c r="M38" s="100">
        <f>Overall!H15/4</f>
        <v>500</v>
      </c>
      <c r="N38" s="100">
        <f>Overall!H15/4</f>
        <v>500</v>
      </c>
      <c r="O38" s="100">
        <v>0</v>
      </c>
      <c r="P38" s="100">
        <v>0</v>
      </c>
      <c r="Q38" s="100">
        <v>0</v>
      </c>
    </row>
    <row r="39" spans="1:17" x14ac:dyDescent="0.2">
      <c r="A39" s="105"/>
      <c r="B39" s="105"/>
      <c r="C39" s="113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</row>
    <row r="40" spans="1:17" x14ac:dyDescent="0.2">
      <c r="A40" s="110" t="s">
        <v>98</v>
      </c>
      <c r="B40" s="105"/>
      <c r="C40" s="102">
        <f>SUM(C33:C38)</f>
        <v>7000</v>
      </c>
      <c r="D40" s="101"/>
      <c r="E40" s="101">
        <f t="shared" ref="E40:Q40" si="3">SUM(E33:E38)</f>
        <v>500</v>
      </c>
      <c r="F40" s="101">
        <f t="shared" si="3"/>
        <v>1000</v>
      </c>
      <c r="G40" s="101">
        <f t="shared" si="3"/>
        <v>0</v>
      </c>
      <c r="H40" s="101">
        <f t="shared" si="3"/>
        <v>0</v>
      </c>
      <c r="I40" s="101">
        <f t="shared" si="3"/>
        <v>0</v>
      </c>
      <c r="J40" s="101">
        <f t="shared" si="3"/>
        <v>0</v>
      </c>
      <c r="K40" s="101">
        <f t="shared" si="3"/>
        <v>0</v>
      </c>
      <c r="L40" s="101">
        <f t="shared" si="3"/>
        <v>0</v>
      </c>
      <c r="M40" s="101">
        <f t="shared" si="3"/>
        <v>500</v>
      </c>
      <c r="N40" s="101">
        <f t="shared" si="3"/>
        <v>2300</v>
      </c>
      <c r="O40" s="101">
        <f t="shared" si="3"/>
        <v>900</v>
      </c>
      <c r="P40" s="101">
        <f t="shared" si="3"/>
        <v>1800</v>
      </c>
      <c r="Q40" s="101">
        <f t="shared" si="3"/>
        <v>0</v>
      </c>
    </row>
    <row r="41" spans="1:17" x14ac:dyDescent="0.2">
      <c r="A41" s="110"/>
      <c r="B41" s="105"/>
      <c r="C41" s="111"/>
      <c r="D41" s="110"/>
      <c r="E41" s="110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</row>
    <row r="42" spans="1:17" x14ac:dyDescent="0.2">
      <c r="A42" s="110" t="s">
        <v>97</v>
      </c>
      <c r="B42" s="105"/>
      <c r="C42" s="102">
        <f>SUM(E42:Q42)</f>
        <v>2441.9807692307695</v>
      </c>
      <c r="D42" s="101"/>
      <c r="E42" s="101">
        <f t="shared" ref="E42:M42" si="4">(E40+E29)*0.03</f>
        <v>194.77307692307693</v>
      </c>
      <c r="F42" s="101">
        <f t="shared" si="4"/>
        <v>306.37307692307689</v>
      </c>
      <c r="G42" s="101">
        <f t="shared" si="4"/>
        <v>141.67307692307691</v>
      </c>
      <c r="H42" s="101">
        <f t="shared" si="4"/>
        <v>88.573076923076925</v>
      </c>
      <c r="I42" s="101">
        <f t="shared" si="4"/>
        <v>252.22307692307695</v>
      </c>
      <c r="J42" s="101">
        <f t="shared" si="4"/>
        <v>88.573076923076925</v>
      </c>
      <c r="K42" s="101">
        <f t="shared" si="4"/>
        <v>147.22307692307692</v>
      </c>
      <c r="L42" s="101">
        <f t="shared" si="4"/>
        <v>88.573076923076925</v>
      </c>
      <c r="M42" s="101">
        <f t="shared" si="4"/>
        <v>367.87307692307689</v>
      </c>
      <c r="N42" s="101">
        <v>0</v>
      </c>
      <c r="O42" s="101">
        <f>(O40+O29)*0.03</f>
        <v>766.12307692307695</v>
      </c>
      <c r="P42" s="101">
        <v>0</v>
      </c>
      <c r="Q42" s="101">
        <v>0</v>
      </c>
    </row>
    <row r="43" spans="1:17" x14ac:dyDescent="0.2">
      <c r="A43" s="110" t="s">
        <v>96</v>
      </c>
      <c r="B43" s="105"/>
      <c r="C43" s="102">
        <f>SUM(E43:Q43)</f>
        <v>2987.14</v>
      </c>
      <c r="D43" s="112"/>
      <c r="E43" s="112">
        <v>0</v>
      </c>
      <c r="F43" s="112">
        <v>0</v>
      </c>
      <c r="G43" s="112">
        <v>0</v>
      </c>
      <c r="H43" s="112">
        <v>0</v>
      </c>
      <c r="I43" s="112">
        <v>0</v>
      </c>
      <c r="J43" s="112">
        <v>0</v>
      </c>
      <c r="K43" s="112">
        <v>0</v>
      </c>
      <c r="L43" s="112">
        <v>0</v>
      </c>
      <c r="M43" s="112">
        <v>0</v>
      </c>
      <c r="N43" s="112">
        <v>0</v>
      </c>
      <c r="O43" s="112">
        <v>0</v>
      </c>
      <c r="P43" s="112">
        <v>0</v>
      </c>
      <c r="Q43" s="112">
        <f>Overall!H32</f>
        <v>2987.14</v>
      </c>
    </row>
    <row r="44" spans="1:17" x14ac:dyDescent="0.2">
      <c r="A44" s="105"/>
      <c r="B44" s="105"/>
      <c r="C44" s="111"/>
      <c r="D44" s="110"/>
      <c r="E44" s="110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</row>
    <row r="45" spans="1:17" x14ac:dyDescent="0.2">
      <c r="A45" s="110" t="s">
        <v>95</v>
      </c>
      <c r="B45" s="105"/>
      <c r="C45" s="102">
        <f>C43+C40+C29</f>
        <v>120517.14</v>
      </c>
      <c r="D45" s="101"/>
      <c r="E45" s="101">
        <f t="shared" ref="E45:Q45" si="5">E43+E40+E29</f>
        <v>6492.4358974358975</v>
      </c>
      <c r="F45" s="101">
        <f t="shared" si="5"/>
        <v>10212.435897435897</v>
      </c>
      <c r="G45" s="101">
        <f t="shared" si="5"/>
        <v>4722.4358974358975</v>
      </c>
      <c r="H45" s="101">
        <f t="shared" si="5"/>
        <v>2952.4358974358975</v>
      </c>
      <c r="I45" s="101">
        <f t="shared" si="5"/>
        <v>8407.4358974358984</v>
      </c>
      <c r="J45" s="101">
        <f t="shared" si="5"/>
        <v>2952.4358974358975</v>
      </c>
      <c r="K45" s="101">
        <f t="shared" si="5"/>
        <v>4907.4358974358975</v>
      </c>
      <c r="L45" s="101">
        <f t="shared" si="5"/>
        <v>2952.4358974358975</v>
      </c>
      <c r="M45" s="101">
        <f t="shared" si="5"/>
        <v>12262.435897435897</v>
      </c>
      <c r="N45" s="101">
        <f t="shared" si="5"/>
        <v>5252.4358974358975</v>
      </c>
      <c r="O45" s="101">
        <f t="shared" si="5"/>
        <v>25537.435897435898</v>
      </c>
      <c r="P45" s="101">
        <f t="shared" si="5"/>
        <v>25675.76923076923</v>
      </c>
      <c r="Q45" s="101">
        <f t="shared" si="5"/>
        <v>8189.5758974358978</v>
      </c>
    </row>
    <row r="46" spans="1:17" x14ac:dyDescent="0.2">
      <c r="A46" s="105"/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</row>
    <row r="47" spans="1:17" x14ac:dyDescent="0.2">
      <c r="A47" s="109" t="s">
        <v>94</v>
      </c>
      <c r="B47" s="109"/>
      <c r="C47" s="109"/>
      <c r="D47" s="109"/>
      <c r="E47" s="109">
        <f>E45</f>
        <v>6492.4358974358975</v>
      </c>
      <c r="F47" s="109">
        <f t="shared" ref="F47:Q47" si="6">E47+F45</f>
        <v>16704.871794871793</v>
      </c>
      <c r="G47" s="109">
        <f t="shared" si="6"/>
        <v>21427.307692307691</v>
      </c>
      <c r="H47" s="109">
        <f t="shared" si="6"/>
        <v>24379.74358974359</v>
      </c>
      <c r="I47" s="109">
        <f t="shared" si="6"/>
        <v>32787.179487179485</v>
      </c>
      <c r="J47" s="109">
        <f t="shared" si="6"/>
        <v>35739.615384615383</v>
      </c>
      <c r="K47" s="109">
        <f t="shared" si="6"/>
        <v>40647.051282051281</v>
      </c>
      <c r="L47" s="109">
        <f t="shared" si="6"/>
        <v>43599.48717948718</v>
      </c>
      <c r="M47" s="109">
        <f t="shared" si="6"/>
        <v>55861.923076923078</v>
      </c>
      <c r="N47" s="109">
        <f t="shared" si="6"/>
        <v>61114.358974358976</v>
      </c>
      <c r="O47" s="109">
        <f t="shared" si="6"/>
        <v>86651.794871794875</v>
      </c>
      <c r="P47" s="109">
        <f t="shared" si="6"/>
        <v>112327.56410256411</v>
      </c>
      <c r="Q47" s="109">
        <f t="shared" si="6"/>
        <v>120517.14000000001</v>
      </c>
    </row>
    <row r="48" spans="1:17" x14ac:dyDescent="0.2">
      <c r="N48" s="105"/>
      <c r="O48" s="105"/>
      <c r="P48" s="105"/>
      <c r="Q48" s="105"/>
    </row>
    <row r="49" spans="1:17" x14ac:dyDescent="0.2">
      <c r="N49" s="109"/>
      <c r="O49" s="109"/>
      <c r="P49" s="109"/>
      <c r="Q49" s="109"/>
    </row>
    <row r="50" spans="1:17" ht="21" x14ac:dyDescent="0.25">
      <c r="A50" s="108" t="s">
        <v>93</v>
      </c>
      <c r="C50" s="107" t="s">
        <v>92</v>
      </c>
      <c r="D50" s="105"/>
      <c r="E50" s="106">
        <v>42614</v>
      </c>
      <c r="F50" s="106">
        <v>42644</v>
      </c>
      <c r="G50" s="106">
        <v>42675</v>
      </c>
      <c r="H50" s="106">
        <v>42705</v>
      </c>
      <c r="I50" s="106">
        <v>42736</v>
      </c>
      <c r="J50" s="106">
        <v>42767</v>
      </c>
      <c r="K50" s="106">
        <v>42795</v>
      </c>
      <c r="L50" s="106">
        <v>42826</v>
      </c>
      <c r="M50" s="106">
        <v>42856</v>
      </c>
      <c r="N50" s="106">
        <v>42887</v>
      </c>
      <c r="O50" s="106">
        <v>42917</v>
      </c>
      <c r="P50" s="106">
        <v>42948</v>
      </c>
      <c r="Q50" s="106">
        <v>42979</v>
      </c>
    </row>
    <row r="51" spans="1:17" x14ac:dyDescent="0.2"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</row>
    <row r="52" spans="1:17" x14ac:dyDescent="0.2">
      <c r="A52" s="98" t="s">
        <v>91</v>
      </c>
      <c r="C52" s="104">
        <f>SUM(E52:Q52)</f>
        <v>69950</v>
      </c>
      <c r="D52" s="100"/>
      <c r="E52" s="100">
        <f>Overall!D53*0.5</f>
        <v>34975</v>
      </c>
      <c r="F52" s="100">
        <v>0</v>
      </c>
      <c r="G52" s="100">
        <v>0</v>
      </c>
      <c r="H52" s="100">
        <v>0</v>
      </c>
      <c r="I52" s="100">
        <v>0</v>
      </c>
      <c r="J52" s="100">
        <v>0</v>
      </c>
      <c r="K52" s="100">
        <f>Overall!D53*0.4</f>
        <v>27980</v>
      </c>
      <c r="L52" s="100">
        <v>0</v>
      </c>
      <c r="M52" s="100">
        <v>0</v>
      </c>
      <c r="N52" s="100">
        <v>0</v>
      </c>
      <c r="O52" s="100">
        <v>0</v>
      </c>
      <c r="P52" s="100">
        <v>0</v>
      </c>
      <c r="Q52" s="100">
        <f>Overall!D53*0.1</f>
        <v>6995</v>
      </c>
    </row>
    <row r="53" spans="1:17" x14ac:dyDescent="0.2">
      <c r="A53" s="98" t="s">
        <v>90</v>
      </c>
      <c r="C53" s="104">
        <f t="shared" ref="C53:C61" si="7">SUM(E53:Q53)</f>
        <v>40000</v>
      </c>
      <c r="D53" s="103"/>
      <c r="E53" s="103">
        <f>Overall!D54*0.5</f>
        <v>20000</v>
      </c>
      <c r="F53" s="103">
        <v>0</v>
      </c>
      <c r="G53" s="103">
        <v>0</v>
      </c>
      <c r="H53" s="103">
        <v>0</v>
      </c>
      <c r="I53" s="103">
        <v>0</v>
      </c>
      <c r="J53" s="103">
        <v>0</v>
      </c>
      <c r="K53" s="103">
        <f>Overall!D54*0.4</f>
        <v>16000</v>
      </c>
      <c r="L53" s="103">
        <v>0</v>
      </c>
      <c r="M53" s="103">
        <v>0</v>
      </c>
      <c r="N53" s="103">
        <v>0</v>
      </c>
      <c r="O53" s="100">
        <v>0</v>
      </c>
      <c r="P53" s="100"/>
      <c r="Q53" s="103">
        <f>Overall!D54*0.1</f>
        <v>4000</v>
      </c>
    </row>
    <row r="54" spans="1:17" x14ac:dyDescent="0.2">
      <c r="A54" s="98" t="s">
        <v>44</v>
      </c>
      <c r="C54" s="104">
        <f t="shared" si="7"/>
        <v>0</v>
      </c>
      <c r="D54" s="103"/>
      <c r="E54" s="103">
        <f>Overall!D55*0.5</f>
        <v>0</v>
      </c>
      <c r="F54" s="103">
        <v>0</v>
      </c>
      <c r="G54" s="103">
        <v>0</v>
      </c>
      <c r="H54" s="103">
        <v>0</v>
      </c>
      <c r="I54" s="103">
        <v>0</v>
      </c>
      <c r="J54" s="103">
        <v>0</v>
      </c>
      <c r="K54" s="103">
        <v>0</v>
      </c>
      <c r="L54" s="103">
        <v>0</v>
      </c>
      <c r="M54" s="103">
        <v>0</v>
      </c>
      <c r="N54" s="103">
        <v>0</v>
      </c>
      <c r="O54" s="100">
        <f>Overall!D55*0.5</f>
        <v>0</v>
      </c>
      <c r="P54" s="100">
        <v>0</v>
      </c>
      <c r="Q54" s="103">
        <v>0</v>
      </c>
    </row>
    <row r="55" spans="1:17" x14ac:dyDescent="0.2">
      <c r="A55" s="98" t="s">
        <v>36</v>
      </c>
      <c r="C55" s="104">
        <f t="shared" si="7"/>
        <v>2000</v>
      </c>
      <c r="D55" s="103"/>
      <c r="E55" s="103">
        <f>Overall!D49</f>
        <v>2000</v>
      </c>
      <c r="F55" s="103">
        <v>0</v>
      </c>
      <c r="G55" s="103">
        <v>0</v>
      </c>
      <c r="H55" s="103">
        <v>0</v>
      </c>
      <c r="I55" s="103">
        <v>0</v>
      </c>
      <c r="J55" s="103">
        <v>0</v>
      </c>
      <c r="K55" s="103">
        <v>0</v>
      </c>
      <c r="L55" s="103">
        <v>0</v>
      </c>
      <c r="M55" s="103">
        <v>0</v>
      </c>
      <c r="N55" s="103">
        <v>0</v>
      </c>
      <c r="O55" s="100">
        <v>0</v>
      </c>
      <c r="P55" s="100">
        <v>0</v>
      </c>
      <c r="Q55" s="103">
        <v>0</v>
      </c>
    </row>
    <row r="56" spans="1:17" x14ac:dyDescent="0.2">
      <c r="A56" s="157" t="s">
        <v>134</v>
      </c>
      <c r="C56" s="104">
        <f t="shared" si="7"/>
        <v>500</v>
      </c>
      <c r="D56" s="103"/>
      <c r="E56" s="103">
        <v>0</v>
      </c>
      <c r="F56" s="103">
        <v>0</v>
      </c>
      <c r="G56" s="103">
        <f>Overall!D43</f>
        <v>500</v>
      </c>
      <c r="H56" s="103">
        <v>0</v>
      </c>
      <c r="I56" s="103">
        <v>0</v>
      </c>
      <c r="J56" s="103">
        <v>0</v>
      </c>
      <c r="K56" s="103">
        <v>0</v>
      </c>
      <c r="L56" s="103">
        <v>0</v>
      </c>
      <c r="M56" s="103">
        <v>0</v>
      </c>
      <c r="N56" s="103">
        <v>0</v>
      </c>
      <c r="O56" s="100">
        <v>0</v>
      </c>
      <c r="P56" s="100">
        <v>0</v>
      </c>
      <c r="Q56" s="103">
        <v>0</v>
      </c>
    </row>
    <row r="57" spans="1:17" x14ac:dyDescent="0.2">
      <c r="A57" s="98" t="s">
        <v>89</v>
      </c>
      <c r="C57" s="104">
        <f t="shared" si="7"/>
        <v>7000</v>
      </c>
      <c r="D57" s="103"/>
      <c r="E57" s="103">
        <v>0</v>
      </c>
      <c r="F57" s="103">
        <v>0</v>
      </c>
      <c r="G57" s="103">
        <v>0</v>
      </c>
      <c r="H57" s="103">
        <v>0</v>
      </c>
      <c r="I57" s="103">
        <v>0</v>
      </c>
      <c r="J57" s="103">
        <v>0</v>
      </c>
      <c r="K57" s="103">
        <v>0</v>
      </c>
      <c r="L57" s="103">
        <v>0</v>
      </c>
      <c r="M57" s="103">
        <v>0</v>
      </c>
      <c r="N57" s="103">
        <v>0</v>
      </c>
      <c r="O57" s="100">
        <v>0</v>
      </c>
      <c r="P57" s="100">
        <f>Overall!D42</f>
        <v>7000</v>
      </c>
      <c r="Q57" s="103">
        <v>0</v>
      </c>
    </row>
    <row r="58" spans="1:17" x14ac:dyDescent="0.2">
      <c r="C58" s="104">
        <f t="shared" si="7"/>
        <v>0</v>
      </c>
      <c r="D58" s="103"/>
      <c r="E58" s="103">
        <v>0</v>
      </c>
      <c r="F58" s="103">
        <v>0</v>
      </c>
      <c r="G58" s="103">
        <v>0</v>
      </c>
      <c r="H58" s="103">
        <v>0</v>
      </c>
      <c r="I58" s="103">
        <v>0</v>
      </c>
      <c r="J58" s="103">
        <v>0</v>
      </c>
      <c r="K58" s="103">
        <v>0</v>
      </c>
      <c r="L58" s="103">
        <v>0</v>
      </c>
      <c r="M58" s="103">
        <v>0</v>
      </c>
      <c r="N58" s="103">
        <v>0</v>
      </c>
      <c r="O58" s="100">
        <v>0</v>
      </c>
      <c r="P58" s="100">
        <v>0</v>
      </c>
      <c r="Q58" s="103">
        <v>0</v>
      </c>
    </row>
    <row r="59" spans="1:17" x14ac:dyDescent="0.2">
      <c r="C59" s="104">
        <f t="shared" si="7"/>
        <v>0</v>
      </c>
      <c r="D59" s="103"/>
      <c r="E59" s="103">
        <v>0</v>
      </c>
      <c r="F59" s="103">
        <v>0</v>
      </c>
      <c r="G59" s="103">
        <v>0</v>
      </c>
      <c r="H59" s="103">
        <v>0</v>
      </c>
      <c r="I59" s="103">
        <v>0</v>
      </c>
      <c r="J59" s="103">
        <v>0</v>
      </c>
      <c r="K59" s="103">
        <v>0</v>
      </c>
      <c r="L59" s="103">
        <v>0</v>
      </c>
      <c r="M59" s="103">
        <v>0</v>
      </c>
      <c r="N59" s="103">
        <v>0</v>
      </c>
      <c r="O59" s="100">
        <v>0</v>
      </c>
      <c r="P59" s="100">
        <v>0</v>
      </c>
      <c r="Q59" s="103">
        <v>0</v>
      </c>
    </row>
    <row r="60" spans="1:17" x14ac:dyDescent="0.2">
      <c r="C60" s="104">
        <f t="shared" si="7"/>
        <v>0</v>
      </c>
      <c r="D60" s="103"/>
      <c r="E60" s="103">
        <v>0</v>
      </c>
      <c r="F60" s="103">
        <v>0</v>
      </c>
      <c r="G60" s="103">
        <v>0</v>
      </c>
      <c r="H60" s="103">
        <v>0</v>
      </c>
      <c r="I60" s="103">
        <v>0</v>
      </c>
      <c r="J60" s="103">
        <v>0</v>
      </c>
      <c r="K60" s="103">
        <v>0</v>
      </c>
      <c r="L60" s="103">
        <v>0</v>
      </c>
      <c r="M60" s="103">
        <v>0</v>
      </c>
      <c r="N60" s="103">
        <v>0</v>
      </c>
      <c r="O60" s="100">
        <v>0</v>
      </c>
      <c r="P60" s="100">
        <v>0</v>
      </c>
      <c r="Q60" s="103">
        <v>0</v>
      </c>
    </row>
    <row r="61" spans="1:17" x14ac:dyDescent="0.2">
      <c r="C61" s="104">
        <f t="shared" si="7"/>
        <v>0</v>
      </c>
      <c r="D61" s="103"/>
      <c r="E61" s="103">
        <v>0</v>
      </c>
      <c r="F61" s="103">
        <v>0</v>
      </c>
      <c r="G61" s="103">
        <v>0</v>
      </c>
      <c r="H61" s="103">
        <v>0</v>
      </c>
      <c r="I61" s="103">
        <v>0</v>
      </c>
      <c r="J61" s="103">
        <v>0</v>
      </c>
      <c r="K61" s="103">
        <v>0</v>
      </c>
      <c r="L61" s="103">
        <v>0</v>
      </c>
      <c r="M61" s="103">
        <v>0</v>
      </c>
      <c r="N61" s="103">
        <v>0</v>
      </c>
      <c r="O61" s="100">
        <v>0</v>
      </c>
      <c r="P61" s="100">
        <v>0</v>
      </c>
      <c r="Q61" s="103">
        <v>0</v>
      </c>
    </row>
    <row r="62" spans="1:17" x14ac:dyDescent="0.2">
      <c r="A62" s="158"/>
    </row>
    <row r="63" spans="1:17" x14ac:dyDescent="0.2">
      <c r="A63" s="159" t="s">
        <v>88</v>
      </c>
      <c r="C63" s="102">
        <f>SUM(C52:C61)</f>
        <v>119450</v>
      </c>
      <c r="D63" s="101"/>
      <c r="E63" s="100">
        <f t="shared" ref="E63:Q63" si="8">SUM(E52:E61)</f>
        <v>56975</v>
      </c>
      <c r="F63" s="100">
        <f t="shared" si="8"/>
        <v>0</v>
      </c>
      <c r="G63" s="100">
        <f t="shared" si="8"/>
        <v>500</v>
      </c>
      <c r="H63" s="100">
        <f t="shared" si="8"/>
        <v>0</v>
      </c>
      <c r="I63" s="100">
        <f t="shared" si="8"/>
        <v>0</v>
      </c>
      <c r="J63" s="100">
        <f t="shared" si="8"/>
        <v>0</v>
      </c>
      <c r="K63" s="100">
        <f t="shared" si="8"/>
        <v>43980</v>
      </c>
      <c r="L63" s="100">
        <f t="shared" si="8"/>
        <v>0</v>
      </c>
      <c r="M63" s="100">
        <f t="shared" si="8"/>
        <v>0</v>
      </c>
      <c r="N63" s="100">
        <f t="shared" si="8"/>
        <v>0</v>
      </c>
      <c r="O63" s="100">
        <f t="shared" si="8"/>
        <v>0</v>
      </c>
      <c r="P63" s="100">
        <f t="shared" si="8"/>
        <v>7000</v>
      </c>
      <c r="Q63" s="100">
        <f t="shared" si="8"/>
        <v>10995</v>
      </c>
    </row>
    <row r="64" spans="1:17" x14ac:dyDescent="0.2">
      <c r="A64" s="160"/>
    </row>
    <row r="65" spans="1:17" x14ac:dyDescent="0.2">
      <c r="A65" s="159" t="s">
        <v>87</v>
      </c>
      <c r="B65" s="99" t="s">
        <v>86</v>
      </c>
      <c r="C65" s="102">
        <v>2000</v>
      </c>
      <c r="D65" s="101"/>
      <c r="E65" s="100">
        <f>C65+E63-E45</f>
        <v>52482.564102564102</v>
      </c>
      <c r="F65" s="100">
        <f t="shared" ref="F65:Q65" si="9">E65+F63-F45</f>
        <v>42270.128205128203</v>
      </c>
      <c r="G65" s="100">
        <f t="shared" si="9"/>
        <v>38047.692307692305</v>
      </c>
      <c r="H65" s="100">
        <f t="shared" si="9"/>
        <v>35095.256410256407</v>
      </c>
      <c r="I65" s="100">
        <f t="shared" si="9"/>
        <v>26687.820512820508</v>
      </c>
      <c r="J65" s="100">
        <f t="shared" si="9"/>
        <v>23735.38461538461</v>
      </c>
      <c r="K65" s="100">
        <f t="shared" si="9"/>
        <v>62807.948717948711</v>
      </c>
      <c r="L65" s="100">
        <f t="shared" si="9"/>
        <v>59855.512820512813</v>
      </c>
      <c r="M65" s="100">
        <f t="shared" si="9"/>
        <v>47593.076923076915</v>
      </c>
      <c r="N65" s="100">
        <f t="shared" si="9"/>
        <v>42340.641025641016</v>
      </c>
      <c r="O65" s="100">
        <f t="shared" si="9"/>
        <v>16803.205128205118</v>
      </c>
      <c r="P65" s="100">
        <f t="shared" si="9"/>
        <v>-1872.5641025641125</v>
      </c>
      <c r="Q65" s="100">
        <f t="shared" si="9"/>
        <v>932.85999999998967</v>
      </c>
    </row>
    <row r="67" spans="1:17" x14ac:dyDescent="0.2">
      <c r="B67" s="99" t="s">
        <v>86</v>
      </c>
      <c r="C67" s="98" t="s">
        <v>85</v>
      </c>
    </row>
  </sheetData>
  <conditionalFormatting sqref="A14">
    <cfRule type="cellIs" dxfId="0" priority="1" stopIfTrue="1" operator="lessThan">
      <formula>0</formula>
    </cfRule>
  </conditionalFormatting>
  <pageMargins left="0.75" right="0.75" top="1" bottom="1" header="0.5" footer="0.5"/>
  <pageSetup paperSize="9" orientation="portrait" horizontalDpi="4294967292" verticalDpi="429496729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9CE68017-DF8F-43FC-A405-CDD1CD147B42}"/>
</file>

<file path=customXml/itemProps2.xml><?xml version="1.0" encoding="utf-8"?>
<ds:datastoreItem xmlns:ds="http://schemas.openxmlformats.org/officeDocument/2006/customXml" ds:itemID="{56367C34-FC92-46B7-A160-EBE35FA059CC}"/>
</file>

<file path=customXml/itemProps3.xml><?xml version="1.0" encoding="utf-8"?>
<ds:datastoreItem xmlns:ds="http://schemas.openxmlformats.org/officeDocument/2006/customXml" ds:itemID="{BD26E350-174E-4899-BE7E-01367309B3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Overall</vt:lpstr>
      <vt:lpstr>Five Years R&amp;D 16</vt:lpstr>
      <vt:lpstr>Music R&amp;D Company Development</vt:lpstr>
      <vt:lpstr>The Dancing Dead 16</vt:lpstr>
      <vt:lpstr>Five Years 2017</vt:lpstr>
      <vt:lpstr>Cash Flow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2016-04-22T13:20:12Z</dcterms:created>
  <dcterms:modified xsi:type="dcterms:W3CDTF">2016-08-25T14:37:21Z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