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Circus - Epicycle/Licensing/FEU/"/>
    </mc:Choice>
  </mc:AlternateContent>
  <bookViews>
    <workbookView xWindow="90" yWindow="90" windowWidth="16320" windowHeight="52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Sheet1!$A$1:$S$75</definedName>
  </definedNames>
  <calcPr calcId="171027" concurrentCalc="0"/>
</workbook>
</file>

<file path=xl/calcChain.xml><?xml version="1.0" encoding="utf-8"?>
<calcChain xmlns="http://schemas.openxmlformats.org/spreadsheetml/2006/main">
  <c r="L10" i="1" l="1"/>
  <c r="L11" i="1"/>
  <c r="L13" i="1"/>
  <c r="L14" i="1"/>
  <c r="L15" i="1"/>
  <c r="L17" i="1"/>
  <c r="L18" i="1"/>
  <c r="L19" i="1"/>
  <c r="L21" i="1"/>
  <c r="L22" i="1"/>
  <c r="L23" i="1"/>
  <c r="L25" i="1"/>
  <c r="L26" i="1"/>
  <c r="L27" i="1"/>
  <c r="L29" i="1"/>
  <c r="L30" i="1"/>
  <c r="L31" i="1"/>
  <c r="L33" i="1"/>
  <c r="L34" i="1"/>
  <c r="L35" i="1"/>
  <c r="L37" i="1"/>
  <c r="L38" i="1"/>
  <c r="L39" i="1"/>
  <c r="L41" i="1"/>
  <c r="L42" i="1"/>
  <c r="L43" i="1"/>
  <c r="L45" i="1"/>
  <c r="L46" i="1"/>
  <c r="L47" i="1"/>
  <c r="L49" i="1"/>
  <c r="L50" i="1"/>
  <c r="L51" i="1"/>
  <c r="L53" i="1"/>
  <c r="L54" i="1"/>
  <c r="L55" i="1"/>
  <c r="L57" i="1"/>
  <c r="L58" i="1"/>
  <c r="L59" i="1"/>
  <c r="L61" i="1"/>
  <c r="L62" i="1"/>
  <c r="L63" i="1"/>
  <c r="L9" i="1"/>
  <c r="M63" i="1"/>
  <c r="P63" i="1"/>
  <c r="M62" i="1"/>
  <c r="P62" i="1"/>
  <c r="M61" i="1"/>
  <c r="N61" i="1"/>
  <c r="P61" i="1"/>
  <c r="Q61" i="1"/>
  <c r="M59" i="1"/>
  <c r="P59" i="1"/>
  <c r="M58" i="1"/>
  <c r="P58" i="1"/>
  <c r="M57" i="1"/>
  <c r="N57" i="1"/>
  <c r="P57" i="1"/>
  <c r="Q57" i="1"/>
  <c r="M55" i="1"/>
  <c r="P55" i="1"/>
  <c r="M54" i="1"/>
  <c r="P54" i="1"/>
  <c r="M53" i="1"/>
  <c r="N53" i="1"/>
  <c r="P53" i="1"/>
  <c r="Q53" i="1"/>
  <c r="M51" i="1"/>
  <c r="P51" i="1"/>
  <c r="M50" i="1"/>
  <c r="P50" i="1"/>
  <c r="M49" i="1"/>
  <c r="N49" i="1"/>
  <c r="P49" i="1"/>
  <c r="Q49" i="1"/>
  <c r="M47" i="1"/>
  <c r="P47" i="1"/>
  <c r="M46" i="1"/>
  <c r="P46" i="1"/>
  <c r="M45" i="1"/>
  <c r="N45" i="1"/>
  <c r="P45" i="1"/>
  <c r="Q45" i="1"/>
  <c r="M43" i="1"/>
  <c r="P43" i="1"/>
  <c r="M42" i="1"/>
  <c r="P42" i="1"/>
  <c r="M41" i="1"/>
  <c r="N41" i="1"/>
  <c r="P41" i="1"/>
  <c r="Q41" i="1"/>
  <c r="M39" i="1"/>
  <c r="P39" i="1"/>
  <c r="M38" i="1"/>
  <c r="P38" i="1"/>
  <c r="M37" i="1"/>
  <c r="N37" i="1"/>
  <c r="P37" i="1"/>
  <c r="Q37" i="1"/>
  <c r="M35" i="1"/>
  <c r="P35" i="1"/>
  <c r="M34" i="1"/>
  <c r="P34" i="1"/>
  <c r="M33" i="1"/>
  <c r="N33" i="1"/>
  <c r="P33" i="1"/>
  <c r="Q33" i="1"/>
  <c r="M31" i="1"/>
  <c r="P31" i="1"/>
  <c r="M30" i="1"/>
  <c r="P30" i="1"/>
  <c r="M29" i="1"/>
  <c r="N29" i="1"/>
  <c r="P29" i="1"/>
  <c r="Q29" i="1"/>
  <c r="M27" i="1"/>
  <c r="P27" i="1"/>
  <c r="M26" i="1"/>
  <c r="P26" i="1"/>
  <c r="M25" i="1"/>
  <c r="N25" i="1"/>
  <c r="P25" i="1"/>
  <c r="Q25" i="1"/>
  <c r="M23" i="1"/>
  <c r="P23" i="1"/>
  <c r="M22" i="1"/>
  <c r="P22" i="1"/>
  <c r="M21" i="1"/>
  <c r="N21" i="1"/>
  <c r="P21" i="1"/>
  <c r="Q21" i="1"/>
  <c r="M19" i="1"/>
  <c r="P19" i="1"/>
  <c r="M18" i="1"/>
  <c r="P18" i="1"/>
  <c r="M17" i="1"/>
  <c r="N17" i="1"/>
  <c r="P17" i="1"/>
  <c r="Q17" i="1"/>
  <c r="M15" i="1"/>
  <c r="P15" i="1"/>
  <c r="M14" i="1"/>
  <c r="P14" i="1"/>
  <c r="M13" i="1"/>
  <c r="N13" i="1"/>
  <c r="P13" i="1"/>
  <c r="Q13" i="1"/>
  <c r="M9" i="1"/>
  <c r="M11" i="1"/>
  <c r="P9" i="1"/>
  <c r="P11" i="1"/>
  <c r="K27" i="2"/>
  <c r="N15" i="2"/>
  <c r="N18" i="2"/>
  <c r="M15" i="2"/>
  <c r="M18" i="2"/>
  <c r="L15" i="2"/>
  <c r="L18" i="2"/>
  <c r="K15" i="2"/>
  <c r="K18" i="2"/>
  <c r="J15" i="2"/>
  <c r="J18" i="2"/>
  <c r="I15" i="2"/>
  <c r="I18" i="2"/>
  <c r="H15" i="2"/>
  <c r="H18" i="2"/>
  <c r="G15" i="2"/>
  <c r="G18" i="2"/>
  <c r="G71" i="1"/>
  <c r="M10" i="1"/>
  <c r="P10" i="1"/>
  <c r="N9" i="1"/>
  <c r="Q9" i="1"/>
</calcChain>
</file>

<file path=xl/comments1.xml><?xml version="1.0" encoding="utf-8"?>
<comments xmlns="http://schemas.openxmlformats.org/spreadsheetml/2006/main">
  <authors>
    <author>Atkinsonm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This is the amount outlined in the contract.</t>
        </r>
      </text>
    </comment>
  </commentList>
</comments>
</file>

<file path=xl/sharedStrings.xml><?xml version="1.0" encoding="utf-8"?>
<sst xmlns="http://schemas.openxmlformats.org/spreadsheetml/2006/main" count="273" uniqueCount="109">
  <si>
    <t>FEU8 Form</t>
  </si>
  <si>
    <t>Name of Individual or Company</t>
  </si>
  <si>
    <t>Professional Name (if different from above name)</t>
  </si>
  <si>
    <t>DOB</t>
  </si>
  <si>
    <t>DD/MM/YYYY</t>
  </si>
  <si>
    <t>Address</t>
  </si>
  <si>
    <t>Country of Residence</t>
  </si>
  <si>
    <t>Nationality of Individual or Organisation</t>
  </si>
  <si>
    <t>Profession of Individual or Organisation</t>
  </si>
  <si>
    <t>Date of Arrival in the UK</t>
  </si>
  <si>
    <t>Date of First Performance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</si>
  <si>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</si>
  <si>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</si>
  <si>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</si>
  <si>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</si>
  <si>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</si>
  <si>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</si>
  <si>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</si>
  <si>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</si>
  <si>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</si>
  <si>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</si>
  <si>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Name</t>
  </si>
  <si>
    <t>Nationality</t>
  </si>
  <si>
    <t>Section 12: Income</t>
  </si>
  <si>
    <t>Date</t>
  </si>
  <si>
    <t>Date Payment Due</t>
  </si>
  <si>
    <t>Venue Name and Address</t>
  </si>
  <si>
    <t>Hull2017, Pacific Exchange, 40 High Street, Hull, HU1 1PS</t>
  </si>
  <si>
    <t>Fee Paid</t>
  </si>
  <si>
    <t>Fee</t>
  </si>
  <si>
    <t>Section 13</t>
  </si>
  <si>
    <t>Payer</t>
  </si>
  <si>
    <t>HULL2017</t>
  </si>
  <si>
    <t xml:space="preserve">Telephone: </t>
  </si>
  <si>
    <t>Form Completed by</t>
  </si>
  <si>
    <t>Position</t>
  </si>
  <si>
    <t>Contact details</t>
  </si>
  <si>
    <t>Tel:</t>
  </si>
  <si>
    <t>Email:</t>
  </si>
  <si>
    <t>Signature</t>
  </si>
  <si>
    <t>Named Expense</t>
  </si>
  <si>
    <t>Expense Amount</t>
  </si>
  <si>
    <t>Performer 1</t>
  </si>
  <si>
    <t>France</t>
  </si>
  <si>
    <t>Income/Wage</t>
  </si>
  <si>
    <t>Profession</t>
  </si>
  <si>
    <t>Date of departure from the UK</t>
  </si>
  <si>
    <t>Total UK Income</t>
  </si>
  <si>
    <t>Covered by Hull 2017</t>
  </si>
  <si>
    <t>Incurred by individual</t>
  </si>
  <si>
    <t>Wage and Expense</t>
  </si>
  <si>
    <t>Performer 2</t>
  </si>
  <si>
    <t>Performer 3</t>
  </si>
  <si>
    <t>Performer 4</t>
  </si>
  <si>
    <t>Performer 5</t>
  </si>
  <si>
    <t>Performer 6</t>
  </si>
  <si>
    <t>Performer 7</t>
  </si>
  <si>
    <t>Performer 8</t>
  </si>
  <si>
    <t>Section 12</t>
  </si>
  <si>
    <t>Section 11</t>
  </si>
  <si>
    <t>Section 14 &amp; 15</t>
  </si>
  <si>
    <t>Professional Name (if differs from above)</t>
  </si>
  <si>
    <t>40 High Street, Hull, HU1 1PS</t>
  </si>
  <si>
    <t xml:space="preserve">Hull2017, Pacific Exchange, </t>
  </si>
  <si>
    <t>Fee to Organisation from Hull City of Culture 2017</t>
  </si>
  <si>
    <t>Profession of Organisation</t>
  </si>
  <si>
    <t>Nationality of Organisation</t>
  </si>
  <si>
    <t>Assistant Producer</t>
  </si>
  <si>
    <t xml:space="preserve">Circus Company </t>
  </si>
  <si>
    <t>Net Expense Amount</t>
  </si>
  <si>
    <t>Grossing Up</t>
  </si>
  <si>
    <t>Total Expense Amount</t>
  </si>
  <si>
    <t>Lily Mellor</t>
  </si>
  <si>
    <t>lily.mellor@hull2017.co.uk</t>
  </si>
  <si>
    <t>(01482)318951</t>
  </si>
  <si>
    <t>CirkVOST</t>
  </si>
  <si>
    <t>N/A</t>
  </si>
  <si>
    <t xml:space="preserve">2 rue du dispensaire </t>
  </si>
  <si>
    <t>La Grand Combe</t>
  </si>
  <si>
    <t>Jean PELLEGRINI</t>
  </si>
  <si>
    <t>Sara SANDQVIST</t>
  </si>
  <si>
    <t>Arnaud CABOCHETTE</t>
  </si>
  <si>
    <t>Elie RAUZIER</t>
  </si>
  <si>
    <t>Tiziana PROTA</t>
  </si>
  <si>
    <t>Nicolas FORGE</t>
  </si>
  <si>
    <t>Stephane BOURDAUD</t>
  </si>
  <si>
    <t>Antoine FRESSYNET</t>
  </si>
  <si>
    <t>Maxime LENEYLE</t>
  </si>
  <si>
    <t>Simon DELESCLUSE</t>
  </si>
  <si>
    <t>Jan NAETS</t>
  </si>
  <si>
    <t>Théo DUBRAY</t>
  </si>
  <si>
    <t>Cécile YVINEC</t>
  </si>
  <si>
    <t>Swedish</t>
  </si>
  <si>
    <t>Italian</t>
  </si>
  <si>
    <t>Belgian</t>
  </si>
  <si>
    <t>French</t>
  </si>
  <si>
    <t>Musician</t>
  </si>
  <si>
    <t>Sound Technician</t>
  </si>
  <si>
    <t>Light Technician</t>
  </si>
  <si>
    <t>General Authority/Technical Lead</t>
  </si>
  <si>
    <t>Circus Performer</t>
  </si>
  <si>
    <t>Accommodation</t>
  </si>
  <si>
    <t>Travel</t>
  </si>
  <si>
    <t>Catering</t>
  </si>
  <si>
    <t>Sébastien BRUAS</t>
  </si>
  <si>
    <t>Hull 2017</t>
  </si>
  <si>
    <t>Hull 2017 Uk City of Culture. Pacific Ecvhange, 40 high street, Hull HU11PS</t>
  </si>
  <si>
    <t>20,000 Euros</t>
  </si>
  <si>
    <t>Friday 18th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</si>
</sst>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d\-mmm\-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212121"/>
      <name val="Calibri"/>
      <family val="2"/>
      <scheme val="minor"/>
    </font>
    <font>
      <sz val="14"/>
      <color rgb="FF001D2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Border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0" xfId="0" applyFill="1" applyBorder="1"/>
    <xf numFmtId="0" fontId="2" fillId="0" borderId="0" xfId="0" applyFont="1" applyAlignment="1">
      <alignment horizontal="left"/>
    </xf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44" fontId="2" fillId="0" borderId="1" xfId="1" applyFont="1" applyBorder="1"/>
    <xf numFmtId="0" fontId="2" fillId="0" borderId="1" xfId="0" applyFont="1" applyFill="1" applyBorder="1"/>
    <xf numFmtId="44" fontId="0" fillId="2" borderId="1" xfId="1" applyFont="1" applyFill="1" applyBorder="1"/>
    <xf numFmtId="0" fontId="2" fillId="2" borderId="1" xfId="0" applyFont="1" applyFill="1" applyBorder="1"/>
    <xf numFmtId="0" fontId="0" fillId="0" borderId="4" xfId="0" applyBorder="1"/>
    <xf numFmtId="0" fontId="0" fillId="0" borderId="5" xfId="0" applyBorder="1"/>
    <xf numFmtId="44" fontId="0" fillId="2" borderId="1" xfId="1" applyNumberFormat="1" applyFont="1" applyFill="1" applyBorder="1"/>
    <xf numFmtId="44" fontId="0" fillId="0" borderId="1" xfId="0" applyNumberFormat="1" applyBorder="1"/>
    <xf numFmtId="44" fontId="2" fillId="0" borderId="0" xfId="1" applyFont="1" applyBorder="1"/>
    <xf numFmtId="0" fontId="0" fillId="0" borderId="6" xfId="0" applyBorder="1" applyAlignment="1">
      <alignment horizontal="center"/>
    </xf>
    <xf numFmtId="0" fontId="0" fillId="0" borderId="1" xfId="0" applyBorder="1"/>
    <xf numFmtId="14" fontId="0" fillId="2" borderId="1" xfId="0" applyNumberFormat="1" applyFill="1" applyBorder="1" applyAlignment="1">
      <alignment horizontal="left"/>
    </xf>
    <xf numFmtId="4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4" fillId="2" borderId="1" xfId="2" applyFill="1" applyBorder="1"/>
    <xf numFmtId="0" fontId="0" fillId="2" borderId="1" xfId="0" applyFill="1" applyBorder="1" applyAlignment="1">
      <alignment horizontal="left"/>
    </xf>
    <xf numFmtId="0" fontId="8" fillId="0" borderId="0" xfId="3" applyFont="1" applyBorder="1"/>
    <xf numFmtId="0" fontId="7" fillId="3" borderId="1" xfId="3" applyFont="1" applyFill="1" applyBorder="1" applyAlignment="1">
      <alignment vertical="center" wrapText="1" shrinkToFit="1"/>
    </xf>
    <xf numFmtId="0" fontId="8" fillId="2" borderId="1" xfId="3" applyFont="1" applyFill="1" applyBorder="1"/>
    <xf numFmtId="0" fontId="7" fillId="3" borderId="1" xfId="3" applyFont="1" applyFill="1" applyBorder="1" applyAlignment="1">
      <alignment vertical="center"/>
    </xf>
    <xf numFmtId="0" fontId="7" fillId="3" borderId="1" xfId="3" applyFont="1" applyFill="1" applyBorder="1"/>
    <xf numFmtId="0" fontId="7" fillId="2" borderId="1" xfId="3" applyFont="1" applyFill="1" applyBorder="1" applyAlignment="1">
      <alignment horizontal="left" vertical="center"/>
    </xf>
    <xf numFmtId="164" fontId="8" fillId="2" borderId="1" xfId="3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10" fillId="0" borderId="0" xfId="0" applyFont="1"/>
    <xf numFmtId="4" fontId="0" fillId="0" borderId="0" xfId="0" applyNumberFormat="1"/>
    <xf numFmtId="4" fontId="0" fillId="0" borderId="0" xfId="0" applyNumberFormat="1" applyAlignment="1">
      <alignment wrapText="1"/>
    </xf>
    <xf numFmtId="4" fontId="2" fillId="0" borderId="1" xfId="0" applyNumberFormat="1" applyFont="1" applyFill="1" applyBorder="1"/>
    <xf numFmtId="4" fontId="9" fillId="2" borderId="0" xfId="0" applyNumberFormat="1" applyFont="1" applyFill="1"/>
    <xf numFmtId="4" fontId="0" fillId="2" borderId="1" xfId="0" applyNumberFormat="1" applyFill="1" applyBorder="1"/>
    <xf numFmtId="4" fontId="9" fillId="2" borderId="1" xfId="0" applyNumberFormat="1" applyFont="1" applyFill="1" applyBorder="1"/>
    <xf numFmtId="44" fontId="0" fillId="0" borderId="1" xfId="1" applyNumberFormat="1" applyFont="1" applyFill="1" applyBorder="1"/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</cellXfs>
  <cellStyles count="5">
    <cellStyle name="Currency" xfId="1" builtinId="4"/>
    <cellStyle name="Hyperlink" xfId="2" builtinId="8"/>
    <cellStyle name="Hyperlink 2" xf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ly.mellor@hull2017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="60" zoomScaleNormal="60" zoomScaleSheetLayoutView="55" workbookViewId="0">
      <selection activeCell="F76" sqref="F76"/>
    </sheetView>
  </sheetViews>
  <sheetFormatPr defaultRowHeight="15" x14ac:dyDescent="0.25"/>
  <cols>
    <col min="1" max="1" width="42.42578125" customWidth="1"/>
    <col min="2" max="2" width="11.140625" customWidth="1"/>
    <col min="3" max="3" width="12.28515625" customWidth="1"/>
    <col min="4" max="4" width="28.85546875" customWidth="1"/>
    <col min="5" max="7" width="21.7109375" customWidth="1"/>
    <col min="8" max="8" width="27.7109375" customWidth="1"/>
    <col min="9" max="9" width="19" style="37" customWidth="1"/>
    <col min="10" max="10" width="19.28515625" customWidth="1"/>
    <col min="11" max="11" width="20.5703125" customWidth="1"/>
    <col min="12" max="12" width="15.7109375" customWidth="1"/>
    <col min="13" max="13" width="21.42578125" bestFit="1" customWidth="1"/>
    <col min="14" max="14" width="18.140625" customWidth="1"/>
    <col min="15" max="15" width="19.42578125" customWidth="1"/>
    <col min="16" max="16" width="15.7109375" customWidth="1"/>
    <col min="17" max="17" width="21.5703125" customWidth="1"/>
  </cols>
  <sheetData>
    <row r="1" spans="1:17" x14ac:dyDescent="0.25">
      <c r="A1" s="1" t="s">
        <v>0</v>
      </c>
    </row>
    <row r="2" spans="1:17" x14ac:dyDescent="0.25">
      <c r="A2" s="1" t="s">
        <v>63</v>
      </c>
    </row>
    <row r="3" spans="1:17" x14ac:dyDescent="0.25">
      <c r="A3" s="1" t="s">
        <v>62</v>
      </c>
      <c r="D3" s="6"/>
      <c r="E3" s="6"/>
      <c r="F3" s="6"/>
      <c r="G3" s="6"/>
      <c r="H3" s="6"/>
      <c r="I3" s="38"/>
      <c r="L3" s="22"/>
      <c r="M3" s="22"/>
    </row>
    <row r="4" spans="1:17" ht="18" x14ac:dyDescent="0.25">
      <c r="A4" s="1"/>
      <c r="D4" s="6"/>
      <c r="E4" s="6"/>
      <c r="F4" s="6"/>
      <c r="G4" s="6"/>
      <c r="H4" s="6"/>
      <c r="I4" s="38"/>
      <c r="K4" s="36">
        <v>43.33</v>
      </c>
      <c r="L4">
        <v>52</v>
      </c>
    </row>
    <row r="5" spans="1:17" ht="14.45" customHeight="1" x14ac:dyDescent="0.25">
      <c r="A5" s="4" t="s">
        <v>11</v>
      </c>
      <c r="J5" s="6"/>
      <c r="K5" s="6"/>
      <c r="L5" s="6"/>
      <c r="M5" s="6"/>
      <c r="N5" s="6"/>
      <c r="O5" s="6"/>
      <c r="P5" s="6"/>
    </row>
    <row r="6" spans="1:17" x14ac:dyDescent="0.25">
      <c r="A6" s="2" t="s">
        <v>1</v>
      </c>
      <c r="D6" s="46" t="s">
        <v>59</v>
      </c>
      <c r="E6" s="46"/>
      <c r="F6" s="46"/>
      <c r="G6" s="46"/>
      <c r="H6" s="46"/>
      <c r="I6" s="46" t="s">
        <v>58</v>
      </c>
      <c r="J6" s="46"/>
      <c r="K6" s="46"/>
      <c r="L6" s="23"/>
      <c r="M6" s="23"/>
      <c r="N6" s="24" t="s">
        <v>30</v>
      </c>
      <c r="O6" s="47" t="s">
        <v>60</v>
      </c>
      <c r="P6" s="47"/>
    </row>
    <row r="7" spans="1:17" x14ac:dyDescent="0.25">
      <c r="A7" s="5" t="s">
        <v>75</v>
      </c>
      <c r="J7" s="44" t="s">
        <v>48</v>
      </c>
      <c r="K7" s="44"/>
      <c r="L7" s="25"/>
      <c r="M7" s="25"/>
      <c r="N7" s="19"/>
      <c r="O7" s="45" t="s">
        <v>49</v>
      </c>
      <c r="P7" s="45"/>
    </row>
    <row r="8" spans="1:17" x14ac:dyDescent="0.25">
      <c r="A8" s="3"/>
      <c r="D8" s="2" t="s">
        <v>21</v>
      </c>
      <c r="E8" s="2" t="s">
        <v>22</v>
      </c>
      <c r="F8" s="2" t="s">
        <v>45</v>
      </c>
      <c r="G8" s="2" t="s">
        <v>3</v>
      </c>
      <c r="H8" s="2" t="s">
        <v>6</v>
      </c>
      <c r="I8" s="39" t="s">
        <v>44</v>
      </c>
      <c r="J8" s="11" t="s">
        <v>40</v>
      </c>
      <c r="K8" s="11" t="s">
        <v>69</v>
      </c>
      <c r="L8" s="11" t="s">
        <v>70</v>
      </c>
      <c r="M8" s="11" t="s">
        <v>71</v>
      </c>
      <c r="N8" s="11" t="s">
        <v>50</v>
      </c>
      <c r="O8" s="11" t="s">
        <v>40</v>
      </c>
      <c r="P8" s="11" t="s">
        <v>41</v>
      </c>
      <c r="Q8" s="11" t="s">
        <v>47</v>
      </c>
    </row>
    <row r="9" spans="1:17" x14ac:dyDescent="0.25">
      <c r="A9" s="4" t="s">
        <v>12</v>
      </c>
      <c r="D9" s="29" t="s">
        <v>79</v>
      </c>
      <c r="E9" s="33" t="s">
        <v>95</v>
      </c>
      <c r="F9" s="30" t="s">
        <v>100</v>
      </c>
      <c r="G9" s="34">
        <v>28996</v>
      </c>
      <c r="H9" s="5" t="s">
        <v>43</v>
      </c>
      <c r="I9" s="40">
        <v>490</v>
      </c>
      <c r="J9" s="12" t="s">
        <v>101</v>
      </c>
      <c r="K9" s="16">
        <v>303.33</v>
      </c>
      <c r="L9" s="16">
        <f>SUM(K9*0.2)</f>
        <v>60.665999999999997</v>
      </c>
      <c r="M9" s="16">
        <f>SUM(K9+L9)</f>
        <v>363.99599999999998</v>
      </c>
      <c r="N9" s="16">
        <f>SUM(M9:M11)+I9</f>
        <v>1298.992</v>
      </c>
      <c r="O9" s="12" t="s">
        <v>101</v>
      </c>
      <c r="P9" s="16">
        <f>M9</f>
        <v>363.99599999999998</v>
      </c>
      <c r="Q9" s="16">
        <f>N9-(P9+P10+P11)</f>
        <v>490</v>
      </c>
    </row>
    <row r="10" spans="1:17" x14ac:dyDescent="0.25">
      <c r="A10" s="2" t="s">
        <v>61</v>
      </c>
      <c r="D10" s="30"/>
      <c r="E10" s="30"/>
      <c r="F10" s="5"/>
      <c r="G10" s="5"/>
      <c r="H10" s="5"/>
      <c r="I10" s="41"/>
      <c r="J10" s="12" t="s">
        <v>102</v>
      </c>
      <c r="K10" s="16">
        <v>195.83</v>
      </c>
      <c r="L10" s="16">
        <f t="shared" ref="L10:L63" si="0">SUM(K10*0.2)</f>
        <v>39.166000000000004</v>
      </c>
      <c r="M10" s="16">
        <f>SUM(K10+L10)</f>
        <v>234.99600000000001</v>
      </c>
      <c r="N10" s="16"/>
      <c r="O10" s="12" t="s">
        <v>102</v>
      </c>
      <c r="P10" s="16">
        <f t="shared" ref="P10:P11" si="1">M10</f>
        <v>234.99600000000001</v>
      </c>
      <c r="Q10" s="16"/>
    </row>
    <row r="11" spans="1:17" x14ac:dyDescent="0.25">
      <c r="A11" s="5" t="s">
        <v>76</v>
      </c>
      <c r="D11" s="5"/>
      <c r="E11" s="5"/>
      <c r="F11" s="5"/>
      <c r="G11" s="5"/>
      <c r="H11" s="5"/>
      <c r="I11" s="41"/>
      <c r="J11" s="12" t="s">
        <v>103</v>
      </c>
      <c r="K11" s="16">
        <v>175</v>
      </c>
      <c r="L11" s="16">
        <f t="shared" si="0"/>
        <v>35</v>
      </c>
      <c r="M11" s="16">
        <f t="shared" ref="M11" si="2">SUM(K11+L11)</f>
        <v>210</v>
      </c>
      <c r="N11" s="16"/>
      <c r="O11" s="12" t="s">
        <v>103</v>
      </c>
      <c r="P11" s="16">
        <f t="shared" si="1"/>
        <v>210</v>
      </c>
      <c r="Q11" s="16"/>
    </row>
    <row r="12" spans="1:17" x14ac:dyDescent="0.25">
      <c r="A12" s="3"/>
      <c r="L12" s="43"/>
      <c r="M12" s="22"/>
      <c r="P12" s="22"/>
      <c r="Q12" s="22"/>
    </row>
    <row r="13" spans="1:17" x14ac:dyDescent="0.25">
      <c r="A13" s="4" t="s">
        <v>13</v>
      </c>
      <c r="D13" s="29" t="s">
        <v>80</v>
      </c>
      <c r="E13" s="33" t="s">
        <v>92</v>
      </c>
      <c r="F13" s="30" t="s">
        <v>100</v>
      </c>
      <c r="G13" s="34">
        <v>26877</v>
      </c>
      <c r="H13" s="5" t="s">
        <v>43</v>
      </c>
      <c r="I13" s="42">
        <v>490</v>
      </c>
      <c r="J13" s="12" t="s">
        <v>101</v>
      </c>
      <c r="K13" s="16">
        <v>260</v>
      </c>
      <c r="L13" s="16">
        <f t="shared" si="0"/>
        <v>52</v>
      </c>
      <c r="M13" s="16">
        <f>SUM(K13+L13)</f>
        <v>312</v>
      </c>
      <c r="N13" s="16">
        <f>SUM(M13:M15)+I13</f>
        <v>1203.0039999999999</v>
      </c>
      <c r="O13" s="12" t="s">
        <v>101</v>
      </c>
      <c r="P13" s="16">
        <f>M13</f>
        <v>312</v>
      </c>
      <c r="Q13" s="16">
        <f>N13-(P13+P14+P15)</f>
        <v>489.99999999999989</v>
      </c>
    </row>
    <row r="14" spans="1:17" x14ac:dyDescent="0.25">
      <c r="A14" s="2" t="s">
        <v>3</v>
      </c>
      <c r="D14" s="5"/>
      <c r="E14" s="5"/>
      <c r="F14" s="5"/>
      <c r="G14" s="5"/>
      <c r="H14" s="5"/>
      <c r="I14" s="41"/>
      <c r="J14" s="12" t="s">
        <v>102</v>
      </c>
      <c r="K14" s="16">
        <v>184.17</v>
      </c>
      <c r="L14" s="16">
        <f t="shared" si="0"/>
        <v>36.833999999999996</v>
      </c>
      <c r="M14" s="16">
        <f t="shared" ref="M14:M15" si="3">SUM(K14+L14)</f>
        <v>221.00399999999999</v>
      </c>
      <c r="N14" s="16"/>
      <c r="O14" s="12" t="s">
        <v>102</v>
      </c>
      <c r="P14" s="16">
        <f t="shared" ref="P14:P15" si="4">M14</f>
        <v>221.00399999999999</v>
      </c>
      <c r="Q14" s="16"/>
    </row>
    <row r="15" spans="1:17" x14ac:dyDescent="0.25">
      <c r="A15" s="5" t="s">
        <v>76</v>
      </c>
      <c r="D15" s="5"/>
      <c r="E15" s="5"/>
      <c r="F15" s="5"/>
      <c r="G15" s="5"/>
      <c r="H15" s="5"/>
      <c r="I15" s="41"/>
      <c r="J15" s="12" t="s">
        <v>103</v>
      </c>
      <c r="K15" s="16">
        <v>150</v>
      </c>
      <c r="L15" s="16">
        <f t="shared" si="0"/>
        <v>30</v>
      </c>
      <c r="M15" s="16">
        <f t="shared" si="3"/>
        <v>180</v>
      </c>
      <c r="N15" s="16"/>
      <c r="O15" s="12" t="s">
        <v>103</v>
      </c>
      <c r="P15" s="16">
        <f t="shared" si="4"/>
        <v>180</v>
      </c>
      <c r="Q15" s="16"/>
    </row>
    <row r="16" spans="1:17" x14ac:dyDescent="0.25">
      <c r="A16" s="3"/>
      <c r="L16" s="16"/>
      <c r="Q16" s="22"/>
    </row>
    <row r="17" spans="1:17" x14ac:dyDescent="0.25">
      <c r="A17" s="1" t="s">
        <v>14</v>
      </c>
      <c r="D17" s="5" t="s">
        <v>104</v>
      </c>
      <c r="E17" s="33" t="s">
        <v>95</v>
      </c>
      <c r="F17" s="30" t="s">
        <v>100</v>
      </c>
      <c r="G17" s="34">
        <v>27292</v>
      </c>
      <c r="H17" s="5" t="s">
        <v>43</v>
      </c>
      <c r="I17" s="42">
        <v>490</v>
      </c>
      <c r="J17" s="12" t="s">
        <v>101</v>
      </c>
      <c r="K17" s="16">
        <v>303.33</v>
      </c>
      <c r="L17" s="16">
        <f t="shared" si="0"/>
        <v>60.665999999999997</v>
      </c>
      <c r="M17" s="16">
        <f>SUM(K17+L17)</f>
        <v>363.99599999999998</v>
      </c>
      <c r="N17" s="16">
        <f>SUM(M17:M19)+I17</f>
        <v>1298.992</v>
      </c>
      <c r="O17" s="12" t="s">
        <v>101</v>
      </c>
      <c r="P17" s="16">
        <f>M17</f>
        <v>363.99599999999998</v>
      </c>
      <c r="Q17" s="16">
        <f>N17-(P17+P18+P19)</f>
        <v>490</v>
      </c>
    </row>
    <row r="18" spans="1:17" x14ac:dyDescent="0.25">
      <c r="A18" s="2" t="s">
        <v>5</v>
      </c>
      <c r="D18" s="5"/>
      <c r="E18" s="5"/>
      <c r="F18" s="5"/>
      <c r="G18" s="5"/>
      <c r="H18" s="5"/>
      <c r="I18" s="41"/>
      <c r="J18" s="12" t="s">
        <v>102</v>
      </c>
      <c r="K18" s="16">
        <v>195.83</v>
      </c>
      <c r="L18" s="16">
        <f t="shared" si="0"/>
        <v>39.166000000000004</v>
      </c>
      <c r="M18" s="16">
        <f t="shared" ref="M18:M19" si="5">SUM(K18+L18)</f>
        <v>234.99600000000001</v>
      </c>
      <c r="N18" s="16"/>
      <c r="O18" s="12" t="s">
        <v>102</v>
      </c>
      <c r="P18" s="16">
        <f t="shared" ref="P18:P19" si="6">M18</f>
        <v>234.99600000000001</v>
      </c>
      <c r="Q18" s="16"/>
    </row>
    <row r="19" spans="1:17" x14ac:dyDescent="0.25">
      <c r="A19" s="5" t="s">
        <v>77</v>
      </c>
      <c r="D19" s="5"/>
      <c r="E19" s="5"/>
      <c r="F19" s="5"/>
      <c r="G19" s="5"/>
      <c r="H19" s="5"/>
      <c r="I19" s="41"/>
      <c r="J19" s="12" t="s">
        <v>103</v>
      </c>
      <c r="K19" s="16">
        <v>175</v>
      </c>
      <c r="L19" s="16">
        <f t="shared" si="0"/>
        <v>35</v>
      </c>
      <c r="M19" s="16">
        <f t="shared" si="5"/>
        <v>210</v>
      </c>
      <c r="N19" s="16"/>
      <c r="O19" s="12" t="s">
        <v>103</v>
      </c>
      <c r="P19" s="16">
        <f t="shared" si="6"/>
        <v>210</v>
      </c>
      <c r="Q19" s="16"/>
    </row>
    <row r="20" spans="1:17" x14ac:dyDescent="0.25">
      <c r="A20" s="27">
        <v>30110</v>
      </c>
      <c r="L20" s="16"/>
      <c r="Q20" s="22"/>
    </row>
    <row r="21" spans="1:17" x14ac:dyDescent="0.25">
      <c r="A21" s="5" t="s">
        <v>78</v>
      </c>
      <c r="D21" s="29" t="s">
        <v>81</v>
      </c>
      <c r="E21" s="33" t="s">
        <v>95</v>
      </c>
      <c r="F21" s="30" t="s">
        <v>100</v>
      </c>
      <c r="G21" s="34">
        <v>28548</v>
      </c>
      <c r="H21" s="5" t="s">
        <v>43</v>
      </c>
      <c r="I21" s="42">
        <v>490</v>
      </c>
      <c r="J21" s="12" t="s">
        <v>101</v>
      </c>
      <c r="K21" s="16">
        <v>303.33</v>
      </c>
      <c r="L21" s="16">
        <f t="shared" si="0"/>
        <v>60.665999999999997</v>
      </c>
      <c r="M21" s="16">
        <f>SUM(K21+L21)</f>
        <v>363.99599999999998</v>
      </c>
      <c r="N21" s="16">
        <f>SUM(M21:M23)+I21</f>
        <v>1298.992</v>
      </c>
      <c r="O21" s="12" t="s">
        <v>101</v>
      </c>
      <c r="P21" s="16">
        <f>M21</f>
        <v>363.99599999999998</v>
      </c>
      <c r="Q21" s="16">
        <f>N21-(P21+P22+P23)</f>
        <v>490</v>
      </c>
    </row>
    <row r="22" spans="1:17" x14ac:dyDescent="0.25">
      <c r="A22" s="5" t="s">
        <v>43</v>
      </c>
      <c r="D22" s="5"/>
      <c r="E22" s="5"/>
      <c r="F22" s="5"/>
      <c r="G22" s="5"/>
      <c r="H22" s="5"/>
      <c r="I22" s="41"/>
      <c r="J22" s="12" t="s">
        <v>102</v>
      </c>
      <c r="K22" s="16">
        <v>195.83</v>
      </c>
      <c r="L22" s="16">
        <f t="shared" si="0"/>
        <v>39.166000000000004</v>
      </c>
      <c r="M22" s="16">
        <f t="shared" ref="M22:M23" si="7">SUM(K22+L22)</f>
        <v>234.99600000000001</v>
      </c>
      <c r="N22" s="16"/>
      <c r="O22" s="12" t="s">
        <v>102</v>
      </c>
      <c r="P22" s="16">
        <f t="shared" ref="P22:P23" si="8">M22</f>
        <v>234.99600000000001</v>
      </c>
      <c r="Q22" s="16"/>
    </row>
    <row r="23" spans="1:17" x14ac:dyDescent="0.25">
      <c r="A23" s="5"/>
      <c r="D23" s="5"/>
      <c r="E23" s="5"/>
      <c r="F23" s="5"/>
      <c r="G23" s="5"/>
      <c r="H23" s="5"/>
      <c r="I23" s="41"/>
      <c r="J23" s="12" t="s">
        <v>103</v>
      </c>
      <c r="K23" s="16">
        <v>175</v>
      </c>
      <c r="L23" s="16">
        <f t="shared" si="0"/>
        <v>35</v>
      </c>
      <c r="M23" s="16">
        <f t="shared" si="7"/>
        <v>210</v>
      </c>
      <c r="N23" s="16"/>
      <c r="O23" s="12" t="s">
        <v>103</v>
      </c>
      <c r="P23" s="16">
        <f t="shared" si="8"/>
        <v>210</v>
      </c>
      <c r="Q23" s="16"/>
    </row>
    <row r="24" spans="1:17" x14ac:dyDescent="0.25">
      <c r="A24" s="3"/>
      <c r="L24" s="16"/>
      <c r="Q24" s="22"/>
    </row>
    <row r="25" spans="1:17" x14ac:dyDescent="0.25">
      <c r="A25" s="1" t="s">
        <v>15</v>
      </c>
      <c r="D25" s="29" t="s">
        <v>82</v>
      </c>
      <c r="E25" s="33" t="s">
        <v>95</v>
      </c>
      <c r="F25" s="30" t="s">
        <v>100</v>
      </c>
      <c r="G25" s="34">
        <v>33332</v>
      </c>
      <c r="H25" s="5" t="s">
        <v>43</v>
      </c>
      <c r="I25" s="42">
        <v>490</v>
      </c>
      <c r="J25" s="12" t="s">
        <v>101</v>
      </c>
      <c r="K25" s="16">
        <v>346.67</v>
      </c>
      <c r="L25" s="16">
        <f t="shared" si="0"/>
        <v>69.334000000000003</v>
      </c>
      <c r="M25" s="16">
        <f>SUM(K25+L25)</f>
        <v>416.00400000000002</v>
      </c>
      <c r="N25" s="16">
        <f>SUM(M25:M27)+I25</f>
        <v>1357</v>
      </c>
      <c r="O25" s="12" t="s">
        <v>101</v>
      </c>
      <c r="P25" s="16">
        <f>M25</f>
        <v>416.00400000000002</v>
      </c>
      <c r="Q25" s="16">
        <f>N25-(P25+P26+P27)</f>
        <v>490</v>
      </c>
    </row>
    <row r="26" spans="1:17" x14ac:dyDescent="0.25">
      <c r="A26" s="2" t="s">
        <v>6</v>
      </c>
      <c r="D26" s="5"/>
      <c r="E26" s="5"/>
      <c r="F26" s="5"/>
      <c r="G26" s="5"/>
      <c r="H26" s="5"/>
      <c r="I26" s="41"/>
      <c r="J26" s="12" t="s">
        <v>102</v>
      </c>
      <c r="K26" s="16">
        <v>175.83</v>
      </c>
      <c r="L26" s="16">
        <f t="shared" si="0"/>
        <v>35.166000000000004</v>
      </c>
      <c r="M26" s="16">
        <f t="shared" ref="M26:M27" si="9">SUM(K26+L26)</f>
        <v>210.99600000000001</v>
      </c>
      <c r="N26" s="16"/>
      <c r="O26" s="12" t="s">
        <v>102</v>
      </c>
      <c r="P26" s="16">
        <f t="shared" ref="P26:P27" si="10">M26</f>
        <v>210.99600000000001</v>
      </c>
      <c r="Q26" s="16"/>
    </row>
    <row r="27" spans="1:17" x14ac:dyDescent="0.25">
      <c r="A27" s="5" t="s">
        <v>43</v>
      </c>
      <c r="D27" s="5"/>
      <c r="E27" s="5"/>
      <c r="F27" s="5"/>
      <c r="G27" s="5"/>
      <c r="H27" s="5"/>
      <c r="I27" s="41"/>
      <c r="J27" s="12" t="s">
        <v>103</v>
      </c>
      <c r="K27" s="16">
        <v>200</v>
      </c>
      <c r="L27" s="16">
        <f t="shared" si="0"/>
        <v>40</v>
      </c>
      <c r="M27" s="16">
        <f t="shared" si="9"/>
        <v>240</v>
      </c>
      <c r="N27" s="16"/>
      <c r="O27" s="12" t="s">
        <v>103</v>
      </c>
      <c r="P27" s="16">
        <f t="shared" si="10"/>
        <v>240</v>
      </c>
      <c r="Q27" s="16"/>
    </row>
    <row r="28" spans="1:17" x14ac:dyDescent="0.25">
      <c r="A28" s="3"/>
      <c r="L28" s="16"/>
      <c r="Q28" s="22"/>
    </row>
    <row r="29" spans="1:17" x14ac:dyDescent="0.25">
      <c r="A29" s="1" t="s">
        <v>16</v>
      </c>
      <c r="D29" s="29" t="s">
        <v>83</v>
      </c>
      <c r="E29" s="33" t="s">
        <v>93</v>
      </c>
      <c r="F29" s="30" t="s">
        <v>100</v>
      </c>
      <c r="G29" s="34">
        <v>30928</v>
      </c>
      <c r="H29" s="5" t="s">
        <v>43</v>
      </c>
      <c r="I29" s="42">
        <v>490</v>
      </c>
      <c r="J29" s="12" t="s">
        <v>101</v>
      </c>
      <c r="K29" s="16">
        <v>346.67</v>
      </c>
      <c r="L29" s="16">
        <f t="shared" si="0"/>
        <v>69.334000000000003</v>
      </c>
      <c r="M29" s="16">
        <f>SUM(K29+L29)</f>
        <v>416.00400000000002</v>
      </c>
      <c r="N29" s="16">
        <f>SUM(M29:M31)+I29</f>
        <v>1357</v>
      </c>
      <c r="O29" s="12" t="s">
        <v>101</v>
      </c>
      <c r="P29" s="16">
        <f>M29</f>
        <v>416.00400000000002</v>
      </c>
      <c r="Q29" s="16">
        <f>N29-(P29+P30+P31)</f>
        <v>490</v>
      </c>
    </row>
    <row r="30" spans="1:17" x14ac:dyDescent="0.25">
      <c r="A30" s="2" t="s">
        <v>66</v>
      </c>
      <c r="D30" s="5"/>
      <c r="E30" s="5"/>
      <c r="F30" s="5"/>
      <c r="G30" s="5"/>
      <c r="H30" s="5"/>
      <c r="I30" s="41"/>
      <c r="J30" s="12" t="s">
        <v>102</v>
      </c>
      <c r="K30" s="16">
        <v>175.83</v>
      </c>
      <c r="L30" s="16">
        <f t="shared" si="0"/>
        <v>35.166000000000004</v>
      </c>
      <c r="M30" s="16">
        <f t="shared" ref="M30:M31" si="11">SUM(K30+L30)</f>
        <v>210.99600000000001</v>
      </c>
      <c r="N30" s="16"/>
      <c r="O30" s="12" t="s">
        <v>102</v>
      </c>
      <c r="P30" s="16">
        <f t="shared" ref="P30:P31" si="12">M30</f>
        <v>210.99600000000001</v>
      </c>
      <c r="Q30" s="16"/>
    </row>
    <row r="31" spans="1:17" x14ac:dyDescent="0.25">
      <c r="A31" s="5" t="s">
        <v>43</v>
      </c>
      <c r="D31" s="5"/>
      <c r="E31" s="5"/>
      <c r="F31" s="5"/>
      <c r="G31" s="5"/>
      <c r="H31" s="5"/>
      <c r="I31" s="41"/>
      <c r="J31" s="12" t="s">
        <v>103</v>
      </c>
      <c r="K31" s="43">
        <v>200</v>
      </c>
      <c r="L31" s="16">
        <f t="shared" si="0"/>
        <v>40</v>
      </c>
      <c r="M31" s="16">
        <f t="shared" si="11"/>
        <v>240</v>
      </c>
      <c r="N31" s="16"/>
      <c r="O31" s="12" t="s">
        <v>103</v>
      </c>
      <c r="P31" s="16">
        <f t="shared" si="12"/>
        <v>240</v>
      </c>
      <c r="Q31" s="16"/>
    </row>
    <row r="32" spans="1:17" x14ac:dyDescent="0.25">
      <c r="A32" s="3"/>
      <c r="K32" s="50"/>
      <c r="L32" s="16"/>
      <c r="Q32" s="22"/>
    </row>
    <row r="33" spans="1:17" x14ac:dyDescent="0.25">
      <c r="A33" s="1" t="s">
        <v>17</v>
      </c>
      <c r="D33" s="29" t="s">
        <v>84</v>
      </c>
      <c r="E33" s="33" t="s">
        <v>95</v>
      </c>
      <c r="F33" s="30" t="s">
        <v>96</v>
      </c>
      <c r="G33" s="34">
        <v>29237</v>
      </c>
      <c r="H33" s="5" t="s">
        <v>43</v>
      </c>
      <c r="I33" s="42">
        <v>490</v>
      </c>
      <c r="J33" s="12" t="s">
        <v>101</v>
      </c>
      <c r="K33" s="43">
        <v>260</v>
      </c>
      <c r="L33" s="16">
        <f t="shared" si="0"/>
        <v>52</v>
      </c>
      <c r="M33" s="16">
        <f>SUM(K33+L33)</f>
        <v>312</v>
      </c>
      <c r="N33" s="16">
        <f>SUM(M33:M35)+I33</f>
        <v>1203.0039999999999</v>
      </c>
      <c r="O33" s="12" t="s">
        <v>101</v>
      </c>
      <c r="P33" s="16">
        <f>M33</f>
        <v>312</v>
      </c>
      <c r="Q33" s="16">
        <f>N33-(P33+P34+P35)</f>
        <v>489.99999999999989</v>
      </c>
    </row>
    <row r="34" spans="1:17" x14ac:dyDescent="0.25">
      <c r="A34" s="2" t="s">
        <v>65</v>
      </c>
      <c r="D34" s="5"/>
      <c r="E34" s="5"/>
      <c r="F34" s="5"/>
      <c r="G34" s="5"/>
      <c r="H34" s="5"/>
      <c r="I34" s="41"/>
      <c r="J34" s="12" t="s">
        <v>102</v>
      </c>
      <c r="K34" s="43">
        <v>184.17</v>
      </c>
      <c r="L34" s="16">
        <f t="shared" si="0"/>
        <v>36.833999999999996</v>
      </c>
      <c r="M34" s="16">
        <f t="shared" ref="M34:M35" si="13">SUM(K34+L34)</f>
        <v>221.00399999999999</v>
      </c>
      <c r="N34" s="16"/>
      <c r="O34" s="12" t="s">
        <v>102</v>
      </c>
      <c r="P34" s="16">
        <f t="shared" ref="P34:P35" si="14">M34</f>
        <v>221.00399999999999</v>
      </c>
      <c r="Q34" s="16"/>
    </row>
    <row r="35" spans="1:17" x14ac:dyDescent="0.25">
      <c r="A35" s="5" t="s">
        <v>68</v>
      </c>
      <c r="D35" s="5"/>
      <c r="E35" s="5"/>
      <c r="F35" s="5"/>
      <c r="G35" s="5"/>
      <c r="H35" s="5"/>
      <c r="I35" s="41"/>
      <c r="J35" s="12" t="s">
        <v>103</v>
      </c>
      <c r="K35" s="43">
        <v>150</v>
      </c>
      <c r="L35" s="16">
        <f t="shared" si="0"/>
        <v>30</v>
      </c>
      <c r="M35" s="16">
        <f t="shared" si="13"/>
        <v>180</v>
      </c>
      <c r="N35" s="16"/>
      <c r="O35" s="12" t="s">
        <v>103</v>
      </c>
      <c r="P35" s="16">
        <f t="shared" si="14"/>
        <v>180</v>
      </c>
      <c r="Q35" s="16"/>
    </row>
    <row r="36" spans="1:17" x14ac:dyDescent="0.25">
      <c r="A36" s="3"/>
      <c r="K36" s="50"/>
      <c r="L36" s="16"/>
      <c r="Q36" s="22"/>
    </row>
    <row r="37" spans="1:17" x14ac:dyDescent="0.25">
      <c r="A37" s="1" t="s">
        <v>18</v>
      </c>
      <c r="D37" s="29" t="s">
        <v>85</v>
      </c>
      <c r="E37" s="33" t="s">
        <v>95</v>
      </c>
      <c r="F37" s="30" t="s">
        <v>100</v>
      </c>
      <c r="G37" s="34">
        <v>25468</v>
      </c>
      <c r="H37" s="5" t="s">
        <v>43</v>
      </c>
      <c r="I37" s="42">
        <v>490</v>
      </c>
      <c r="J37" s="12" t="s">
        <v>101</v>
      </c>
      <c r="K37" s="43">
        <v>303.33</v>
      </c>
      <c r="L37" s="16">
        <f t="shared" si="0"/>
        <v>60.665999999999997</v>
      </c>
      <c r="M37" s="16">
        <f>SUM(K37+L37)</f>
        <v>363.99599999999998</v>
      </c>
      <c r="N37" s="16">
        <f>SUM(M37:M39)+I37</f>
        <v>1298.992</v>
      </c>
      <c r="O37" s="12" t="s">
        <v>101</v>
      </c>
      <c r="P37" s="16">
        <f>M37</f>
        <v>363.99599999999998</v>
      </c>
      <c r="Q37" s="16">
        <f>N37-(P37+P38+P39)</f>
        <v>490</v>
      </c>
    </row>
    <row r="38" spans="1:17" x14ac:dyDescent="0.25">
      <c r="A38" s="2" t="s">
        <v>9</v>
      </c>
      <c r="D38" s="5"/>
      <c r="E38" s="5"/>
      <c r="F38" s="5"/>
      <c r="G38" s="5"/>
      <c r="H38" s="5"/>
      <c r="I38" s="41"/>
      <c r="J38" s="12" t="s">
        <v>102</v>
      </c>
      <c r="K38" s="43">
        <v>195.83</v>
      </c>
      <c r="L38" s="16">
        <f t="shared" si="0"/>
        <v>39.166000000000004</v>
      </c>
      <c r="M38" s="16">
        <f t="shared" ref="M38:M39" si="15">SUM(K38+L38)</f>
        <v>234.99600000000001</v>
      </c>
      <c r="N38" s="16"/>
      <c r="O38" s="12" t="s">
        <v>102</v>
      </c>
      <c r="P38" s="16">
        <f t="shared" ref="P38:P39" si="16">M38</f>
        <v>234.99600000000001</v>
      </c>
      <c r="Q38" s="16"/>
    </row>
    <row r="39" spans="1:17" x14ac:dyDescent="0.25">
      <c r="A39" s="35">
        <v>43016</v>
      </c>
      <c r="D39" s="5"/>
      <c r="E39" s="5"/>
      <c r="F39" s="5"/>
      <c r="G39" s="5"/>
      <c r="H39" s="5"/>
      <c r="I39" s="41"/>
      <c r="J39" s="12" t="s">
        <v>103</v>
      </c>
      <c r="K39" s="43">
        <v>175</v>
      </c>
      <c r="L39" s="16">
        <f t="shared" si="0"/>
        <v>35</v>
      </c>
      <c r="M39" s="16">
        <f t="shared" si="15"/>
        <v>210</v>
      </c>
      <c r="N39" s="16"/>
      <c r="O39" s="12" t="s">
        <v>103</v>
      </c>
      <c r="P39" s="16">
        <f t="shared" si="16"/>
        <v>210</v>
      </c>
      <c r="Q39" s="16"/>
    </row>
    <row r="40" spans="1:17" x14ac:dyDescent="0.25">
      <c r="A40" s="3"/>
      <c r="K40" s="50"/>
      <c r="L40" s="16"/>
      <c r="Q40" s="22"/>
    </row>
    <row r="41" spans="1:17" x14ac:dyDescent="0.25">
      <c r="A41" s="1" t="s">
        <v>19</v>
      </c>
      <c r="D41" s="29" t="s">
        <v>86</v>
      </c>
      <c r="E41" s="33" t="s">
        <v>95</v>
      </c>
      <c r="F41" s="30" t="s">
        <v>100</v>
      </c>
      <c r="G41" s="34">
        <v>28980</v>
      </c>
      <c r="H41" s="5" t="s">
        <v>43</v>
      </c>
      <c r="I41" s="42">
        <v>400</v>
      </c>
      <c r="J41" s="12" t="s">
        <v>101</v>
      </c>
      <c r="K41" s="43">
        <v>303.33</v>
      </c>
      <c r="L41" s="16">
        <f t="shared" si="0"/>
        <v>60.665999999999997</v>
      </c>
      <c r="M41" s="16">
        <f>SUM(K41+L41)</f>
        <v>363.99599999999998</v>
      </c>
      <c r="N41" s="16">
        <f>SUM(M41:M43)+I41</f>
        <v>1283.992</v>
      </c>
      <c r="O41" s="12" t="s">
        <v>101</v>
      </c>
      <c r="P41" s="16">
        <f>M41</f>
        <v>363.99599999999998</v>
      </c>
      <c r="Q41" s="16">
        <f>N41-(P41+P42+P43)</f>
        <v>400</v>
      </c>
    </row>
    <row r="42" spans="1:17" x14ac:dyDescent="0.25">
      <c r="A42" s="2" t="s">
        <v>10</v>
      </c>
      <c r="D42" s="5"/>
      <c r="E42" s="5"/>
      <c r="F42" s="5"/>
      <c r="G42" s="5"/>
      <c r="H42" s="5"/>
      <c r="I42" s="41"/>
      <c r="J42" s="12" t="s">
        <v>102</v>
      </c>
      <c r="K42" s="43">
        <v>258.33</v>
      </c>
      <c r="L42" s="16">
        <f t="shared" si="0"/>
        <v>51.665999999999997</v>
      </c>
      <c r="M42" s="16">
        <f t="shared" ref="M42:M43" si="17">SUM(K42+L42)</f>
        <v>309.99599999999998</v>
      </c>
      <c r="N42" s="16"/>
      <c r="O42" s="12" t="s">
        <v>102</v>
      </c>
      <c r="P42" s="16">
        <f t="shared" ref="P42:P43" si="18">M42</f>
        <v>309.99599999999998</v>
      </c>
      <c r="Q42" s="16"/>
    </row>
    <row r="43" spans="1:17" x14ac:dyDescent="0.25">
      <c r="A43" s="21">
        <v>43020</v>
      </c>
      <c r="D43" s="5"/>
      <c r="E43" s="5"/>
      <c r="F43" s="5"/>
      <c r="G43" s="5"/>
      <c r="H43" s="5"/>
      <c r="I43" s="41"/>
      <c r="J43" s="12" t="s">
        <v>103</v>
      </c>
      <c r="K43" s="43">
        <v>175</v>
      </c>
      <c r="L43" s="16">
        <f t="shared" si="0"/>
        <v>35</v>
      </c>
      <c r="M43" s="16">
        <f t="shared" si="17"/>
        <v>210</v>
      </c>
      <c r="N43" s="16"/>
      <c r="O43" s="12" t="s">
        <v>103</v>
      </c>
      <c r="P43" s="16">
        <f t="shared" si="18"/>
        <v>210</v>
      </c>
      <c r="Q43" s="16"/>
    </row>
    <row r="44" spans="1:17" x14ac:dyDescent="0.25">
      <c r="A44" s="3"/>
      <c r="K44" s="50"/>
      <c r="L44" s="16"/>
      <c r="Q44" s="22"/>
    </row>
    <row r="45" spans="1:17" x14ac:dyDescent="0.25">
      <c r="A45" s="1" t="s">
        <v>20</v>
      </c>
      <c r="D45" s="29" t="s">
        <v>87</v>
      </c>
      <c r="E45" s="33" t="s">
        <v>95</v>
      </c>
      <c r="F45" s="30" t="s">
        <v>97</v>
      </c>
      <c r="G45" s="34">
        <v>32145</v>
      </c>
      <c r="H45" s="5" t="s">
        <v>43</v>
      </c>
      <c r="I45" s="42">
        <v>490</v>
      </c>
      <c r="J45" s="12" t="s">
        <v>101</v>
      </c>
      <c r="K45" s="43">
        <v>303.33</v>
      </c>
      <c r="L45" s="16">
        <f t="shared" si="0"/>
        <v>60.665999999999997</v>
      </c>
      <c r="M45" s="16">
        <f>SUM(K45+L45)</f>
        <v>363.99599999999998</v>
      </c>
      <c r="N45" s="16">
        <f>SUM(M45:M47)+I45</f>
        <v>1337.992</v>
      </c>
      <c r="O45" s="12" t="s">
        <v>101</v>
      </c>
      <c r="P45" s="16">
        <f>M45</f>
        <v>363.99599999999998</v>
      </c>
      <c r="Q45" s="16">
        <f>N45-(P45+P46+P47)</f>
        <v>490</v>
      </c>
    </row>
    <row r="46" spans="1:17" x14ac:dyDescent="0.25">
      <c r="A46" s="2" t="s">
        <v>46</v>
      </c>
      <c r="D46" s="30"/>
      <c r="E46" s="30"/>
      <c r="F46" s="5"/>
      <c r="G46" s="5"/>
      <c r="H46" s="5"/>
      <c r="I46" s="41"/>
      <c r="J46" s="12" t="s">
        <v>102</v>
      </c>
      <c r="K46" s="43">
        <v>228.33</v>
      </c>
      <c r="L46" s="16">
        <f t="shared" si="0"/>
        <v>45.666000000000004</v>
      </c>
      <c r="M46" s="16">
        <f t="shared" ref="M46:M47" si="19">SUM(K46+L46)</f>
        <v>273.99600000000004</v>
      </c>
      <c r="N46" s="16"/>
      <c r="O46" s="12" t="s">
        <v>102</v>
      </c>
      <c r="P46" s="16">
        <f t="shared" ref="P46:P47" si="20">M46</f>
        <v>273.99600000000004</v>
      </c>
      <c r="Q46" s="16"/>
    </row>
    <row r="47" spans="1:17" x14ac:dyDescent="0.25">
      <c r="A47" s="35">
        <v>43024</v>
      </c>
      <c r="D47" s="29"/>
      <c r="E47" s="29"/>
      <c r="F47" s="5"/>
      <c r="G47" s="5"/>
      <c r="H47" s="5"/>
      <c r="I47" s="41"/>
      <c r="J47" s="12" t="s">
        <v>103</v>
      </c>
      <c r="K47" s="43">
        <v>175</v>
      </c>
      <c r="L47" s="16">
        <f t="shared" si="0"/>
        <v>35</v>
      </c>
      <c r="M47" s="16">
        <f t="shared" si="19"/>
        <v>210</v>
      </c>
      <c r="N47" s="16"/>
      <c r="O47" s="12" t="s">
        <v>103</v>
      </c>
      <c r="P47" s="16">
        <f t="shared" si="20"/>
        <v>210</v>
      </c>
      <c r="Q47" s="16"/>
    </row>
    <row r="48" spans="1:17" x14ac:dyDescent="0.25">
      <c r="D48" s="28"/>
      <c r="E48" s="28"/>
      <c r="K48" s="50"/>
      <c r="L48" s="16"/>
      <c r="Q48" s="22"/>
    </row>
    <row r="49" spans="1:17" x14ac:dyDescent="0.25">
      <c r="D49" s="29" t="s">
        <v>88</v>
      </c>
      <c r="E49" s="33" t="s">
        <v>95</v>
      </c>
      <c r="F49" s="30" t="s">
        <v>98</v>
      </c>
      <c r="G49" s="34">
        <v>30257</v>
      </c>
      <c r="H49" s="5" t="s">
        <v>43</v>
      </c>
      <c r="I49" s="42">
        <v>490</v>
      </c>
      <c r="J49" s="12" t="s">
        <v>101</v>
      </c>
      <c r="K49" s="43">
        <v>346.67</v>
      </c>
      <c r="L49" s="16">
        <f t="shared" si="0"/>
        <v>69.334000000000003</v>
      </c>
      <c r="M49" s="16">
        <f>SUM(K49+L49)</f>
        <v>416.00400000000002</v>
      </c>
      <c r="N49" s="16">
        <f>SUM(M49:M51)+I49</f>
        <v>1357</v>
      </c>
      <c r="O49" s="12" t="s">
        <v>101</v>
      </c>
      <c r="P49" s="16">
        <f>M49</f>
        <v>416.00400000000002</v>
      </c>
      <c r="Q49" s="16">
        <f>N49-(P49+P50+P51)</f>
        <v>490</v>
      </c>
    </row>
    <row r="50" spans="1:17" x14ac:dyDescent="0.25">
      <c r="A50" s="2" t="s">
        <v>34</v>
      </c>
      <c r="D50" s="30"/>
      <c r="E50" s="30"/>
      <c r="F50" s="5"/>
      <c r="G50" s="5"/>
      <c r="H50" s="5"/>
      <c r="I50" s="41"/>
      <c r="J50" s="12" t="s">
        <v>102</v>
      </c>
      <c r="K50" s="43">
        <v>175.83</v>
      </c>
      <c r="L50" s="16">
        <f t="shared" si="0"/>
        <v>35.166000000000004</v>
      </c>
      <c r="M50" s="16">
        <f t="shared" ref="M50:M51" si="21">SUM(K50+L50)</f>
        <v>210.99600000000001</v>
      </c>
      <c r="N50" s="16"/>
      <c r="O50" s="12" t="s">
        <v>102</v>
      </c>
      <c r="P50" s="16">
        <f t="shared" ref="P50:P51" si="22">M50</f>
        <v>210.99600000000001</v>
      </c>
      <c r="Q50" s="16"/>
    </row>
    <row r="51" spans="1:17" x14ac:dyDescent="0.25">
      <c r="A51" s="5" t="s">
        <v>72</v>
      </c>
      <c r="D51" s="5"/>
      <c r="E51" s="29"/>
      <c r="F51" s="5"/>
      <c r="G51" s="5"/>
      <c r="H51" s="5"/>
      <c r="I51" s="41"/>
      <c r="J51" s="12" t="s">
        <v>103</v>
      </c>
      <c r="K51" s="43">
        <v>200</v>
      </c>
      <c r="L51" s="16">
        <f t="shared" si="0"/>
        <v>40</v>
      </c>
      <c r="M51" s="16">
        <f t="shared" si="21"/>
        <v>240</v>
      </c>
      <c r="N51" s="16"/>
      <c r="O51" s="12" t="s">
        <v>103</v>
      </c>
      <c r="P51" s="16">
        <f t="shared" si="22"/>
        <v>240</v>
      </c>
      <c r="Q51" s="16"/>
    </row>
    <row r="52" spans="1:17" x14ac:dyDescent="0.25">
      <c r="A52" s="2" t="s">
        <v>35</v>
      </c>
      <c r="D52" s="28"/>
      <c r="E52" s="28"/>
      <c r="K52" s="50"/>
      <c r="L52" s="16"/>
      <c r="Q52" s="22"/>
    </row>
    <row r="53" spans="1:17" x14ac:dyDescent="0.25">
      <c r="A53" s="5" t="s">
        <v>67</v>
      </c>
      <c r="D53" s="31" t="s">
        <v>89</v>
      </c>
      <c r="E53" s="33" t="s">
        <v>94</v>
      </c>
      <c r="F53" s="30" t="s">
        <v>99</v>
      </c>
      <c r="G53" s="34">
        <v>28056</v>
      </c>
      <c r="H53" s="5" t="s">
        <v>43</v>
      </c>
      <c r="I53" s="42">
        <v>490</v>
      </c>
      <c r="J53" s="12" t="s">
        <v>101</v>
      </c>
      <c r="K53" s="43">
        <v>303.33</v>
      </c>
      <c r="L53" s="16">
        <f t="shared" si="0"/>
        <v>60.665999999999997</v>
      </c>
      <c r="M53" s="16">
        <f>SUM(K53+L53)</f>
        <v>363.99599999999998</v>
      </c>
      <c r="N53" s="16">
        <f>SUM(M53:M55)+I53</f>
        <v>1337.992</v>
      </c>
      <c r="O53" s="12" t="s">
        <v>101</v>
      </c>
      <c r="P53" s="16">
        <f>M53</f>
        <v>363.99599999999998</v>
      </c>
      <c r="Q53" s="16">
        <f>N53-(P53+P54+P55)</f>
        <v>490</v>
      </c>
    </row>
    <row r="54" spans="1:17" x14ac:dyDescent="0.25">
      <c r="A54" s="2" t="s">
        <v>36</v>
      </c>
      <c r="D54" s="30"/>
      <c r="E54" s="30"/>
      <c r="F54" s="5"/>
      <c r="G54" s="5"/>
      <c r="H54" s="5"/>
      <c r="I54" s="41"/>
      <c r="J54" s="12" t="s">
        <v>102</v>
      </c>
      <c r="K54" s="43">
        <v>228.33</v>
      </c>
      <c r="L54" s="16">
        <f t="shared" si="0"/>
        <v>45.666000000000004</v>
      </c>
      <c r="M54" s="16">
        <f t="shared" ref="M54:M55" si="23">SUM(K54+L54)</f>
        <v>273.99600000000004</v>
      </c>
      <c r="N54" s="16"/>
      <c r="O54" s="12" t="s">
        <v>102</v>
      </c>
      <c r="P54" s="16">
        <f t="shared" ref="P54:P55" si="24">M54</f>
        <v>273.99600000000004</v>
      </c>
      <c r="Q54" s="16"/>
    </row>
    <row r="55" spans="1:17" x14ac:dyDescent="0.25">
      <c r="A55" s="26" t="s">
        <v>73</v>
      </c>
      <c r="D55" s="5"/>
      <c r="E55" s="29"/>
      <c r="F55" s="5"/>
      <c r="G55" s="5"/>
      <c r="H55" s="5"/>
      <c r="I55" s="41"/>
      <c r="J55" s="12" t="s">
        <v>103</v>
      </c>
      <c r="K55" s="43">
        <v>175</v>
      </c>
      <c r="L55" s="16">
        <f t="shared" si="0"/>
        <v>35</v>
      </c>
      <c r="M55" s="16">
        <f t="shared" si="23"/>
        <v>210</v>
      </c>
      <c r="N55" s="16"/>
      <c r="O55" s="12" t="s">
        <v>103</v>
      </c>
      <c r="P55" s="16">
        <f t="shared" si="24"/>
        <v>210</v>
      </c>
      <c r="Q55" s="16"/>
    </row>
    <row r="56" spans="1:17" x14ac:dyDescent="0.25">
      <c r="A56" s="13" t="s">
        <v>74</v>
      </c>
      <c r="D56" s="28"/>
      <c r="E56" s="28"/>
      <c r="K56" s="50"/>
      <c r="L56" s="16"/>
      <c r="Q56" s="22"/>
    </row>
    <row r="57" spans="1:17" x14ac:dyDescent="0.25">
      <c r="D57" s="32" t="s">
        <v>90</v>
      </c>
      <c r="E57" s="33" t="s">
        <v>95</v>
      </c>
      <c r="F57" s="30" t="s">
        <v>100</v>
      </c>
      <c r="G57" s="34">
        <v>33724</v>
      </c>
      <c r="H57" s="5" t="s">
        <v>43</v>
      </c>
      <c r="I57" s="42">
        <v>490</v>
      </c>
      <c r="J57" s="12" t="s">
        <v>101</v>
      </c>
      <c r="K57" s="16">
        <v>346.67</v>
      </c>
      <c r="L57" s="16">
        <f t="shared" si="0"/>
        <v>69.334000000000003</v>
      </c>
      <c r="M57" s="16">
        <f>SUM(K57+L57)</f>
        <v>416.00400000000002</v>
      </c>
      <c r="N57" s="16">
        <f>SUM(M57:M59)+I57</f>
        <v>1357</v>
      </c>
      <c r="O57" s="12" t="s">
        <v>101</v>
      </c>
      <c r="P57" s="16">
        <f>M57</f>
        <v>416.00400000000002</v>
      </c>
      <c r="Q57" s="16">
        <f>N57-(P57+P58+P59)</f>
        <v>490</v>
      </c>
    </row>
    <row r="58" spans="1:17" x14ac:dyDescent="0.25">
      <c r="D58" s="30"/>
      <c r="E58" s="30"/>
      <c r="F58" s="5"/>
      <c r="G58" s="5"/>
      <c r="H58" s="5"/>
      <c r="I58" s="41"/>
      <c r="J58" s="12" t="s">
        <v>102</v>
      </c>
      <c r="K58" s="16">
        <v>175.83</v>
      </c>
      <c r="L58" s="16">
        <f t="shared" si="0"/>
        <v>35.166000000000004</v>
      </c>
      <c r="M58" s="16">
        <f t="shared" ref="M58:M59" si="25">SUM(K58+L58)</f>
        <v>210.99600000000001</v>
      </c>
      <c r="N58" s="16"/>
      <c r="O58" s="12" t="s">
        <v>102</v>
      </c>
      <c r="P58" s="16">
        <f t="shared" ref="P58:P59" si="26">M58</f>
        <v>210.99600000000001</v>
      </c>
      <c r="Q58" s="16"/>
    </row>
    <row r="59" spans="1:17" x14ac:dyDescent="0.25">
      <c r="D59" s="5"/>
      <c r="E59" s="29"/>
      <c r="F59" s="5"/>
      <c r="G59" s="5"/>
      <c r="H59" s="5"/>
      <c r="I59" s="41"/>
      <c r="J59" s="12" t="s">
        <v>103</v>
      </c>
      <c r="K59" s="16">
        <v>200</v>
      </c>
      <c r="L59" s="16">
        <f t="shared" si="0"/>
        <v>40</v>
      </c>
      <c r="M59" s="16">
        <f t="shared" si="25"/>
        <v>240</v>
      </c>
      <c r="N59" s="16"/>
      <c r="O59" s="12" t="s">
        <v>103</v>
      </c>
      <c r="P59" s="16">
        <f t="shared" si="26"/>
        <v>240</v>
      </c>
      <c r="Q59" s="16"/>
    </row>
    <row r="60" spans="1:17" x14ac:dyDescent="0.25">
      <c r="D60" s="28"/>
      <c r="E60" s="28"/>
      <c r="L60" s="16"/>
      <c r="Q60" s="22"/>
    </row>
    <row r="61" spans="1:17" x14ac:dyDescent="0.25">
      <c r="D61" s="32" t="s">
        <v>91</v>
      </c>
      <c r="E61" s="33" t="s">
        <v>95</v>
      </c>
      <c r="F61" s="30" t="s">
        <v>100</v>
      </c>
      <c r="G61" s="34">
        <v>29431</v>
      </c>
      <c r="H61" s="5" t="s">
        <v>43</v>
      </c>
      <c r="I61" s="42">
        <v>490</v>
      </c>
      <c r="J61" s="12" t="s">
        <v>101</v>
      </c>
      <c r="K61" s="16">
        <v>303.33</v>
      </c>
      <c r="L61" s="16">
        <f t="shared" si="0"/>
        <v>60.665999999999997</v>
      </c>
      <c r="M61" s="16">
        <f>SUM(K61+L61)</f>
        <v>363.99599999999998</v>
      </c>
      <c r="N61" s="16">
        <f>SUM(M61:M63)+I61</f>
        <v>1298.992</v>
      </c>
      <c r="O61" s="12" t="s">
        <v>101</v>
      </c>
      <c r="P61" s="16">
        <f>M61</f>
        <v>363.99599999999998</v>
      </c>
      <c r="Q61" s="16">
        <f>N61-(P61+P62+P63)</f>
        <v>490</v>
      </c>
    </row>
    <row r="62" spans="1:17" x14ac:dyDescent="0.25">
      <c r="D62" s="30"/>
      <c r="E62" s="30"/>
      <c r="F62" s="5"/>
      <c r="G62" s="5"/>
      <c r="H62" s="5"/>
      <c r="I62" s="41"/>
      <c r="J62" s="12" t="s">
        <v>102</v>
      </c>
      <c r="K62" s="16">
        <v>195.83</v>
      </c>
      <c r="L62" s="16">
        <f t="shared" si="0"/>
        <v>39.166000000000004</v>
      </c>
      <c r="M62" s="16">
        <f t="shared" ref="M62:M63" si="27">SUM(K62+L62)</f>
        <v>234.99600000000001</v>
      </c>
      <c r="N62" s="16"/>
      <c r="O62" s="12" t="s">
        <v>102</v>
      </c>
      <c r="P62" s="16">
        <f t="shared" ref="P62:P63" si="28">M62</f>
        <v>234.99600000000001</v>
      </c>
      <c r="Q62" s="16"/>
    </row>
    <row r="63" spans="1:17" x14ac:dyDescent="0.25">
      <c r="D63" s="5"/>
      <c r="E63" s="29"/>
      <c r="F63" s="5"/>
      <c r="G63" s="5"/>
      <c r="H63" s="5"/>
      <c r="I63" s="41"/>
      <c r="J63" s="12" t="s">
        <v>103</v>
      </c>
      <c r="K63" s="16">
        <v>175</v>
      </c>
      <c r="L63" s="16">
        <f t="shared" si="0"/>
        <v>35</v>
      </c>
      <c r="M63" s="16">
        <f t="shared" si="27"/>
        <v>210</v>
      </c>
      <c r="N63" s="16"/>
      <c r="O63" s="12" t="s">
        <v>103</v>
      </c>
      <c r="P63" s="16">
        <f t="shared" si="28"/>
        <v>210</v>
      </c>
      <c r="Q63" s="16"/>
    </row>
    <row r="64" spans="1:17" x14ac:dyDescent="0.25">
      <c r="D64" s="28"/>
      <c r="E64" s="28"/>
      <c r="L64" s="16"/>
      <c r="Q64" s="22"/>
    </row>
    <row r="65" spans="4:17" x14ac:dyDescent="0.25">
      <c r="Q65" s="22"/>
    </row>
    <row r="66" spans="4:17" x14ac:dyDescent="0.25">
      <c r="D66" s="1"/>
    </row>
    <row r="67" spans="4:17" x14ac:dyDescent="0.25">
      <c r="D67" s="1" t="s">
        <v>64</v>
      </c>
    </row>
    <row r="68" spans="4:17" x14ac:dyDescent="0.25">
      <c r="D68" s="2" t="s">
        <v>25</v>
      </c>
      <c r="E68" s="2" t="s">
        <v>26</v>
      </c>
      <c r="F68" s="2" t="s">
        <v>31</v>
      </c>
      <c r="G68" s="2" t="s">
        <v>28</v>
      </c>
    </row>
    <row r="69" spans="4:17" ht="60" x14ac:dyDescent="0.25">
      <c r="D69" s="51" t="s">
        <v>108</v>
      </c>
      <c r="E69" s="52" t="s">
        <v>106</v>
      </c>
      <c r="F69" s="53" t="s">
        <v>105</v>
      </c>
      <c r="G69" s="53" t="s">
        <v>107</v>
      </c>
    </row>
    <row r="70" spans="4:17" x14ac:dyDescent="0.25">
      <c r="D70" s="5"/>
      <c r="E70" s="5"/>
      <c r="F70" s="5"/>
      <c r="G70" s="5"/>
    </row>
    <row r="71" spans="4:17" x14ac:dyDescent="0.25">
      <c r="D71" s="9"/>
      <c r="E71" s="9"/>
      <c r="F71" s="8"/>
      <c r="G71" s="10">
        <f>SUM(G69:G70)</f>
        <v>0</v>
      </c>
    </row>
    <row r="72" spans="4:17" x14ac:dyDescent="0.25">
      <c r="G72" s="18"/>
      <c r="H72" s="7"/>
    </row>
    <row r="74" spans="4:17" ht="15.75" thickBot="1" x14ac:dyDescent="0.3">
      <c r="D74" s="1" t="s">
        <v>39</v>
      </c>
      <c r="F74" s="14"/>
    </row>
    <row r="75" spans="4:17" x14ac:dyDescent="0.25">
      <c r="G75" s="15"/>
    </row>
  </sheetData>
  <mergeCells count="5">
    <mergeCell ref="J7:K7"/>
    <mergeCell ref="O7:P7"/>
    <mergeCell ref="I6:K6"/>
    <mergeCell ref="D6:H6"/>
    <mergeCell ref="O6:P6"/>
  </mergeCells>
  <hyperlinks>
    <hyperlink ref="A55" r:id="rId1"/>
  </hyperlinks>
  <pageMargins left="0.19685039370078741" right="0.15748031496062992" top="0.35433070866141736" bottom="0.74803149606299213" header="0.31496062992125984" footer="0.31496062992125984"/>
  <pageSetup paperSize="9" scale="46" orientation="landscape" r:id="rId2"/>
  <rowBreaks count="1" manualBreakCount="1">
    <brk id="60" max="18" man="1"/>
  </rowBreaks>
  <colBreaks count="1" manualBreakCount="1">
    <brk id="3" max="1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61"/>
  <sheetViews>
    <sheetView zoomScale="65" zoomScaleNormal="65" workbookViewId="0">
      <selection activeCell="F50" sqref="F50"/>
    </sheetView>
  </sheetViews>
  <sheetFormatPr defaultRowHeight="15" x14ac:dyDescent="0.25"/>
  <cols>
    <col min="1" max="1" width="42.42578125" customWidth="1"/>
    <col min="3" max="3" width="10.7109375" customWidth="1"/>
    <col min="4" max="4" width="9.7109375" customWidth="1"/>
    <col min="5" max="5" width="9.28515625" customWidth="1"/>
    <col min="6" max="6" width="29" customWidth="1"/>
    <col min="7" max="7" width="24" customWidth="1"/>
    <col min="8" max="8" width="25.85546875" customWidth="1"/>
    <col min="9" max="9" width="25.5703125" customWidth="1"/>
    <col min="10" max="10" width="25.7109375" customWidth="1"/>
    <col min="11" max="11" width="24.42578125" customWidth="1"/>
    <col min="12" max="12" width="23.85546875" customWidth="1"/>
    <col min="13" max="13" width="22.7109375" customWidth="1"/>
    <col min="14" max="14" width="21.7109375" customWidth="1"/>
  </cols>
  <sheetData>
    <row r="2" spans="1:14" x14ac:dyDescent="0.25">
      <c r="A2" s="1" t="s">
        <v>0</v>
      </c>
    </row>
    <row r="3" spans="1:14" x14ac:dyDescent="0.25">
      <c r="A3" s="1" t="s">
        <v>27</v>
      </c>
    </row>
    <row r="4" spans="1:14" x14ac:dyDescent="0.25">
      <c r="A4" s="1" t="s">
        <v>33</v>
      </c>
    </row>
    <row r="5" spans="1:14" x14ac:dyDescent="0.25">
      <c r="A5" s="1"/>
    </row>
    <row r="6" spans="1:14" x14ac:dyDescent="0.25">
      <c r="A6" s="4" t="s">
        <v>11</v>
      </c>
    </row>
    <row r="7" spans="1:14" x14ac:dyDescent="0.25">
      <c r="A7" s="2" t="s">
        <v>1</v>
      </c>
      <c r="F7" s="2" t="s">
        <v>21</v>
      </c>
      <c r="G7" s="20" t="s">
        <v>42</v>
      </c>
      <c r="H7" s="20" t="s">
        <v>51</v>
      </c>
      <c r="I7" s="20" t="s">
        <v>52</v>
      </c>
      <c r="J7" s="20" t="s">
        <v>53</v>
      </c>
      <c r="K7" s="20" t="s">
        <v>54</v>
      </c>
      <c r="L7" s="20" t="s">
        <v>55</v>
      </c>
      <c r="M7" s="20" t="s">
        <v>56</v>
      </c>
      <c r="N7" s="20" t="s">
        <v>57</v>
      </c>
    </row>
    <row r="8" spans="1:14" x14ac:dyDescent="0.25">
      <c r="A8" s="5"/>
      <c r="F8" s="2" t="s">
        <v>22</v>
      </c>
      <c r="G8" s="20"/>
      <c r="H8" s="20"/>
      <c r="I8" s="20"/>
      <c r="J8" s="20"/>
      <c r="K8" s="20"/>
      <c r="L8" s="20"/>
      <c r="M8" s="20"/>
      <c r="N8" s="20"/>
    </row>
    <row r="9" spans="1:14" x14ac:dyDescent="0.25">
      <c r="A9" s="3"/>
      <c r="F9" s="2" t="s">
        <v>45</v>
      </c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4" t="s">
        <v>12</v>
      </c>
      <c r="F10" s="2" t="s">
        <v>3</v>
      </c>
      <c r="G10" s="20"/>
      <c r="H10" s="20"/>
      <c r="I10" s="20"/>
      <c r="J10" s="20"/>
      <c r="K10" s="20"/>
      <c r="L10" s="20"/>
      <c r="M10" s="20"/>
      <c r="N10" s="20"/>
    </row>
    <row r="11" spans="1:14" x14ac:dyDescent="0.25">
      <c r="A11" s="2" t="s">
        <v>2</v>
      </c>
      <c r="F11" s="2" t="s">
        <v>6</v>
      </c>
      <c r="G11" s="20"/>
      <c r="H11" s="20"/>
      <c r="I11" s="20"/>
      <c r="J11" s="20"/>
      <c r="K11" s="20"/>
      <c r="L11" s="20"/>
      <c r="M11" s="20"/>
      <c r="N11" s="20"/>
    </row>
    <row r="12" spans="1:14" x14ac:dyDescent="0.25">
      <c r="A12" s="5"/>
      <c r="F12" s="2" t="s">
        <v>44</v>
      </c>
      <c r="G12" s="20"/>
      <c r="H12" s="20"/>
      <c r="I12" s="20"/>
      <c r="J12" s="20"/>
      <c r="K12" s="20"/>
      <c r="L12" s="20"/>
      <c r="M12" s="20"/>
      <c r="N12" s="20"/>
    </row>
    <row r="13" spans="1:14" x14ac:dyDescent="0.25">
      <c r="A13" s="3"/>
      <c r="D13" s="49" t="s">
        <v>48</v>
      </c>
      <c r="E13" s="49"/>
      <c r="F13" s="2" t="s">
        <v>40</v>
      </c>
      <c r="G13" s="20"/>
      <c r="H13" s="20"/>
      <c r="I13" s="20"/>
      <c r="J13" s="20"/>
      <c r="K13" s="20"/>
      <c r="L13" s="20"/>
      <c r="M13" s="20"/>
      <c r="N13" s="20"/>
    </row>
    <row r="14" spans="1:14" x14ac:dyDescent="0.25">
      <c r="A14" s="4" t="s">
        <v>13</v>
      </c>
      <c r="D14" s="49"/>
      <c r="E14" s="49"/>
      <c r="F14" s="2" t="s">
        <v>41</v>
      </c>
      <c r="G14" s="20"/>
      <c r="H14" s="20"/>
      <c r="I14" s="20"/>
      <c r="J14" s="20"/>
      <c r="K14" s="20"/>
      <c r="L14" s="20"/>
      <c r="M14" s="20"/>
      <c r="N14" s="20"/>
    </row>
    <row r="15" spans="1:14" x14ac:dyDescent="0.25">
      <c r="A15" s="2" t="s">
        <v>3</v>
      </c>
      <c r="D15" s="49"/>
      <c r="E15" s="49"/>
      <c r="F15" s="2" t="s">
        <v>50</v>
      </c>
      <c r="G15" s="17">
        <f>SUM(G13:G14)</f>
        <v>0</v>
      </c>
      <c r="H15" s="17">
        <f t="shared" ref="H15:N15" si="0">SUM(H13:H14)</f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</row>
    <row r="16" spans="1:14" ht="14.45" customHeight="1" x14ac:dyDescent="0.25">
      <c r="A16" s="5" t="s">
        <v>4</v>
      </c>
      <c r="D16" s="48" t="s">
        <v>49</v>
      </c>
      <c r="E16" s="48"/>
      <c r="F16" s="2" t="s">
        <v>40</v>
      </c>
      <c r="G16" s="20"/>
      <c r="H16" s="20"/>
      <c r="I16" s="20"/>
      <c r="J16" s="20"/>
      <c r="K16" s="20"/>
      <c r="L16" s="20"/>
      <c r="M16" s="20"/>
      <c r="N16" s="20"/>
    </row>
    <row r="17" spans="1:14" x14ac:dyDescent="0.25">
      <c r="A17" s="3"/>
      <c r="D17" s="48"/>
      <c r="E17" s="48"/>
      <c r="F17" s="2" t="s">
        <v>41</v>
      </c>
      <c r="G17" s="20"/>
      <c r="H17" s="20"/>
      <c r="I17" s="20"/>
      <c r="J17" s="20"/>
      <c r="K17" s="20"/>
      <c r="L17" s="20"/>
      <c r="M17" s="20"/>
      <c r="N17" s="20"/>
    </row>
    <row r="18" spans="1:14" x14ac:dyDescent="0.25">
      <c r="A18" s="1" t="s">
        <v>14</v>
      </c>
      <c r="F18" s="2" t="s">
        <v>47</v>
      </c>
      <c r="G18" s="17">
        <f>SUM(G15-G17)</f>
        <v>0</v>
      </c>
      <c r="H18" s="17">
        <f t="shared" ref="H18:N18" si="1">SUM(H15-H17)</f>
        <v>0</v>
      </c>
      <c r="I18" s="17">
        <f t="shared" si="1"/>
        <v>0</v>
      </c>
      <c r="J18" s="17">
        <f t="shared" si="1"/>
        <v>0</v>
      </c>
      <c r="K18" s="17">
        <f t="shared" si="1"/>
        <v>0</v>
      </c>
      <c r="L18" s="17">
        <f t="shared" si="1"/>
        <v>0</v>
      </c>
      <c r="M18" s="17">
        <f t="shared" si="1"/>
        <v>0</v>
      </c>
      <c r="N18" s="17">
        <f t="shared" si="1"/>
        <v>0</v>
      </c>
    </row>
    <row r="19" spans="1:14" x14ac:dyDescent="0.25">
      <c r="A19" s="2" t="s">
        <v>5</v>
      </c>
    </row>
    <row r="20" spans="1:14" x14ac:dyDescent="0.25">
      <c r="A20" s="5"/>
    </row>
    <row r="21" spans="1:14" x14ac:dyDescent="0.25">
      <c r="A21" s="5"/>
    </row>
    <row r="22" spans="1:14" x14ac:dyDescent="0.25">
      <c r="A22" s="5"/>
      <c r="E22" s="1" t="s">
        <v>23</v>
      </c>
    </row>
    <row r="23" spans="1:14" x14ac:dyDescent="0.25">
      <c r="A23" s="5"/>
      <c r="E23" s="1" t="s">
        <v>29</v>
      </c>
    </row>
    <row r="24" spans="1:14" x14ac:dyDescent="0.25">
      <c r="A24" s="5"/>
      <c r="E24" s="2" t="s">
        <v>24</v>
      </c>
      <c r="F24" s="2" t="s">
        <v>25</v>
      </c>
      <c r="G24" s="2"/>
      <c r="H24" s="2"/>
      <c r="I24" s="2" t="s">
        <v>26</v>
      </c>
      <c r="J24" s="2" t="s">
        <v>31</v>
      </c>
      <c r="K24" s="2" t="s">
        <v>28</v>
      </c>
    </row>
    <row r="25" spans="1:14" x14ac:dyDescent="0.25">
      <c r="A25" s="3"/>
      <c r="E25" s="5"/>
      <c r="F25" s="5"/>
      <c r="G25" s="5"/>
      <c r="H25" s="5"/>
      <c r="I25" s="5"/>
      <c r="J25" s="5" t="s">
        <v>32</v>
      </c>
      <c r="K25" s="5"/>
    </row>
    <row r="26" spans="1:14" x14ac:dyDescent="0.25">
      <c r="A26" s="1" t="s">
        <v>15</v>
      </c>
      <c r="E26" s="5"/>
      <c r="F26" s="5"/>
      <c r="G26" s="5"/>
      <c r="H26" s="5"/>
      <c r="I26" s="5"/>
      <c r="J26" s="5" t="s">
        <v>32</v>
      </c>
      <c r="K26" s="5"/>
    </row>
    <row r="27" spans="1:14" x14ac:dyDescent="0.25">
      <c r="A27" s="2" t="s">
        <v>6</v>
      </c>
      <c r="E27" s="9"/>
      <c r="F27" s="9"/>
      <c r="G27" s="9"/>
      <c r="H27" s="9"/>
      <c r="I27" s="9"/>
      <c r="J27" s="8"/>
      <c r="K27" s="10">
        <f>SUM(K25:K26)</f>
        <v>0</v>
      </c>
    </row>
    <row r="28" spans="1:14" x14ac:dyDescent="0.25">
      <c r="A28" s="5"/>
    </row>
    <row r="29" spans="1:14" x14ac:dyDescent="0.25">
      <c r="A29" s="3"/>
    </row>
    <row r="30" spans="1:14" x14ac:dyDescent="0.25">
      <c r="A30" s="1" t="s">
        <v>16</v>
      </c>
    </row>
    <row r="31" spans="1:14" x14ac:dyDescent="0.25">
      <c r="A31" s="2" t="s">
        <v>7</v>
      </c>
    </row>
    <row r="32" spans="1:14" x14ac:dyDescent="0.25">
      <c r="A32" s="5"/>
    </row>
    <row r="33" spans="1:1" x14ac:dyDescent="0.25">
      <c r="A33" s="3"/>
    </row>
    <row r="34" spans="1:1" x14ac:dyDescent="0.25">
      <c r="A34" s="1" t="s">
        <v>17</v>
      </c>
    </row>
    <row r="35" spans="1:1" x14ac:dyDescent="0.25">
      <c r="A35" s="2" t="s">
        <v>8</v>
      </c>
    </row>
    <row r="36" spans="1:1" x14ac:dyDescent="0.25">
      <c r="A36" s="5"/>
    </row>
    <row r="37" spans="1:1" x14ac:dyDescent="0.25">
      <c r="A37" s="3"/>
    </row>
    <row r="38" spans="1:1" x14ac:dyDescent="0.25">
      <c r="A38" s="1" t="s">
        <v>18</v>
      </c>
    </row>
    <row r="39" spans="1:1" x14ac:dyDescent="0.25">
      <c r="A39" s="2" t="s">
        <v>9</v>
      </c>
    </row>
    <row r="40" spans="1:1" x14ac:dyDescent="0.25">
      <c r="A40" s="5" t="s">
        <v>4</v>
      </c>
    </row>
    <row r="41" spans="1:1" x14ac:dyDescent="0.25">
      <c r="A41" s="3"/>
    </row>
    <row r="42" spans="1:1" x14ac:dyDescent="0.25">
      <c r="A42" s="1" t="s">
        <v>19</v>
      </c>
    </row>
    <row r="43" spans="1:1" x14ac:dyDescent="0.25">
      <c r="A43" s="2" t="s">
        <v>10</v>
      </c>
    </row>
    <row r="44" spans="1:1" x14ac:dyDescent="0.25">
      <c r="A44" s="5" t="s">
        <v>4</v>
      </c>
    </row>
    <row r="45" spans="1:1" x14ac:dyDescent="0.25">
      <c r="A45" s="3"/>
    </row>
    <row r="46" spans="1:1" x14ac:dyDescent="0.25">
      <c r="A46" s="1" t="s">
        <v>20</v>
      </c>
    </row>
    <row r="47" spans="1:1" x14ac:dyDescent="0.25">
      <c r="A47" s="2" t="s">
        <v>46</v>
      </c>
    </row>
    <row r="48" spans="1:1" x14ac:dyDescent="0.25">
      <c r="A48" s="5" t="s">
        <v>4</v>
      </c>
    </row>
    <row r="51" spans="1:1" x14ac:dyDescent="0.25">
      <c r="A51" s="2" t="s">
        <v>34</v>
      </c>
    </row>
    <row r="52" spans="1:1" x14ac:dyDescent="0.25">
      <c r="A52" s="5"/>
    </row>
    <row r="53" spans="1:1" x14ac:dyDescent="0.25">
      <c r="A53" s="2" t="s">
        <v>35</v>
      </c>
    </row>
    <row r="54" spans="1:1" x14ac:dyDescent="0.25">
      <c r="A54" s="5"/>
    </row>
    <row r="55" spans="1:1" x14ac:dyDescent="0.25">
      <c r="A55" s="2" t="s">
        <v>36</v>
      </c>
    </row>
    <row r="56" spans="1:1" x14ac:dyDescent="0.25">
      <c r="A56" s="13" t="s">
        <v>37</v>
      </c>
    </row>
    <row r="57" spans="1:1" x14ac:dyDescent="0.25">
      <c r="A57" s="13" t="s">
        <v>38</v>
      </c>
    </row>
    <row r="61" spans="1:1" x14ac:dyDescent="0.25">
      <c r="A61" s="1" t="s">
        <v>39</v>
      </c>
    </row>
  </sheetData>
  <mergeCells count="2">
    <mergeCell ref="D16:E17"/>
    <mergeCell ref="D13:E1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8" ma:contentTypeDescription="Create a new document." ma:contentTypeScope="" ma:versionID="d181f86e3c08285b9ad3c0f4398d6d51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8df0e10ccef39307333cad22b86edc72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C9C20A-95C9-451D-9815-C11EF0D2B26D}">
  <ds:schemaRefs>
    <ds:schemaRef ds:uri="http://purl.org/dc/elements/1.1/"/>
    <ds:schemaRef ds:uri="http://www.w3.org/XML/1998/namespace"/>
    <ds:schemaRef ds:uri="http://purl.org/dc/dcmitype/"/>
    <ds:schemaRef ds:uri="80129174-c05c-43cc-8e32-21fcbdfe51bb"/>
    <ds:schemaRef ds:uri="958b15ed-c521-4290-b073-2e98d4cc1d7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CD3CCC7-244B-4B5E-9D51-83E2AB01CC63}"/>
</file>

<file path=customXml/itemProps3.xml><?xml version="1.0" encoding="utf-8"?>
<ds:datastoreItem xmlns:ds="http://schemas.openxmlformats.org/officeDocument/2006/customXml" ds:itemID="{880001E9-39DB-486B-85D5-A774758D36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Lily Mellor (2017)</cp:lastModifiedBy>
  <cp:lastPrinted>2016-06-01T15:44:58Z</cp:lastPrinted>
  <dcterms:created xsi:type="dcterms:W3CDTF">2016-03-21T14:52:36Z</dcterms:created>
  <dcterms:modified xsi:type="dcterms:W3CDTF">2017-07-04T16:51:47Z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