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21"/>
  <workbookPr/>
  <mc:AlternateContent xmlns:mc="http://schemas.openxmlformats.org/markup-compatibility/2006">
    <mc:Choice Requires="x15">
      <x15ac:absPath xmlns:x15ac="http://schemas.microsoft.com/office/spreadsheetml/2010/11/ac" url="https://hull2017.sharepoint.com/Projects/BBC Contains Strong Language/A_Budget/"/>
    </mc:Choice>
  </mc:AlternateContent>
  <xr:revisionPtr revIDLastSave="10" documentId="901171C0CF55C5C3CCC44C9D1BC692F9281B0F23" xr6:coauthVersionLast="33" xr6:coauthVersionMax="33" xr10:uidLastSave="{DAED2167-D990-4D4F-A279-DACB79EC4F3F}"/>
  <bookViews>
    <workbookView xWindow="0" yWindow="0" windowWidth="28800" windowHeight="12795" firstSheet="3" activeTab="1" xr2:uid="{00000000-000D-0000-FFFF-FFFF00000000}"/>
  </bookViews>
  <sheets>
    <sheet name="Budget" sheetId="1" r:id="rId1"/>
    <sheet name="Hull2017 Budget" sheetId="2" r:id="rId2"/>
    <sheet name="BBC Budget" sheetId="3" r:id="rId3"/>
    <sheet name="Humber Mouth Budget" sheetId="4" r:id="rId4"/>
    <sheet name="Box Office Projection " sheetId="5" r:id="rId5"/>
    <sheet name="Hull 17" sheetId="6" r:id="rId6"/>
    <sheet name="John Cooper Clarke" sheetId="7" r:id="rId7"/>
    <sheet name="Learning Day" sheetId="8" r:id="rId8"/>
    <sheet name="Additional Kardomah" sheetId="9" r:id="rId9"/>
  </sheets>
  <definedNames>
    <definedName name="_xlnm.Print_Area" localSheetId="0">Budget!$A$1:$H$75</definedName>
  </definedNames>
  <calcPr calcId="179016" concurrentCalc="0"/>
</workbook>
</file>

<file path=xl/calcChain.xml><?xml version="1.0" encoding="utf-8"?>
<calcChain xmlns="http://schemas.openxmlformats.org/spreadsheetml/2006/main">
  <c r="E5" i="5" l="1"/>
  <c r="I5" i="5"/>
  <c r="E6" i="5"/>
  <c r="I6" i="5"/>
  <c r="E7" i="5"/>
  <c r="I7" i="5"/>
  <c r="E8" i="5"/>
  <c r="I8" i="5"/>
  <c r="E9" i="5"/>
  <c r="I9" i="5"/>
  <c r="I10" i="5"/>
  <c r="D15" i="5"/>
  <c r="F15" i="5"/>
  <c r="I22" i="5"/>
  <c r="C10" i="1"/>
  <c r="C14" i="1"/>
  <c r="C16" i="1"/>
  <c r="C47" i="1"/>
  <c r="C50" i="1"/>
  <c r="C64" i="1"/>
  <c r="G48" i="1"/>
  <c r="C69" i="1"/>
  <c r="C70" i="1"/>
  <c r="C72" i="1"/>
  <c r="C15" i="8"/>
  <c r="C26" i="8"/>
  <c r="G17" i="8"/>
  <c r="C31" i="8"/>
  <c r="C32" i="8"/>
  <c r="C9" i="8"/>
  <c r="C13" i="8"/>
  <c r="C15" i="7"/>
  <c r="C22" i="7"/>
  <c r="G17" i="7"/>
  <c r="C27" i="7"/>
  <c r="C28" i="7"/>
  <c r="C9" i="7"/>
  <c r="C13" i="7"/>
  <c r="C450" i="6"/>
  <c r="C457" i="6"/>
  <c r="G452" i="6"/>
  <c r="C462" i="6"/>
  <c r="C463" i="6"/>
  <c r="C444" i="6"/>
  <c r="C448" i="6"/>
  <c r="C421" i="6"/>
  <c r="C428" i="6"/>
  <c r="G423" i="6"/>
  <c r="C433" i="6"/>
  <c r="C434" i="6"/>
  <c r="C415" i="6"/>
  <c r="C419" i="6"/>
  <c r="C392" i="6"/>
  <c r="C399" i="6"/>
  <c r="G394" i="6"/>
  <c r="C404" i="6"/>
  <c r="C405" i="6"/>
  <c r="C386" i="6"/>
  <c r="C390" i="6"/>
  <c r="C363" i="6"/>
  <c r="C370" i="6"/>
  <c r="G365" i="6"/>
  <c r="C375" i="6"/>
  <c r="C376" i="6"/>
  <c r="C357" i="6"/>
  <c r="C361" i="6"/>
  <c r="C334" i="6"/>
  <c r="C341" i="6"/>
  <c r="G336" i="6"/>
  <c r="C346" i="6"/>
  <c r="C347" i="6"/>
  <c r="C328" i="6"/>
  <c r="C332" i="6"/>
  <c r="C305" i="6"/>
  <c r="C312" i="6"/>
  <c r="G307" i="6"/>
  <c r="C317" i="6"/>
  <c r="C318" i="6"/>
  <c r="C299" i="6"/>
  <c r="C303" i="6"/>
  <c r="C276" i="6"/>
  <c r="C283" i="6"/>
  <c r="G278" i="6"/>
  <c r="C288" i="6"/>
  <c r="C289" i="6"/>
  <c r="C270" i="6"/>
  <c r="C274" i="6"/>
  <c r="C247" i="6"/>
  <c r="C254" i="6"/>
  <c r="G249" i="6"/>
  <c r="C259" i="6"/>
  <c r="C260" i="6"/>
  <c r="C241" i="6"/>
  <c r="C245" i="6"/>
  <c r="C218" i="6"/>
  <c r="C225" i="6"/>
  <c r="G220" i="6"/>
  <c r="C230" i="6"/>
  <c r="C231" i="6"/>
  <c r="C212" i="6"/>
  <c r="C216" i="6"/>
  <c r="C189" i="6"/>
  <c r="C196" i="6"/>
  <c r="G191" i="6"/>
  <c r="C201" i="6"/>
  <c r="C202" i="6"/>
  <c r="C183" i="6"/>
  <c r="C187" i="6"/>
  <c r="C160" i="6"/>
  <c r="C167" i="6"/>
  <c r="G162" i="6"/>
  <c r="C172" i="6"/>
  <c r="C173" i="6"/>
  <c r="C154" i="6"/>
  <c r="C158" i="6"/>
  <c r="C131" i="6"/>
  <c r="C138" i="6"/>
  <c r="G133" i="6"/>
  <c r="C143" i="6"/>
  <c r="C144" i="6"/>
  <c r="C125" i="6"/>
  <c r="C129" i="6"/>
  <c r="C102" i="6"/>
  <c r="C109" i="6"/>
  <c r="G104" i="6"/>
  <c r="C114" i="6"/>
  <c r="C115" i="6"/>
  <c r="C96" i="6"/>
  <c r="C100" i="6"/>
  <c r="C74" i="6"/>
  <c r="C80" i="6"/>
  <c r="G76" i="6"/>
  <c r="C85" i="6"/>
  <c r="C86" i="6"/>
  <c r="C68" i="6"/>
  <c r="C72" i="6"/>
  <c r="C45" i="6"/>
  <c r="C52" i="6"/>
  <c r="G47" i="6"/>
  <c r="C57" i="6"/>
  <c r="C58" i="6"/>
  <c r="C39" i="6"/>
  <c r="C43" i="6"/>
  <c r="C15" i="6"/>
  <c r="C22" i="6"/>
  <c r="G17" i="6"/>
  <c r="C27" i="6"/>
  <c r="C28" i="6"/>
  <c r="C9" i="6"/>
  <c r="C13" i="6"/>
  <c r="I24" i="5"/>
  <c r="I23" i="5"/>
  <c r="I21" i="5"/>
  <c r="I20" i="5"/>
  <c r="I19" i="5"/>
  <c r="I18" i="5"/>
  <c r="I17" i="5"/>
  <c r="I16" i="5"/>
  <c r="I15" i="5"/>
  <c r="H10" i="5"/>
  <c r="C11" i="4"/>
  <c r="C15" i="4"/>
  <c r="C17" i="4"/>
  <c r="C33" i="4"/>
  <c r="C35" i="4"/>
  <c r="C41" i="4"/>
  <c r="C40" i="4"/>
  <c r="C42" i="4"/>
  <c r="C44" i="4"/>
  <c r="G35" i="4"/>
  <c r="C9" i="3"/>
  <c r="C13" i="3"/>
  <c r="C17" i="3"/>
  <c r="C18" i="3"/>
  <c r="C20" i="3"/>
  <c r="C27" i="3"/>
  <c r="C15" i="3"/>
  <c r="C51" i="3"/>
  <c r="C57" i="3"/>
  <c r="C56" i="3"/>
  <c r="G56" i="3"/>
  <c r="C58" i="3"/>
  <c r="C59" i="3"/>
  <c r="C61" i="3"/>
  <c r="C6" i="2"/>
  <c r="G12" i="2"/>
  <c r="C9" i="2"/>
  <c r="C10" i="2"/>
  <c r="C12" i="2"/>
  <c r="C19" i="2"/>
  <c r="C22" i="2"/>
  <c r="C28" i="2"/>
  <c r="C31" i="2"/>
  <c r="C32" i="2"/>
  <c r="C34" i="2"/>
  <c r="C11" i="2"/>
  <c r="D38" i="1"/>
  <c r="D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beyon</author>
  </authors>
  <commentList>
    <comment ref="C48" authorId="0" shapeId="0" xr:uid="{00000000-0006-0000-0000-000001000000}">
      <text>
        <r>
          <rPr>
            <sz val="9"/>
            <rFont val="Times New Roman"/>
          </rPr>
          <t xml:space="preserve">Was originally 4000 for 8 performances
</t>
        </r>
      </text>
    </comment>
    <comment ref="G50" authorId="0" shapeId="0" xr:uid="{00000000-0006-0000-0000-000002000000}">
      <text>
        <r>
          <rPr>
            <sz val="9"/>
            <rFont val="Times New Roman"/>
          </rPr>
          <t xml:space="preserve">Additional In Kind Support to original budget
</t>
        </r>
      </text>
    </comment>
    <comment ref="G51" authorId="0" shapeId="0" xr:uid="{00000000-0006-0000-0000-000003000000}">
      <text>
        <r>
          <rPr>
            <sz val="9"/>
            <rFont val="Times New Roman"/>
          </rPr>
          <t xml:space="preserve">Additional In Kind Support to original budget
</t>
        </r>
      </text>
    </comment>
    <comment ref="G52" authorId="0" shapeId="0" xr:uid="{00000000-0006-0000-0000-000004000000}">
      <text>
        <r>
          <rPr>
            <sz val="9"/>
            <rFont val="Times New Roman"/>
          </rPr>
          <t xml:space="preserve">Additional In Kind Support to original budget
</t>
        </r>
      </text>
    </comment>
    <comment ref="C67" authorId="0" shapeId="0" xr:uid="{00000000-0006-0000-0000-000005000000}">
      <text>
        <r>
          <rPr>
            <sz val="9"/>
            <rFont val="Times New Roman"/>
          </rPr>
          <t xml:space="preserve">Detailed in H17 budget as Box Office 1000, and Producer Admin 500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beyon</author>
  </authors>
  <commentList>
    <comment ref="C16" authorId="0" shapeId="0" xr:uid="{00000000-0006-0000-0100-000001000000}">
      <text>
        <r>
          <rPr>
            <sz val="9"/>
            <rFont val="Times New Roman"/>
          </rPr>
          <t>Cabletrap</t>
        </r>
      </text>
    </comment>
    <comment ref="C20" authorId="0" shapeId="0" xr:uid="{00000000-0006-0000-0100-000002000000}">
      <text>
        <r>
          <rPr>
            <sz val="9"/>
            <rFont val="Times New Roman"/>
          </rPr>
          <t xml:space="preserve">Was originally 4000 for 8 performances
</t>
        </r>
      </text>
    </comment>
    <comment ref="C24" authorId="0" shapeId="0" xr:uid="{00000000-0006-0000-0100-000003000000}">
      <text>
        <r>
          <rPr>
            <sz val="9"/>
            <rFont val="Times New Roman"/>
          </rPr>
          <t>POSS for additional team members if needed</t>
        </r>
      </text>
    </comment>
    <comment ref="C26" authorId="0" shapeId="0" xr:uid="{00000000-0006-0000-0100-000004000000}">
      <text>
        <r>
          <rPr>
            <sz val="9"/>
            <rFont val="Times New Roman"/>
          </rPr>
          <t>Phil x 1 day</t>
        </r>
      </text>
    </comment>
  </commentList>
</comments>
</file>

<file path=xl/sharedStrings.xml><?xml version="1.0" encoding="utf-8"?>
<sst xmlns="http://schemas.openxmlformats.org/spreadsheetml/2006/main" count="847" uniqueCount="224">
  <si>
    <t>CONTAINS STRONG LANGUAGE</t>
  </si>
  <si>
    <t>Income</t>
  </si>
  <si>
    <t>Only Edit the WHITE Cells</t>
  </si>
  <si>
    <t>Funding</t>
  </si>
  <si>
    <t>Does not include/deduct GST</t>
  </si>
  <si>
    <t>Arts Council</t>
  </si>
  <si>
    <t>Wrecking Ball Press (Humber Mouth Budget)</t>
  </si>
  <si>
    <t>Hull 2017</t>
  </si>
  <si>
    <t>BALANCED w/ disparities from original budget</t>
  </si>
  <si>
    <t>BBC</t>
  </si>
  <si>
    <t>Wrecking Ball Press (Humber Mouth)</t>
  </si>
  <si>
    <t>British Council</t>
  </si>
  <si>
    <t>BALANCED</t>
  </si>
  <si>
    <t xml:space="preserve">Box Office @ 30% </t>
  </si>
  <si>
    <t>(See next tab)</t>
  </si>
  <si>
    <t>Artist Contribution</t>
  </si>
  <si>
    <t>Other</t>
  </si>
  <si>
    <t>In Kind</t>
  </si>
  <si>
    <t>Total Income</t>
  </si>
  <si>
    <t>Expenses</t>
  </si>
  <si>
    <t>Artistic Spending</t>
  </si>
  <si>
    <t>17 Poets - Kate Fox Commission</t>
  </si>
  <si>
    <t>17 Poets - Bohdan Piasecki Commission</t>
  </si>
  <si>
    <t>Grant - Imtiaz Dharker</t>
  </si>
  <si>
    <t>Tech and Ops</t>
  </si>
  <si>
    <t>Artistic Liaison</t>
  </si>
  <si>
    <t xml:space="preserve">Hull 2017 Venue Event Dressing </t>
  </si>
  <si>
    <t>15 x Hull 17 Commissions @ 2000</t>
  </si>
  <si>
    <t>Hull 17 Collaborating Artists x 10 @ 1000</t>
  </si>
  <si>
    <t>-</t>
  </si>
  <si>
    <t>Production &amp; Materials x 15 @ 850</t>
  </si>
  <si>
    <t>British Council Caribbean Slam Poets 3 commissions @ 2k</t>
  </si>
  <si>
    <t>Slam Int &amp; local Travel; Accomm &amp; Subsistence @ 1200 Visas 400</t>
  </si>
  <si>
    <t>Local poets @ Kardomah x 9 x 500</t>
  </si>
  <si>
    <t>Kardomah Hire 3day @ 750</t>
  </si>
  <si>
    <t>Arts College Venue Hire 6 x 1000</t>
  </si>
  <si>
    <t>Venue AV/Lighting/Dressing</t>
  </si>
  <si>
    <t>Venue security/stewarding/health &amp; safety</t>
  </si>
  <si>
    <t>Outside Broadcast vans, team, equipment</t>
  </si>
  <si>
    <t>BBC Editorial &amp; Production Staff 12 wks x 4 people (rates vary)</t>
  </si>
  <si>
    <t>Kicker Funded Production Manager for BBC Venue</t>
  </si>
  <si>
    <t>Hull 17 Poets Travel &amp; 5 days Accommodation 17 @ 780</t>
  </si>
  <si>
    <t>Hull 17 Collaborating Artists Travel &amp; 4 days Accommodation 10 @ 644</t>
  </si>
  <si>
    <t>BBC Crew Accommodation and subsistence</t>
  </si>
  <si>
    <t>Hull 17 Artists Per Diems 84 x 30</t>
  </si>
  <si>
    <t>In venue catering for artists and crew</t>
  </si>
  <si>
    <t>Hull 17 Travel in Hull 17 x 2 x 14</t>
  </si>
  <si>
    <t>Outreach 20 days @ 200</t>
  </si>
  <si>
    <t>ETBS/Humber Mouth Producer 90 days 30K pr</t>
  </si>
  <si>
    <t>Producer Expenses</t>
  </si>
  <si>
    <t>BBC Production office 6 months @ 500es</t>
  </si>
  <si>
    <t>Wrecking Ball delivery 20 days @ 350</t>
  </si>
  <si>
    <t>Accessibility</t>
  </si>
  <si>
    <t>6 x interpreted performances @ 500</t>
  </si>
  <si>
    <t>Translated/specialist materials; Audience Liaison</t>
  </si>
  <si>
    <t>Hull 2017 Tech/Ops Liason 10 Days</t>
  </si>
  <si>
    <t>Marketing and Development</t>
  </si>
  <si>
    <t>Volunteers (20 per day x 4 days)</t>
  </si>
  <si>
    <t>Humber Mouth Brochure/Leaflets/Website</t>
  </si>
  <si>
    <t>Hull 2017 Website</t>
  </si>
  <si>
    <t>Humber Mouth Brochure Distribution</t>
  </si>
  <si>
    <t>Hull 2017 Season Brochure, Monthly Guide</t>
  </si>
  <si>
    <t>Humber Mouth Social Media Assistant/Blogger</t>
  </si>
  <si>
    <t>Humber Mouth Marketing/PR Consultant</t>
  </si>
  <si>
    <t>Extra marketing to Humber Mouth brochures (30000)</t>
  </si>
  <si>
    <t>Extra marketing to Humber Mouth distribution to inc. greater north</t>
  </si>
  <si>
    <t>BBC Audience Services and Marketing</t>
  </si>
  <si>
    <t>BBC Social Media &amp; Website Producer 20 days @ 250</t>
  </si>
  <si>
    <t>Hull 2017 Digital Marketing Team 25 Days</t>
  </si>
  <si>
    <t>Hull 2017 Filming Photography 4 Days</t>
  </si>
  <si>
    <t>Hull 2017 Brand Architecture and Procedures Delivery 1 Day</t>
  </si>
  <si>
    <t>2017 festival dedicated print, local &amp; regional advertising</t>
  </si>
  <si>
    <t>Specialist PR Bolton Quinn/Cornershop 10 days @ 500</t>
  </si>
  <si>
    <t>Admin and Consumables</t>
  </si>
  <si>
    <t>Predelivery travel and meetings costs</t>
  </si>
  <si>
    <t>Box office admin and costs</t>
  </si>
  <si>
    <t>Contingency</t>
  </si>
  <si>
    <t>Total Expenses</t>
  </si>
  <si>
    <t>Surplus/Deficit</t>
  </si>
  <si>
    <t xml:space="preserve"> </t>
  </si>
  <si>
    <t>17 Poets-Kate Fox Commission</t>
  </si>
  <si>
    <t>Hull 2017 Producer 25 Days</t>
  </si>
  <si>
    <t>17 Poets-Bohdan Piasecki Commission</t>
  </si>
  <si>
    <t>Grant for Imtiaz Dharker</t>
  </si>
  <si>
    <t>Producer Admin</t>
  </si>
  <si>
    <t>BBC Arts</t>
  </si>
  <si>
    <t>BBC North Kicker Fund 16/17</t>
  </si>
  <si>
    <t>Kicker Fund 17/18</t>
  </si>
  <si>
    <t>BBC Learning</t>
  </si>
  <si>
    <t>Hull Arts College Venue Hire</t>
  </si>
  <si>
    <t>Arts College/Middleton Hall - Additional AV/Lighting/Set Dressing</t>
  </si>
  <si>
    <t>Arts College/Middleton Hall - Security/Stewards/Fire Warden</t>
  </si>
  <si>
    <t>Arts College - First Aiders</t>
  </si>
  <si>
    <t>Arts College/Middleton Hall - Catering</t>
  </si>
  <si>
    <t>Production Office</t>
  </si>
  <si>
    <t>OB Van and Engineers</t>
  </si>
  <si>
    <t>OB Lines</t>
  </si>
  <si>
    <t>OB Radio Comms</t>
  </si>
  <si>
    <t>OB Tape Stock and Data</t>
  </si>
  <si>
    <t>OB Additional Vans</t>
  </si>
  <si>
    <t>Hotels/Accom</t>
  </si>
  <si>
    <t>Food (Radio Drama Team)</t>
  </si>
  <si>
    <t>Rail Fares/Hire Cars/Fuel/Parking</t>
  </si>
  <si>
    <t>Volunteer Expenses</t>
  </si>
  <si>
    <t>Travel Expenses (Meetings)</t>
  </si>
  <si>
    <t>Event PM</t>
  </si>
  <si>
    <t>Event Producer</t>
  </si>
  <si>
    <t>Event PC</t>
  </si>
  <si>
    <t>Event PMA</t>
  </si>
  <si>
    <t>Festival Start Up Activity (incl. early commisions such as Imtiaz Dharker and the Washing Line Project)</t>
  </si>
  <si>
    <t>Hull 17 Travel</t>
  </si>
  <si>
    <t>Hull 17 Food</t>
  </si>
  <si>
    <t>Artist Fees Broadcast</t>
  </si>
  <si>
    <t>Artist Fees Non Broadcast</t>
  </si>
  <si>
    <t>Artist Expenses (not Hull 17)</t>
  </si>
  <si>
    <t>Attachment Installation Project</t>
  </si>
  <si>
    <t>Middleton Hall - Producer (Work Experience Programme)</t>
  </si>
  <si>
    <t>Middleton Hall - Producer (Learning Day)</t>
  </si>
  <si>
    <t>Middleton Hall - Work Experience Expenses</t>
  </si>
  <si>
    <t>Middleton Hall - Audience Expenses</t>
  </si>
  <si>
    <t>Middleton Hall - Learning Day Handouts</t>
  </si>
  <si>
    <t>Middleton Hall - Production</t>
  </si>
  <si>
    <t>Middleton Hall - Talent (5 x Poets, 2 x Examiners)</t>
  </si>
  <si>
    <t>Middleton Hall - Talent Expenses (Hotel and Travel)</t>
  </si>
  <si>
    <t>Audience Services and Marketing (10 Days @ 200 per day)</t>
  </si>
  <si>
    <t>Social Media/Website Producer</t>
  </si>
  <si>
    <t>Photographer</t>
  </si>
  <si>
    <t>Marketing/Comms/Branding</t>
  </si>
  <si>
    <t>Humber Mouth - COMBINED BUDGET FOR 2017 AND 2018</t>
  </si>
  <si>
    <t>Earned Income - Box Office</t>
  </si>
  <si>
    <t>Is this box office from last year or from this upcoming year?</t>
  </si>
  <si>
    <t>Hull City Council</t>
  </si>
  <si>
    <t>grant is 25000 30 was in app but it's 30</t>
  </si>
  <si>
    <t>Crossover w/ CSL</t>
  </si>
  <si>
    <t>North Point Shopping Centre</t>
  </si>
  <si>
    <t>Has this been confirmed?</t>
  </si>
  <si>
    <t>James Reckitt Library Trust</t>
  </si>
  <si>
    <t>Commissions years 1 &amp; 2</t>
  </si>
  <si>
    <t>Headline Acts years 1 &amp; 2 (4x2500)</t>
  </si>
  <si>
    <t>Artist Fees Main Programme (20x1000)</t>
  </si>
  <si>
    <t>Artist Hotels (24x80)</t>
  </si>
  <si>
    <t>Artist Hospitality</t>
  </si>
  <si>
    <t>Artist Flights (4x800)</t>
  </si>
  <si>
    <t>Artist Travel UK (20x100)</t>
  </si>
  <si>
    <t>European Literature Festival Visits x3</t>
  </si>
  <si>
    <t>Venue Hire (26x150)</t>
  </si>
  <si>
    <t>Artistic Director (2x10500)</t>
  </si>
  <si>
    <t>Reviewer/Blogger (2x500)</t>
  </si>
  <si>
    <t>Compere (2x1500)</t>
  </si>
  <si>
    <t>Head in a Book (15 months x 1400)</t>
  </si>
  <si>
    <t>Writing Squad European Under 25 Exchange</t>
  </si>
  <si>
    <t>Digital Engagement 'How was your day?' project</t>
  </si>
  <si>
    <t xml:space="preserve">Accessible Literature and Events </t>
  </si>
  <si>
    <t>Funds that will be used for both HM and CSL</t>
  </si>
  <si>
    <t>Brochure/Leaflets/Website</t>
  </si>
  <si>
    <t>Brochure Distribution</t>
  </si>
  <si>
    <t>Social Media Assistant/Blogger</t>
  </si>
  <si>
    <t>Marketing/PR Consultant</t>
  </si>
  <si>
    <t>Ticket Prices</t>
  </si>
  <si>
    <t xml:space="preserve">Per Ticket </t>
  </si>
  <si>
    <t>Net</t>
  </si>
  <si>
    <t>% of</t>
  </si>
  <si>
    <t>Av Tix</t>
  </si>
  <si>
    <t>Charges</t>
  </si>
  <si>
    <t>Sales</t>
  </si>
  <si>
    <t>Adult</t>
  </si>
  <si>
    <t>Concession</t>
  </si>
  <si>
    <t>Group</t>
  </si>
  <si>
    <t>Preview</t>
  </si>
  <si>
    <t>Av Tix Price</t>
  </si>
  <si>
    <t>Table of Possibilities</t>
  </si>
  <si>
    <t xml:space="preserve">Total </t>
  </si>
  <si>
    <t>Capacity</t>
  </si>
  <si>
    <t>No. Shows</t>
  </si>
  <si>
    <t>Comps</t>
  </si>
  <si>
    <t>Total Capacity</t>
  </si>
  <si>
    <t>%</t>
  </si>
  <si>
    <t>Box ofifce</t>
  </si>
  <si>
    <t>Louise Wallwein</t>
  </si>
  <si>
    <t>(See previous tab)</t>
  </si>
  <si>
    <t>Commission</t>
  </si>
  <si>
    <t>Commission Expenses</t>
  </si>
  <si>
    <t>Engagement Fee</t>
  </si>
  <si>
    <t>WBP</t>
  </si>
  <si>
    <t>Festival Expenses</t>
  </si>
  <si>
    <t>Kardomah 94</t>
  </si>
  <si>
    <t>Venue</t>
  </si>
  <si>
    <t>Session Fees Musicians</t>
  </si>
  <si>
    <t>Jacob Polley</t>
  </si>
  <si>
    <t>Kate Tempest</t>
  </si>
  <si>
    <t>Trinity</t>
  </si>
  <si>
    <t>Rider</t>
  </si>
  <si>
    <t>Rig</t>
  </si>
  <si>
    <t>Dean Wilson</t>
  </si>
  <si>
    <t>Kate Fox</t>
  </si>
  <si>
    <t>Bohdan Piasecki</t>
  </si>
  <si>
    <t>Harry Giles</t>
  </si>
  <si>
    <t>Imtiaz Dharker</t>
  </si>
  <si>
    <t>Learning Day</t>
  </si>
  <si>
    <t>Pre Festival Travel</t>
  </si>
  <si>
    <t>Dancers</t>
  </si>
  <si>
    <t>Composer</t>
  </si>
  <si>
    <t>Hull Sch Art Des</t>
  </si>
  <si>
    <t>Zena Edwards</t>
  </si>
  <si>
    <t>Chef</t>
  </si>
  <si>
    <t>Fred Voss</t>
  </si>
  <si>
    <t>NB BUDGET DOUBLE UP RE WHO IS PAYING FOR ACCOMODATION</t>
  </si>
  <si>
    <t>Flights</t>
  </si>
  <si>
    <t>Accom/Meals</t>
  </si>
  <si>
    <t>Joelle Taylor</t>
  </si>
  <si>
    <t>Joe Hakim</t>
  </si>
  <si>
    <t>Helen Mort</t>
  </si>
  <si>
    <t>Hannah Silva</t>
  </si>
  <si>
    <t>Michael Symmonds Roberts</t>
  </si>
  <si>
    <t>Isaiah Hull</t>
  </si>
  <si>
    <t>Additional Poets</t>
  </si>
  <si>
    <t>John Cooper Clarke</t>
  </si>
  <si>
    <t>Middleton Hall</t>
  </si>
  <si>
    <t>Staging</t>
  </si>
  <si>
    <t>Imtiaz Dharker Copyright</t>
  </si>
  <si>
    <t>Imtiaz Dharker Performance</t>
  </si>
  <si>
    <t>Simon Armitage Copyright</t>
  </si>
  <si>
    <t>Simon Armitage Performance</t>
  </si>
  <si>
    <t>Daljit Nagra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</si>
</sst>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[$$-C09]* #,##0.00_-;\-[$$-C09]* #,##0.00_-;_-[$$-C09]* &quot;-&quot;??_-;_-@_-"/>
    <numFmt numFmtId="165" formatCode="0.00_ ;[Red]\-0.00\ "/>
    <numFmt numFmtId="166" formatCode="_-&quot;$&quot;* #,##0.00_-;\-&quot;$&quot;* #,##0.00_-;_-&quot;$&quot;* &quot;-&quot;??_-;_-@_-"/>
    <numFmt numFmtId="167" formatCode="_-* #,##0_-;\-* #,##0_-;_-* &quot;-&quot;??_-;_-@_-"/>
  </numFmts>
  <fonts count="18">
    <font>
      <sz val="11"/>
      <color theme="1"/>
      <name val="Calibri"/>
      <charset val="134"/>
      <scheme val="minor"/>
    </font>
    <font>
      <b/>
      <sz val="14"/>
      <color theme="1" tint="0.499984740745262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i/>
      <sz val="11"/>
      <color rgb="FF0070C0"/>
      <name val="Calibri"/>
      <charset val="134"/>
      <scheme val="minor"/>
    </font>
    <font>
      <sz val="11"/>
      <color rgb="FF0070C0"/>
      <name val="Calibri"/>
      <charset val="134"/>
      <scheme val="minor"/>
    </font>
    <font>
      <b/>
      <u/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sz val="11"/>
      <name val="Calibri"/>
      <charset val="134"/>
      <scheme val="minor"/>
    </font>
    <font>
      <b/>
      <sz val="10"/>
      <color theme="0"/>
      <name val="Calibri"/>
      <charset val="134"/>
      <scheme val="minor"/>
    </font>
    <font>
      <b/>
      <sz val="9"/>
      <color theme="0"/>
      <name val="Calibri"/>
      <charset val="134"/>
      <scheme val="minor"/>
    </font>
    <font>
      <sz val="10"/>
      <name val="Calibri"/>
      <charset val="134"/>
      <scheme val="minor"/>
    </font>
    <font>
      <b/>
      <sz val="10"/>
      <name val="Calibri"/>
      <charset val="134"/>
      <scheme val="minor"/>
    </font>
    <font>
      <i/>
      <sz val="11"/>
      <color theme="0" tint="-0.249977111117893"/>
      <name val="Calibri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  <scheme val="minor"/>
    </font>
    <font>
      <sz val="9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166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130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3" fillId="2" borderId="1" xfId="0" applyFont="1" applyFill="1" applyBorder="1"/>
    <xf numFmtId="0" fontId="4" fillId="3" borderId="1" xfId="0" applyFont="1" applyFill="1" applyBorder="1"/>
    <xf numFmtId="0" fontId="0" fillId="3" borderId="1" xfId="0" applyFill="1" applyBorder="1"/>
    <xf numFmtId="0" fontId="0" fillId="0" borderId="1" xfId="0" applyBorder="1"/>
    <xf numFmtId="0" fontId="5" fillId="3" borderId="0" xfId="0" applyFont="1" applyFill="1"/>
    <xf numFmtId="0" fontId="6" fillId="3" borderId="0" xfId="0" applyFont="1" applyFill="1"/>
    <xf numFmtId="0" fontId="2" fillId="2" borderId="5" xfId="0" applyFont="1" applyFill="1" applyBorder="1"/>
    <xf numFmtId="0" fontId="3" fillId="2" borderId="5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3" borderId="6" xfId="0" applyFont="1" applyFill="1" applyBorder="1"/>
    <xf numFmtId="0" fontId="4" fillId="3" borderId="7" xfId="0" applyFont="1" applyFill="1" applyBorder="1"/>
    <xf numFmtId="0" fontId="0" fillId="0" borderId="8" xfId="0" applyBorder="1"/>
    <xf numFmtId="0" fontId="0" fillId="3" borderId="9" xfId="0" applyFill="1" applyBorder="1"/>
    <xf numFmtId="0" fontId="0" fillId="0" borderId="10" xfId="0" applyBorder="1"/>
    <xf numFmtId="0" fontId="0" fillId="0" borderId="11" xfId="0" applyBorder="1"/>
    <xf numFmtId="0" fontId="7" fillId="0" borderId="0" xfId="0" applyFont="1"/>
    <xf numFmtId="0" fontId="8" fillId="4" borderId="1" xfId="0" applyFont="1" applyFill="1" applyBorder="1"/>
    <xf numFmtId="0" fontId="8" fillId="4" borderId="10" xfId="0" applyFont="1" applyFill="1" applyBorder="1"/>
    <xf numFmtId="0" fontId="8" fillId="4" borderId="8" xfId="0" applyFont="1" applyFill="1" applyBorder="1"/>
    <xf numFmtId="0" fontId="9" fillId="3" borderId="6" xfId="0" applyFont="1" applyFill="1" applyBorder="1"/>
    <xf numFmtId="0" fontId="8" fillId="3" borderId="9" xfId="0" applyFont="1" applyFill="1" applyBorder="1"/>
    <xf numFmtId="0" fontId="8" fillId="4" borderId="11" xfId="0" applyFont="1" applyFill="1" applyBorder="1"/>
    <xf numFmtId="0" fontId="0" fillId="4" borderId="1" xfId="0" applyFill="1" applyBorder="1"/>
    <xf numFmtId="43" fontId="0" fillId="0" borderId="0" xfId="3" applyFont="1" applyFill="1"/>
    <xf numFmtId="9" fontId="0" fillId="0" borderId="0" xfId="2" applyFont="1" applyFill="1"/>
    <xf numFmtId="43" fontId="10" fillId="5" borderId="12" xfId="3" applyFont="1" applyFill="1" applyBorder="1"/>
    <xf numFmtId="43" fontId="10" fillId="5" borderId="13" xfId="3" applyFont="1" applyFill="1" applyBorder="1"/>
    <xf numFmtId="43" fontId="11" fillId="5" borderId="13" xfId="3" applyFont="1" applyFill="1" applyBorder="1"/>
    <xf numFmtId="43" fontId="10" fillId="5" borderId="13" xfId="3" applyFont="1" applyFill="1" applyBorder="1" applyAlignment="1">
      <alignment horizontal="center"/>
    </xf>
    <xf numFmtId="9" fontId="10" fillId="5" borderId="13" xfId="2" applyFont="1" applyFill="1" applyBorder="1"/>
    <xf numFmtId="43" fontId="10" fillId="5" borderId="14" xfId="3" applyFont="1" applyFill="1" applyBorder="1"/>
    <xf numFmtId="43" fontId="10" fillId="5" borderId="15" xfId="3" applyFont="1" applyFill="1" applyBorder="1"/>
    <xf numFmtId="9" fontId="10" fillId="5" borderId="15" xfId="2" applyFont="1" applyFill="1" applyBorder="1"/>
    <xf numFmtId="43" fontId="0" fillId="3" borderId="12" xfId="3" applyFont="1" applyFill="1" applyBorder="1"/>
    <xf numFmtId="43" fontId="0" fillId="0" borderId="13" xfId="3" applyFont="1" applyFill="1" applyBorder="1"/>
    <xf numFmtId="43" fontId="12" fillId="3" borderId="13" xfId="3" applyFont="1" applyFill="1" applyBorder="1"/>
    <xf numFmtId="9" fontId="0" fillId="0" borderId="13" xfId="2" applyFont="1" applyFill="1" applyBorder="1"/>
    <xf numFmtId="43" fontId="0" fillId="3" borderId="16" xfId="3" applyFont="1" applyFill="1" applyBorder="1"/>
    <xf numFmtId="43" fontId="0" fillId="0" borderId="0" xfId="3" applyFont="1" applyFill="1" applyBorder="1"/>
    <xf numFmtId="43" fontId="12" fillId="3" borderId="0" xfId="3" applyFont="1" applyFill="1" applyBorder="1"/>
    <xf numFmtId="9" fontId="0" fillId="0" borderId="0" xfId="2" applyFont="1" applyFill="1" applyBorder="1"/>
    <xf numFmtId="43" fontId="0" fillId="3" borderId="0" xfId="3" applyFont="1" applyFill="1" applyBorder="1"/>
    <xf numFmtId="9" fontId="0" fillId="3" borderId="0" xfId="2" applyFont="1" applyFill="1" applyBorder="1"/>
    <xf numFmtId="43" fontId="0" fillId="3" borderId="14" xfId="3" applyFont="1" applyFill="1" applyBorder="1"/>
    <xf numFmtId="43" fontId="0" fillId="3" borderId="15" xfId="3" applyFont="1" applyFill="1" applyBorder="1"/>
    <xf numFmtId="43" fontId="12" fillId="3" borderId="15" xfId="3" applyFont="1" applyFill="1" applyBorder="1"/>
    <xf numFmtId="9" fontId="0" fillId="3" borderId="15" xfId="2" applyFont="1" applyFill="1" applyBorder="1"/>
    <xf numFmtId="43" fontId="10" fillId="5" borderId="17" xfId="3" applyFont="1" applyFill="1" applyBorder="1"/>
    <xf numFmtId="9" fontId="10" fillId="5" borderId="12" xfId="2" applyFont="1" applyFill="1" applyBorder="1"/>
    <xf numFmtId="43" fontId="10" fillId="5" borderId="16" xfId="3" applyFont="1" applyFill="1" applyBorder="1"/>
    <xf numFmtId="43" fontId="10" fillId="5" borderId="0" xfId="3" applyFont="1" applyFill="1" applyBorder="1"/>
    <xf numFmtId="43" fontId="10" fillId="5" borderId="18" xfId="3" applyFont="1" applyFill="1" applyBorder="1"/>
    <xf numFmtId="9" fontId="10" fillId="5" borderId="16" xfId="2" applyFont="1" applyFill="1" applyBorder="1" applyAlignment="1">
      <alignment horizontal="center"/>
    </xf>
    <xf numFmtId="167" fontId="0" fillId="0" borderId="14" xfId="3" applyNumberFormat="1" applyFont="1" applyFill="1" applyBorder="1" applyAlignment="1"/>
    <xf numFmtId="167" fontId="0" fillId="0" borderId="15" xfId="3" applyNumberFormat="1" applyFont="1" applyFill="1" applyBorder="1" applyAlignment="1">
      <alignment horizontal="center"/>
    </xf>
    <xf numFmtId="167" fontId="0" fillId="3" borderId="15" xfId="3" applyNumberFormat="1" applyFont="1" applyFill="1" applyBorder="1" applyAlignment="1">
      <alignment horizontal="center"/>
    </xf>
    <xf numFmtId="167" fontId="0" fillId="3" borderId="19" xfId="3" applyNumberFormat="1" applyFont="1" applyFill="1" applyBorder="1" applyAlignment="1">
      <alignment horizontal="center"/>
    </xf>
    <xf numFmtId="9" fontId="0" fillId="3" borderId="16" xfId="2" applyFont="1" applyFill="1" applyBorder="1"/>
    <xf numFmtId="167" fontId="0" fillId="0" borderId="0" xfId="3" applyNumberFormat="1" applyFont="1" applyFill="1"/>
    <xf numFmtId="167" fontId="0" fillId="0" borderId="0" xfId="3" applyNumberFormat="1" applyFont="1" applyFill="1" applyBorder="1"/>
    <xf numFmtId="167" fontId="12" fillId="0" borderId="0" xfId="3" applyNumberFormat="1" applyFont="1" applyFill="1" applyBorder="1"/>
    <xf numFmtId="9" fontId="12" fillId="3" borderId="16" xfId="2" applyFont="1" applyFill="1" applyBorder="1"/>
    <xf numFmtId="167" fontId="12" fillId="0" borderId="0" xfId="3" applyNumberFormat="1" applyFont="1" applyFill="1"/>
    <xf numFmtId="9" fontId="13" fillId="3" borderId="16" xfId="2" applyFont="1" applyFill="1" applyBorder="1"/>
    <xf numFmtId="9" fontId="0" fillId="3" borderId="14" xfId="2" applyFont="1" applyFill="1" applyBorder="1"/>
    <xf numFmtId="0" fontId="0" fillId="0" borderId="0" xfId="0" applyFont="1" applyFill="1"/>
    <xf numFmtId="0" fontId="0" fillId="0" borderId="0" xfId="0" applyFont="1"/>
    <xf numFmtId="43" fontId="10" fillId="5" borderId="19" xfId="3" applyFont="1" applyFill="1" applyBorder="1"/>
    <xf numFmtId="166" fontId="14" fillId="3" borderId="17" xfId="1" applyFont="1" applyFill="1" applyBorder="1"/>
    <xf numFmtId="166" fontId="14" fillId="3" borderId="18" xfId="1" applyFont="1" applyFill="1" applyBorder="1"/>
    <xf numFmtId="43" fontId="0" fillId="0" borderId="0" xfId="0" applyNumberFormat="1"/>
    <xf numFmtId="43" fontId="10" fillId="5" borderId="17" xfId="3" applyFont="1" applyFill="1" applyBorder="1" applyAlignment="1">
      <alignment horizontal="center"/>
    </xf>
    <xf numFmtId="43" fontId="10" fillId="5" borderId="18" xfId="3" applyFont="1" applyFill="1" applyBorder="1" applyAlignment="1">
      <alignment horizontal="center"/>
    </xf>
    <xf numFmtId="167" fontId="4" fillId="3" borderId="18" xfId="3" applyNumberFormat="1" applyFont="1" applyFill="1" applyBorder="1"/>
    <xf numFmtId="43" fontId="15" fillId="0" borderId="0" xfId="3" applyFont="1" applyFill="1"/>
    <xf numFmtId="167" fontId="4" fillId="3" borderId="19" xfId="3" applyNumberFormat="1" applyFont="1" applyFill="1" applyBorder="1"/>
    <xf numFmtId="0" fontId="0" fillId="0" borderId="1" xfId="0" applyFont="1" applyFill="1" applyBorder="1"/>
    <xf numFmtId="167" fontId="0" fillId="0" borderId="0" xfId="3" applyNumberFormat="1" applyFont="1" applyFill="1" applyAlignment="1">
      <alignment horizontal="center"/>
    </xf>
    <xf numFmtId="0" fontId="0" fillId="4" borderId="0" xfId="0" applyFill="1"/>
    <xf numFmtId="0" fontId="4" fillId="3" borderId="22" xfId="0" applyFont="1" applyFill="1" applyBorder="1"/>
    <xf numFmtId="0" fontId="0" fillId="0" borderId="1" xfId="0" applyFont="1" applyBorder="1"/>
    <xf numFmtId="0" fontId="0" fillId="0" borderId="23" xfId="0" applyBorder="1"/>
    <xf numFmtId="0" fontId="0" fillId="4" borderId="10" xfId="0" applyFont="1" applyFill="1" applyBorder="1"/>
    <xf numFmtId="0" fontId="0" fillId="4" borderId="23" xfId="0" applyFill="1" applyBorder="1"/>
    <xf numFmtId="0" fontId="0" fillId="4" borderId="1" xfId="0" applyFont="1" applyFill="1" applyBorder="1"/>
    <xf numFmtId="0" fontId="0" fillId="4" borderId="24" xfId="0" applyFont="1" applyFill="1" applyBorder="1"/>
    <xf numFmtId="0" fontId="0" fillId="4" borderId="11" xfId="0" applyFill="1" applyBorder="1"/>
    <xf numFmtId="0" fontId="0" fillId="0" borderId="24" xfId="0" applyBorder="1"/>
    <xf numFmtId="165" fontId="4" fillId="3" borderId="1" xfId="0" applyNumberFormat="1" applyFont="1" applyFill="1" applyBorder="1"/>
    <xf numFmtId="0" fontId="0" fillId="0" borderId="0" xfId="0" applyFill="1"/>
    <xf numFmtId="0" fontId="0" fillId="0" borderId="10" xfId="0" applyFill="1" applyBorder="1"/>
    <xf numFmtId="0" fontId="0" fillId="0" borderId="1" xfId="0" applyFill="1" applyBorder="1"/>
    <xf numFmtId="0" fontId="0" fillId="0" borderId="5" xfId="0" applyBorder="1"/>
    <xf numFmtId="0" fontId="0" fillId="0" borderId="5" xfId="0" applyFont="1" applyBorder="1"/>
    <xf numFmtId="0" fontId="0" fillId="0" borderId="25" xfId="0" applyBorder="1"/>
    <xf numFmtId="0" fontId="0" fillId="0" borderId="0" xfId="0" applyFill="1" applyBorder="1"/>
    <xf numFmtId="0" fontId="0" fillId="0" borderId="0" xfId="0" applyFill="1"/>
    <xf numFmtId="0" fontId="0" fillId="6" borderId="1" xfId="0" applyFill="1" applyBorder="1"/>
    <xf numFmtId="0" fontId="0" fillId="7" borderId="1" xfId="0" applyFill="1" applyBorder="1"/>
    <xf numFmtId="0" fontId="0" fillId="8" borderId="0" xfId="0" applyFill="1"/>
    <xf numFmtId="0" fontId="0" fillId="9" borderId="1" xfId="0" applyFill="1" applyBorder="1"/>
    <xf numFmtId="0" fontId="0" fillId="8" borderId="1" xfId="0" applyFill="1" applyBorder="1"/>
    <xf numFmtId="0" fontId="4" fillId="3" borderId="9" xfId="0" applyFont="1" applyFill="1" applyBorder="1"/>
    <xf numFmtId="0" fontId="0" fillId="7" borderId="1" xfId="0" applyFont="1" applyFill="1" applyBorder="1"/>
    <xf numFmtId="0" fontId="0" fillId="7" borderId="11" xfId="0" applyFont="1" applyFill="1" applyBorder="1"/>
    <xf numFmtId="0" fontId="0" fillId="4" borderId="0" xfId="0" applyFill="1" applyBorder="1"/>
    <xf numFmtId="0" fontId="0" fillId="7" borderId="10" xfId="0" applyFill="1" applyBorder="1"/>
    <xf numFmtId="0" fontId="0" fillId="7" borderId="11" xfId="0" applyFill="1" applyBorder="1"/>
    <xf numFmtId="0" fontId="0" fillId="7" borderId="8" xfId="0" applyFill="1" applyBorder="1"/>
    <xf numFmtId="0" fontId="0" fillId="7" borderId="5" xfId="0" applyFill="1" applyBorder="1"/>
    <xf numFmtId="0" fontId="0" fillId="6" borderId="10" xfId="0" applyFont="1" applyFill="1" applyBorder="1"/>
    <xf numFmtId="0" fontId="0" fillId="6" borderId="23" xfId="0" applyFill="1" applyBorder="1"/>
    <xf numFmtId="0" fontId="0" fillId="6" borderId="1" xfId="0" applyFont="1" applyFill="1" applyBorder="1"/>
    <xf numFmtId="0" fontId="0" fillId="6" borderId="24" xfId="0" applyFont="1" applyFill="1" applyBorder="1"/>
    <xf numFmtId="0" fontId="0" fillId="6" borderId="11" xfId="0" applyFill="1" applyBorder="1"/>
    <xf numFmtId="0" fontId="0" fillId="0" borderId="11" xfId="0" applyFill="1" applyBorder="1"/>
    <xf numFmtId="166" fontId="0" fillId="8" borderId="20" xfId="1" applyFont="1" applyFill="1" applyBorder="1"/>
    <xf numFmtId="164" fontId="0" fillId="8" borderId="21" xfId="1" applyNumberFormat="1" applyFont="1" applyFill="1" applyBorder="1"/>
    <xf numFmtId="9" fontId="13" fillId="8" borderId="16" xfId="2" applyFont="1" applyFill="1" applyBorder="1"/>
    <xf numFmtId="167" fontId="4" fillId="8" borderId="18" xfId="3" applyNumberFormat="1" applyFont="1" applyFill="1" applyBorder="1"/>
    <xf numFmtId="0" fontId="4" fillId="8" borderId="2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67" fontId="0" fillId="0" borderId="2" xfId="3" applyNumberFormat="1" applyFont="1" applyFill="1" applyBorder="1" applyAlignment="1">
      <alignment horizontal="center"/>
    </xf>
    <xf numFmtId="167" fontId="0" fillId="0" borderId="3" xfId="3" applyNumberFormat="1" applyFont="1" applyFill="1" applyBorder="1" applyAlignment="1">
      <alignment horizontal="center"/>
    </xf>
    <xf numFmtId="167" fontId="0" fillId="0" borderId="4" xfId="3" applyNumberFormat="1" applyFont="1" applyFill="1" applyBorder="1" applyAlignment="1">
      <alignment horizontal="center"/>
    </xf>
  </cellXfs>
  <cellStyles count="4">
    <cellStyle name="Comma 2" xfId="3" xr:uid="{00000000-0005-0000-0000-000000000000}"/>
    <cellStyle name="Currency" xfId="1" builtinId="4"/>
    <cellStyle name="Normal" xfId="0" builtinId="0"/>
    <cellStyle name="Percent 2" xfId="2" xr:uid="{00000000-0005-0000-0000-000003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72"/>
  <sheetViews>
    <sheetView topLeftCell="A41" workbookViewId="0" xr3:uid="{AEA406A1-0E4B-5B11-9CD5-51D6E497D94C}">
      <selection activeCell="C73" sqref="C73"/>
    </sheetView>
  </sheetViews>
  <sheetFormatPr defaultColWidth="9" defaultRowHeight="15"/>
  <cols>
    <col min="1" max="1" width="9.125"/>
    <col min="2" max="2" width="49.375" customWidth="1"/>
    <col min="3" max="3" width="18.375" customWidth="1"/>
    <col min="4" max="4" width="12" customWidth="1"/>
    <col min="5" max="5" width="9.75" customWidth="1"/>
    <col min="6" max="6" width="17.25" customWidth="1"/>
    <col min="7" max="7" width="19.375" customWidth="1"/>
    <col min="8" max="8" width="10.25" customWidth="1"/>
    <col min="9" max="9" width="10.875" customWidth="1"/>
  </cols>
  <sheetData>
    <row r="1" spans="2:8" ht="18.75">
      <c r="B1" s="1" t="s">
        <v>0</v>
      </c>
    </row>
    <row r="3" spans="2:8">
      <c r="B3" s="2" t="s">
        <v>1</v>
      </c>
      <c r="C3" s="3"/>
      <c r="E3" s="124" t="s">
        <v>2</v>
      </c>
      <c r="F3" s="125"/>
      <c r="G3" s="126"/>
    </row>
    <row r="4" spans="2:8">
      <c r="B4" s="4" t="s">
        <v>3</v>
      </c>
      <c r="C4" s="5"/>
      <c r="E4" s="127" t="s">
        <v>4</v>
      </c>
      <c r="F4" s="128"/>
      <c r="G4" s="129"/>
    </row>
    <row r="5" spans="2:8">
      <c r="B5" s="6" t="s">
        <v>5</v>
      </c>
      <c r="C5" s="6">
        <v>99336</v>
      </c>
    </row>
    <row r="6" spans="2:8">
      <c r="B6" s="101" t="s">
        <v>6</v>
      </c>
      <c r="C6" s="101">
        <v>15100</v>
      </c>
      <c r="G6" s="102" t="s">
        <v>7</v>
      </c>
      <c r="H6" t="s">
        <v>8</v>
      </c>
    </row>
    <row r="7" spans="2:8">
      <c r="B7" s="105" t="s">
        <v>9</v>
      </c>
      <c r="C7" s="6">
        <v>198061</v>
      </c>
      <c r="D7" s="103">
        <v>211496</v>
      </c>
      <c r="G7" s="101" t="s">
        <v>10</v>
      </c>
    </row>
    <row r="8" spans="2:8">
      <c r="B8" s="104" t="s">
        <v>11</v>
      </c>
      <c r="C8" s="104">
        <v>10000</v>
      </c>
      <c r="G8" s="104" t="s">
        <v>11</v>
      </c>
      <c r="H8" t="s">
        <v>12</v>
      </c>
    </row>
    <row r="9" spans="2:8">
      <c r="B9" s="102" t="s">
        <v>7</v>
      </c>
      <c r="C9" s="102">
        <v>76500</v>
      </c>
      <c r="G9" s="105" t="s">
        <v>9</v>
      </c>
    </row>
    <row r="10" spans="2:8">
      <c r="B10" s="5" t="s">
        <v>13</v>
      </c>
      <c r="C10" s="5">
        <f>'Box Office Projection '!I22</f>
        <v>0</v>
      </c>
      <c r="D10" s="7" t="s">
        <v>14</v>
      </c>
      <c r="E10" s="8"/>
    </row>
    <row r="11" spans="2:8">
      <c r="B11" s="6" t="s">
        <v>15</v>
      </c>
      <c r="C11" s="6"/>
    </row>
    <row r="12" spans="2:8">
      <c r="B12" s="6" t="s">
        <v>16</v>
      </c>
      <c r="C12" s="6"/>
    </row>
    <row r="13" spans="2:8">
      <c r="B13" s="102" t="s">
        <v>17</v>
      </c>
      <c r="C13" s="102">
        <v>85000</v>
      </c>
    </row>
    <row r="14" spans="2:8">
      <c r="B14" s="4" t="s">
        <v>18</v>
      </c>
      <c r="C14" s="5">
        <f>SUM(C5:C13)</f>
        <v>483997</v>
      </c>
    </row>
    <row r="15" spans="2:8">
      <c r="B15" s="9" t="s">
        <v>19</v>
      </c>
      <c r="C15" s="10"/>
      <c r="D15" s="11"/>
      <c r="E15" s="12"/>
    </row>
    <row r="16" spans="2:8">
      <c r="B16" s="13" t="s">
        <v>20</v>
      </c>
      <c r="C16" s="106">
        <f>SUM(C23:C46)</f>
        <v>262592</v>
      </c>
      <c r="D16" s="99"/>
      <c r="E16" s="99"/>
    </row>
    <row r="17" spans="2:5" s="93" customFormat="1">
      <c r="B17" s="108" t="s">
        <v>21</v>
      </c>
      <c r="C17" s="108">
        <v>17500</v>
      </c>
      <c r="D17" s="99"/>
      <c r="E17" s="99"/>
    </row>
    <row r="18" spans="2:5" s="93" customFormat="1">
      <c r="B18" s="107" t="s">
        <v>22</v>
      </c>
      <c r="C18" s="107">
        <v>15000</v>
      </c>
      <c r="D18" s="99"/>
      <c r="E18" s="99"/>
    </row>
    <row r="19" spans="2:5" s="93" customFormat="1">
      <c r="B19" s="107" t="s">
        <v>23</v>
      </c>
      <c r="C19" s="108">
        <v>4000</v>
      </c>
      <c r="D19" s="99"/>
      <c r="E19" s="99"/>
    </row>
    <row r="20" spans="2:5" s="93" customFormat="1">
      <c r="B20" s="107" t="s">
        <v>24</v>
      </c>
      <c r="C20" s="108">
        <v>4000</v>
      </c>
      <c r="D20" s="99"/>
      <c r="E20" s="99"/>
    </row>
    <row r="21" spans="2:5">
      <c r="B21" s="107" t="s">
        <v>25</v>
      </c>
      <c r="C21" s="108">
        <v>2000</v>
      </c>
      <c r="D21" s="99"/>
      <c r="E21" s="99"/>
    </row>
    <row r="22" spans="2:5">
      <c r="B22" s="102" t="s">
        <v>26</v>
      </c>
      <c r="C22" s="102">
        <v>3000</v>
      </c>
      <c r="D22" s="99"/>
      <c r="E22" s="99"/>
    </row>
    <row r="23" spans="2:5">
      <c r="B23" s="105" t="s">
        <v>27</v>
      </c>
      <c r="C23" s="105">
        <v>30000</v>
      </c>
      <c r="D23" s="99"/>
      <c r="E23" s="99"/>
    </row>
    <row r="24" spans="2:5">
      <c r="B24" s="6" t="s">
        <v>28</v>
      </c>
      <c r="C24" s="6">
        <v>10000</v>
      </c>
      <c r="D24" s="99" t="s">
        <v>29</v>
      </c>
      <c r="E24" s="99"/>
    </row>
    <row r="25" spans="2:5">
      <c r="B25" s="6" t="s">
        <v>30</v>
      </c>
      <c r="C25" s="6">
        <v>12750</v>
      </c>
      <c r="D25" s="99" t="s">
        <v>29</v>
      </c>
      <c r="E25" s="99"/>
    </row>
    <row r="26" spans="2:5">
      <c r="B26" s="104" t="s">
        <v>31</v>
      </c>
      <c r="C26" s="104">
        <v>6000</v>
      </c>
      <c r="D26" s="99"/>
      <c r="E26" s="99"/>
    </row>
    <row r="27" spans="2:5">
      <c r="B27" s="104" t="s">
        <v>32</v>
      </c>
      <c r="C27" s="104">
        <v>4000</v>
      </c>
      <c r="D27" s="99"/>
      <c r="E27" s="99"/>
    </row>
    <row r="28" spans="2:5">
      <c r="B28" s="6" t="s">
        <v>33</v>
      </c>
      <c r="C28" s="6">
        <v>4500</v>
      </c>
      <c r="D28" s="99"/>
      <c r="E28" s="99"/>
    </row>
    <row r="29" spans="2:5">
      <c r="B29" s="6" t="s">
        <v>34</v>
      </c>
      <c r="C29" s="6">
        <v>2250</v>
      </c>
      <c r="D29" s="99"/>
      <c r="E29" s="99"/>
    </row>
    <row r="30" spans="2:5">
      <c r="B30" s="105" t="s">
        <v>35</v>
      </c>
      <c r="C30" s="105">
        <v>6000</v>
      </c>
      <c r="D30" s="109">
        <v>2000</v>
      </c>
      <c r="E30" s="99"/>
    </row>
    <row r="31" spans="2:5">
      <c r="B31" s="105" t="s">
        <v>36</v>
      </c>
      <c r="C31" s="105">
        <v>10000</v>
      </c>
      <c r="D31" s="109">
        <v>13000</v>
      </c>
      <c r="E31" s="99"/>
    </row>
    <row r="32" spans="2:5">
      <c r="B32" s="105" t="s">
        <v>37</v>
      </c>
      <c r="C32" s="105">
        <v>9000</v>
      </c>
      <c r="D32" s="109">
        <v>8712</v>
      </c>
      <c r="E32" s="99"/>
    </row>
    <row r="33" spans="2:7">
      <c r="B33" s="105" t="s">
        <v>38</v>
      </c>
      <c r="C33" s="105">
        <v>26600</v>
      </c>
      <c r="D33" s="109">
        <v>20155</v>
      </c>
      <c r="E33" s="99"/>
    </row>
    <row r="34" spans="2:7">
      <c r="B34" s="105" t="s">
        <v>39</v>
      </c>
      <c r="C34" s="105">
        <v>47206</v>
      </c>
      <c r="D34" s="99"/>
      <c r="E34" s="99"/>
    </row>
    <row r="35" spans="2:7">
      <c r="B35" s="105" t="s">
        <v>40</v>
      </c>
      <c r="C35" s="105">
        <v>25000</v>
      </c>
      <c r="D35" s="109">
        <v>29000</v>
      </c>
      <c r="E35" s="99"/>
    </row>
    <row r="36" spans="2:7">
      <c r="B36" s="105" t="s">
        <v>41</v>
      </c>
      <c r="C36" s="105">
        <v>13260</v>
      </c>
      <c r="D36" s="99"/>
      <c r="E36" s="99"/>
    </row>
    <row r="37" spans="2:7">
      <c r="B37" s="105" t="s">
        <v>42</v>
      </c>
      <c r="C37" s="105">
        <v>6440</v>
      </c>
      <c r="D37" s="109">
        <f>SUM(4688+1500)</f>
        <v>6188</v>
      </c>
      <c r="E37" s="99"/>
    </row>
    <row r="38" spans="2:7">
      <c r="B38" s="105" t="s">
        <v>43</v>
      </c>
      <c r="C38" s="105">
        <v>12590</v>
      </c>
      <c r="D38" s="109">
        <f>SUM(7314+880)</f>
        <v>8194</v>
      </c>
      <c r="E38" s="99"/>
    </row>
    <row r="39" spans="2:7">
      <c r="B39" s="6" t="s">
        <v>44</v>
      </c>
      <c r="C39" s="6">
        <v>2520</v>
      </c>
      <c r="D39" s="99"/>
      <c r="E39" s="99"/>
    </row>
    <row r="40" spans="2:7">
      <c r="B40" s="105" t="s">
        <v>45</v>
      </c>
      <c r="C40" s="105">
        <v>9000</v>
      </c>
      <c r="D40" s="109">
        <v>10500</v>
      </c>
      <c r="E40" s="99"/>
    </row>
    <row r="41" spans="2:7">
      <c r="B41" s="6" t="s">
        <v>46</v>
      </c>
      <c r="C41" s="6">
        <v>476</v>
      </c>
      <c r="D41" s="99"/>
      <c r="E41" s="99"/>
    </row>
    <row r="42" spans="2:7">
      <c r="B42" s="6" t="s">
        <v>47</v>
      </c>
      <c r="C42" s="6">
        <v>4000</v>
      </c>
      <c r="D42" s="99"/>
      <c r="E42" s="99"/>
    </row>
    <row r="43" spans="2:7">
      <c r="B43" s="6" t="s">
        <v>48</v>
      </c>
      <c r="C43" s="6">
        <v>10500</v>
      </c>
      <c r="D43" s="99"/>
      <c r="E43" s="99"/>
    </row>
    <row r="44" spans="2:7">
      <c r="B44" s="6" t="s">
        <v>49</v>
      </c>
      <c r="C44" s="6">
        <v>500</v>
      </c>
      <c r="D44" s="99"/>
      <c r="E44" s="99"/>
    </row>
    <row r="45" spans="2:7">
      <c r="B45" s="105" t="s">
        <v>50</v>
      </c>
      <c r="C45" s="105">
        <v>3000</v>
      </c>
      <c r="D45" s="109">
        <v>3000</v>
      </c>
    </row>
    <row r="46" spans="2:7">
      <c r="B46" s="17" t="s">
        <v>51</v>
      </c>
      <c r="C46" s="6">
        <v>7000</v>
      </c>
      <c r="D46" s="99"/>
    </row>
    <row r="47" spans="2:7">
      <c r="B47" s="13" t="s">
        <v>52</v>
      </c>
      <c r="C47" s="16">
        <f>SUM(C48:C49)</f>
        <v>4000</v>
      </c>
    </row>
    <row r="48" spans="2:7">
      <c r="B48" s="110" t="s">
        <v>53</v>
      </c>
      <c r="C48" s="111">
        <v>3000</v>
      </c>
      <c r="F48" s="4" t="s">
        <v>17</v>
      </c>
      <c r="G48" s="5">
        <f>SUM(G49:G52)</f>
        <v>85000</v>
      </c>
    </row>
    <row r="49" spans="2:8">
      <c r="B49" s="112" t="s">
        <v>54</v>
      </c>
      <c r="C49" s="113">
        <v>1000</v>
      </c>
      <c r="F49" s="102" t="s">
        <v>55</v>
      </c>
      <c r="G49" s="102">
        <v>10000</v>
      </c>
      <c r="H49" s="100"/>
    </row>
    <row r="50" spans="2:8">
      <c r="B50" s="13" t="s">
        <v>56</v>
      </c>
      <c r="C50" s="16">
        <f>SUM(C55:C63)</f>
        <v>43400</v>
      </c>
      <c r="F50" s="102" t="s">
        <v>57</v>
      </c>
      <c r="G50" s="102">
        <v>25000</v>
      </c>
    </row>
    <row r="51" spans="2:8">
      <c r="B51" s="114" t="s">
        <v>58</v>
      </c>
      <c r="C51" s="115">
        <v>10000</v>
      </c>
      <c r="F51" s="102" t="s">
        <v>59</v>
      </c>
      <c r="G51" s="102">
        <v>25000</v>
      </c>
    </row>
    <row r="52" spans="2:8">
      <c r="B52" s="116" t="s">
        <v>60</v>
      </c>
      <c r="C52" s="101">
        <v>600</v>
      </c>
      <c r="F52" s="102" t="s">
        <v>61</v>
      </c>
      <c r="G52" s="102">
        <v>25000</v>
      </c>
    </row>
    <row r="53" spans="2:8">
      <c r="B53" s="117" t="s">
        <v>62</v>
      </c>
      <c r="C53" s="118">
        <v>500</v>
      </c>
    </row>
    <row r="54" spans="2:8">
      <c r="B54" s="117" t="s">
        <v>63</v>
      </c>
      <c r="C54" s="118">
        <v>4000</v>
      </c>
    </row>
    <row r="55" spans="2:8">
      <c r="B55" s="17" t="s">
        <v>64</v>
      </c>
      <c r="C55" s="18">
        <v>3000</v>
      </c>
    </row>
    <row r="56" spans="2:8">
      <c r="B56" s="6" t="s">
        <v>65</v>
      </c>
      <c r="C56" s="18">
        <v>1500</v>
      </c>
    </row>
    <row r="57" spans="2:8">
      <c r="B57" s="105" t="s">
        <v>66</v>
      </c>
      <c r="C57" s="105">
        <v>8400</v>
      </c>
      <c r="D57" s="82">
        <v>2000</v>
      </c>
    </row>
    <row r="58" spans="2:8">
      <c r="B58" s="105" t="s">
        <v>67</v>
      </c>
      <c r="C58" s="105">
        <v>5000</v>
      </c>
      <c r="D58" s="82">
        <v>4000</v>
      </c>
    </row>
    <row r="59" spans="2:8">
      <c r="B59" s="102" t="s">
        <v>68</v>
      </c>
      <c r="C59" s="102">
        <v>6250</v>
      </c>
    </row>
    <row r="60" spans="2:8">
      <c r="B60" s="102" t="s">
        <v>69</v>
      </c>
      <c r="C60" s="102">
        <v>2000</v>
      </c>
    </row>
    <row r="61" spans="2:8">
      <c r="B61" s="102" t="s">
        <v>70</v>
      </c>
      <c r="C61" s="102">
        <v>250</v>
      </c>
    </row>
    <row r="62" spans="2:8">
      <c r="B62" s="102" t="s">
        <v>71</v>
      </c>
      <c r="C62" s="102">
        <v>12000</v>
      </c>
    </row>
    <row r="63" spans="2:8">
      <c r="B63" s="110" t="s">
        <v>72</v>
      </c>
      <c r="C63" s="113">
        <v>5000</v>
      </c>
    </row>
    <row r="64" spans="2:8">
      <c r="B64" s="13" t="s">
        <v>16</v>
      </c>
      <c r="C64" s="16">
        <f>SUM(C65:C68)</f>
        <v>28405</v>
      </c>
    </row>
    <row r="65" spans="2:4">
      <c r="B65" s="94" t="s">
        <v>73</v>
      </c>
      <c r="C65" s="119">
        <v>500</v>
      </c>
    </row>
    <row r="66" spans="2:4">
      <c r="B66" s="6" t="s">
        <v>74</v>
      </c>
      <c r="C66" s="18">
        <v>5900</v>
      </c>
      <c r="D66" s="82">
        <v>2500</v>
      </c>
    </row>
    <row r="67" spans="2:4">
      <c r="B67" s="110" t="s">
        <v>75</v>
      </c>
      <c r="C67" s="111">
        <v>1500</v>
      </c>
      <c r="D67" s="100"/>
    </row>
    <row r="68" spans="2:4">
      <c r="B68" s="6" t="s">
        <v>76</v>
      </c>
      <c r="C68" s="6">
        <v>20505</v>
      </c>
    </row>
    <row r="69" spans="2:4">
      <c r="B69" s="13" t="s">
        <v>17</v>
      </c>
      <c r="C69" s="16">
        <f>SUM(G48)</f>
        <v>85000</v>
      </c>
    </row>
    <row r="70" spans="2:4">
      <c r="B70" s="2" t="s">
        <v>77</v>
      </c>
      <c r="C70" s="3">
        <f>SUM(C16+C47+C50+C64+C69)</f>
        <v>423397</v>
      </c>
    </row>
    <row r="71" spans="2:4">
      <c r="B71" s="6"/>
      <c r="C71" s="6"/>
    </row>
    <row r="72" spans="2:4">
      <c r="B72" s="4" t="s">
        <v>78</v>
      </c>
      <c r="C72" s="92">
        <f>C14-C70</f>
        <v>60600</v>
      </c>
    </row>
  </sheetData>
  <mergeCells count="2">
    <mergeCell ref="E3:G3"/>
    <mergeCell ref="E4:G4"/>
  </mergeCells>
  <pageMargins left="0.69930555555555596" right="0.69930555555555596" top="0.75" bottom="0.75" header="0.3" footer="0.3"/>
  <pageSetup scale="67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44"/>
  <sheetViews>
    <sheetView tabSelected="1" topLeftCell="A6" workbookViewId="0" xr3:uid="{958C4451-9541-5A59-BF78-D2F731DF1C81}">
      <selection activeCell="C16" sqref="C16"/>
    </sheetView>
  </sheetViews>
  <sheetFormatPr defaultColWidth="9.125" defaultRowHeight="15"/>
  <cols>
    <col min="2" max="2" width="36.625" customWidth="1"/>
    <col min="3" max="3" width="18.375" customWidth="1"/>
    <col min="6" max="6" width="28" customWidth="1"/>
  </cols>
  <sheetData>
    <row r="1" spans="2:7" ht="18.75">
      <c r="B1" s="1" t="s">
        <v>7</v>
      </c>
      <c r="C1" t="s">
        <v>79</v>
      </c>
    </row>
    <row r="3" spans="2:7">
      <c r="B3" s="2" t="s">
        <v>1</v>
      </c>
      <c r="C3" s="3"/>
      <c r="E3" s="124" t="s">
        <v>2</v>
      </c>
      <c r="F3" s="125"/>
      <c r="G3" s="126"/>
    </row>
    <row r="4" spans="2:7">
      <c r="B4" s="4" t="s">
        <v>3</v>
      </c>
      <c r="C4" s="5"/>
      <c r="E4" s="127" t="s">
        <v>4</v>
      </c>
      <c r="F4" s="128"/>
      <c r="G4" s="129"/>
    </row>
    <row r="5" spans="2:7">
      <c r="B5" s="6" t="s">
        <v>7</v>
      </c>
      <c r="C5" s="6">
        <v>76500</v>
      </c>
      <c r="D5" s="100"/>
    </row>
    <row r="6" spans="2:7">
      <c r="B6" s="5" t="s">
        <v>13</v>
      </c>
      <c r="C6" s="5">
        <f>'Box Office Projection '!I22</f>
        <v>0</v>
      </c>
      <c r="D6" s="7" t="s">
        <v>14</v>
      </c>
      <c r="E6" s="8"/>
    </row>
    <row r="7" spans="2:7">
      <c r="B7" s="6" t="s">
        <v>15</v>
      </c>
      <c r="C7" s="6">
        <v>0</v>
      </c>
      <c r="F7" s="100"/>
    </row>
    <row r="8" spans="2:7">
      <c r="B8" s="6" t="s">
        <v>16</v>
      </c>
      <c r="C8" s="6">
        <v>0</v>
      </c>
    </row>
    <row r="9" spans="2:7">
      <c r="B9" s="6" t="s">
        <v>17</v>
      </c>
      <c r="C9" s="6">
        <f>SUM(G12)</f>
        <v>85000</v>
      </c>
      <c r="D9" s="100"/>
    </row>
    <row r="10" spans="2:7">
      <c r="B10" s="4" t="s">
        <v>18</v>
      </c>
      <c r="C10" s="5">
        <f>SUM(C5:C9)</f>
        <v>161500</v>
      </c>
      <c r="D10" s="100"/>
    </row>
    <row r="11" spans="2:7">
      <c r="B11" s="9" t="s">
        <v>19</v>
      </c>
      <c r="C11" s="10">
        <f>SUM(C12+C19+C22+C28)</f>
        <v>76500</v>
      </c>
      <c r="D11" s="11"/>
    </row>
    <row r="12" spans="2:7">
      <c r="B12" s="13" t="s">
        <v>20</v>
      </c>
      <c r="C12" s="14">
        <f>SUM(C13:C18)</f>
        <v>45500</v>
      </c>
      <c r="D12" s="99"/>
      <c r="F12" s="4" t="s">
        <v>17</v>
      </c>
      <c r="G12" s="5">
        <f>SUM(G13:G16)</f>
        <v>85000</v>
      </c>
    </row>
    <row r="13" spans="2:7">
      <c r="B13" s="17" t="s">
        <v>80</v>
      </c>
      <c r="C13" s="84">
        <v>17500</v>
      </c>
      <c r="D13" s="99"/>
      <c r="F13" s="6" t="s">
        <v>81</v>
      </c>
      <c r="G13" s="95">
        <v>10000</v>
      </c>
    </row>
    <row r="14" spans="2:7">
      <c r="B14" s="6" t="s">
        <v>82</v>
      </c>
      <c r="C14" s="6">
        <v>15000</v>
      </c>
      <c r="D14" s="99"/>
      <c r="F14" s="6" t="s">
        <v>57</v>
      </c>
      <c r="G14" s="6">
        <v>25000</v>
      </c>
    </row>
    <row r="15" spans="2:7">
      <c r="B15" s="6" t="s">
        <v>83</v>
      </c>
      <c r="C15" s="96">
        <v>4000</v>
      </c>
      <c r="D15" s="99"/>
      <c r="F15" s="6" t="s">
        <v>59</v>
      </c>
      <c r="G15" s="6">
        <v>25000</v>
      </c>
    </row>
    <row r="16" spans="2:7">
      <c r="B16" s="6" t="s">
        <v>24</v>
      </c>
      <c r="C16" s="97">
        <v>4000</v>
      </c>
      <c r="D16" s="99"/>
      <c r="F16" s="6" t="s">
        <v>61</v>
      </c>
      <c r="G16" s="6">
        <v>25000</v>
      </c>
    </row>
    <row r="17" spans="2:5">
      <c r="B17" s="6" t="s">
        <v>26</v>
      </c>
      <c r="C17" s="95">
        <v>3000</v>
      </c>
      <c r="D17" s="99"/>
    </row>
    <row r="18" spans="2:5">
      <c r="B18" s="96" t="s">
        <v>25</v>
      </c>
      <c r="C18" s="98">
        <v>2000</v>
      </c>
      <c r="D18" s="99"/>
    </row>
    <row r="19" spans="2:5">
      <c r="B19" s="13" t="s">
        <v>52</v>
      </c>
      <c r="C19" s="16">
        <f>SUM(C20:C21)</f>
        <v>4000</v>
      </c>
      <c r="D19" s="99"/>
    </row>
    <row r="20" spans="2:5">
      <c r="B20" s="17" t="s">
        <v>53</v>
      </c>
      <c r="C20" s="18">
        <v>3000</v>
      </c>
      <c r="D20" s="99"/>
    </row>
    <row r="21" spans="2:5">
      <c r="B21" s="15" t="s">
        <v>54</v>
      </c>
      <c r="C21" s="6">
        <v>1000</v>
      </c>
      <c r="D21" s="99"/>
    </row>
    <row r="22" spans="2:5">
      <c r="B22" s="83" t="s">
        <v>56</v>
      </c>
      <c r="C22" s="16">
        <f>SUM(C23:C27)</f>
        <v>25500</v>
      </c>
      <c r="D22" s="99"/>
    </row>
    <row r="23" spans="2:5">
      <c r="B23" s="6" t="s">
        <v>71</v>
      </c>
      <c r="C23" s="18">
        <v>12000</v>
      </c>
      <c r="D23" s="99"/>
    </row>
    <row r="24" spans="2:5">
      <c r="B24" s="6" t="s">
        <v>68</v>
      </c>
      <c r="C24" s="95">
        <v>6250</v>
      </c>
    </row>
    <row r="25" spans="2:5">
      <c r="B25" s="6" t="s">
        <v>69</v>
      </c>
      <c r="C25" s="95">
        <v>2000</v>
      </c>
    </row>
    <row r="26" spans="2:5">
      <c r="B26" s="6" t="s">
        <v>70</v>
      </c>
      <c r="C26" s="95">
        <v>250</v>
      </c>
    </row>
    <row r="27" spans="2:5">
      <c r="B27" s="17" t="s">
        <v>72</v>
      </c>
      <c r="C27" s="18">
        <v>5000</v>
      </c>
      <c r="D27" s="99"/>
    </row>
    <row r="28" spans="2:5">
      <c r="B28" s="13" t="s">
        <v>16</v>
      </c>
      <c r="C28" s="16">
        <f>SUM(C29:C30)</f>
        <v>1500</v>
      </c>
      <c r="D28" s="99"/>
      <c r="E28" s="100"/>
    </row>
    <row r="29" spans="2:5">
      <c r="B29" s="91" t="s">
        <v>75</v>
      </c>
      <c r="C29" s="18">
        <v>1000</v>
      </c>
      <c r="D29" s="99"/>
      <c r="E29" s="100"/>
    </row>
    <row r="30" spans="2:5">
      <c r="B30" s="17" t="s">
        <v>84</v>
      </c>
      <c r="C30" s="18">
        <v>500</v>
      </c>
      <c r="D30" s="99"/>
    </row>
    <row r="31" spans="2:5">
      <c r="B31" s="13" t="s">
        <v>17</v>
      </c>
      <c r="C31" s="16">
        <f>SUM(G12)</f>
        <v>85000</v>
      </c>
      <c r="D31" s="99"/>
    </row>
    <row r="32" spans="2:5">
      <c r="B32" s="2" t="s">
        <v>77</v>
      </c>
      <c r="C32" s="3">
        <f>SUM(C12+C19+C22+C28+C31)</f>
        <v>161500</v>
      </c>
      <c r="D32" s="99"/>
    </row>
    <row r="33" spans="2:4">
      <c r="B33" s="6"/>
      <c r="C33" s="6"/>
      <c r="D33" s="99"/>
    </row>
    <row r="34" spans="2:4">
      <c r="B34" s="4" t="s">
        <v>78</v>
      </c>
      <c r="C34" s="92">
        <f>C10-C32</f>
        <v>0</v>
      </c>
      <c r="D34" s="99"/>
    </row>
    <row r="35" spans="2:4">
      <c r="D35" s="99"/>
    </row>
    <row r="36" spans="2:4">
      <c r="D36" s="99"/>
    </row>
    <row r="37" spans="2:4">
      <c r="D37" s="99"/>
    </row>
    <row r="38" spans="2:4">
      <c r="D38" s="99"/>
    </row>
    <row r="39" spans="2:4">
      <c r="D39" s="99"/>
    </row>
    <row r="40" spans="2:4">
      <c r="D40" s="99"/>
    </row>
    <row r="41" spans="2:4">
      <c r="D41" s="99"/>
    </row>
    <row r="42" spans="2:4">
      <c r="D42" s="99"/>
    </row>
    <row r="43" spans="2:4">
      <c r="D43" s="99"/>
    </row>
    <row r="44" spans="2:4">
      <c r="D44" s="99"/>
    </row>
  </sheetData>
  <mergeCells count="2">
    <mergeCell ref="E3:G3"/>
    <mergeCell ref="E4:G4"/>
  </mergeCells>
  <pageMargins left="0.75" right="0.75" top="1" bottom="1" header="0.51180555555555596" footer="0.51180555555555596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68"/>
  <sheetViews>
    <sheetView workbookViewId="0" xr3:uid="{842E5F09-E766-5B8D-85AF-A39847EA96FD}">
      <selection activeCell="D62" sqref="D62"/>
    </sheetView>
  </sheetViews>
  <sheetFormatPr defaultColWidth="9.125" defaultRowHeight="15"/>
  <cols>
    <col min="2" max="2" width="37" customWidth="1"/>
    <col min="6" max="6" width="27.75" customWidth="1"/>
  </cols>
  <sheetData>
    <row r="1" spans="2:8" ht="18.75">
      <c r="B1" s="1" t="s">
        <v>9</v>
      </c>
    </row>
    <row r="3" spans="2:8">
      <c r="B3" s="2" t="s">
        <v>1</v>
      </c>
      <c r="C3" s="3"/>
      <c r="E3" s="124" t="s">
        <v>2</v>
      </c>
      <c r="F3" s="125"/>
      <c r="G3" s="126"/>
    </row>
    <row r="4" spans="2:8">
      <c r="B4" s="4" t="s">
        <v>3</v>
      </c>
      <c r="C4" s="5"/>
      <c r="E4" s="127" t="s">
        <v>4</v>
      </c>
      <c r="F4" s="128"/>
      <c r="G4" s="129"/>
    </row>
    <row r="5" spans="2:8">
      <c r="B5" s="6" t="s">
        <v>85</v>
      </c>
      <c r="C5" s="6">
        <v>100000</v>
      </c>
    </row>
    <row r="6" spans="2:8">
      <c r="B6" s="6" t="s">
        <v>86</v>
      </c>
      <c r="C6" s="6">
        <v>25000</v>
      </c>
      <c r="F6" s="99"/>
      <c r="G6" s="99"/>
      <c r="H6" s="99"/>
    </row>
    <row r="7" spans="2:8">
      <c r="B7" s="6" t="s">
        <v>87</v>
      </c>
      <c r="C7" s="6">
        <v>55000</v>
      </c>
      <c r="F7" s="99"/>
      <c r="G7" s="99"/>
      <c r="H7" s="99"/>
    </row>
    <row r="8" spans="2:8">
      <c r="B8" s="95" t="s">
        <v>88</v>
      </c>
      <c r="C8" s="95">
        <v>35000</v>
      </c>
    </row>
    <row r="9" spans="2:8">
      <c r="B9" s="5" t="s">
        <v>13</v>
      </c>
      <c r="C9" s="5">
        <f>'Box Office Projection '!I22</f>
        <v>0</v>
      </c>
      <c r="D9" s="7" t="s">
        <v>14</v>
      </c>
      <c r="E9" s="8"/>
    </row>
    <row r="10" spans="2:8">
      <c r="B10" s="6" t="s">
        <v>15</v>
      </c>
      <c r="C10" s="6"/>
    </row>
    <row r="11" spans="2:8">
      <c r="B11" s="6" t="s">
        <v>16</v>
      </c>
      <c r="C11" s="6"/>
    </row>
    <row r="12" spans="2:8">
      <c r="B12" s="95" t="s">
        <v>17</v>
      </c>
      <c r="C12" s="95"/>
    </row>
    <row r="13" spans="2:8">
      <c r="B13" s="4" t="s">
        <v>18</v>
      </c>
      <c r="C13" s="5">
        <f>SUM(C5:C12)</f>
        <v>215000</v>
      </c>
    </row>
    <row r="14" spans="2:8">
      <c r="B14" s="9" t="s">
        <v>19</v>
      </c>
      <c r="C14" s="10"/>
      <c r="D14" s="11"/>
      <c r="E14" s="12"/>
    </row>
    <row r="15" spans="2:8">
      <c r="B15" s="13" t="s">
        <v>20</v>
      </c>
      <c r="C15" s="14">
        <f>SUM(C16:C50)</f>
        <v>187279</v>
      </c>
      <c r="D15" s="99"/>
      <c r="E15" s="99"/>
      <c r="F15" s="100"/>
    </row>
    <row r="16" spans="2:8">
      <c r="B16" s="94" t="s">
        <v>89</v>
      </c>
      <c r="C16" s="88">
        <v>2000</v>
      </c>
      <c r="D16" s="99"/>
      <c r="E16" s="99"/>
      <c r="F16" s="100"/>
    </row>
    <row r="17" spans="2:6">
      <c r="B17" s="95" t="s">
        <v>90</v>
      </c>
      <c r="C17" s="26">
        <f>SUM(10000+3000)</f>
        <v>13000</v>
      </c>
      <c r="D17" s="99"/>
      <c r="E17" s="99"/>
      <c r="F17" s="100"/>
    </row>
    <row r="18" spans="2:6">
      <c r="B18" s="95" t="s">
        <v>91</v>
      </c>
      <c r="C18" s="26">
        <f>SUM(4712+1000)</f>
        <v>5712</v>
      </c>
      <c r="D18" s="99"/>
      <c r="E18" s="99"/>
      <c r="F18" s="100"/>
    </row>
    <row r="19" spans="2:6">
      <c r="B19" s="95" t="s">
        <v>92</v>
      </c>
      <c r="C19" s="26">
        <v>3000</v>
      </c>
      <c r="D19" s="99"/>
      <c r="E19" s="99"/>
      <c r="F19" s="100"/>
    </row>
    <row r="20" spans="2:6">
      <c r="B20" s="95" t="s">
        <v>93</v>
      </c>
      <c r="C20" s="26">
        <f>SUM(9000+1500)</f>
        <v>10500</v>
      </c>
      <c r="D20" s="99"/>
      <c r="E20" s="99"/>
      <c r="F20" s="100"/>
    </row>
    <row r="21" spans="2:6">
      <c r="B21" s="95" t="s">
        <v>94</v>
      </c>
      <c r="C21" s="26">
        <v>3000</v>
      </c>
      <c r="D21" s="99"/>
      <c r="E21" s="99"/>
      <c r="F21" s="100"/>
    </row>
    <row r="22" spans="2:6">
      <c r="B22" s="95" t="s">
        <v>95</v>
      </c>
      <c r="C22" s="26">
        <v>13555</v>
      </c>
      <c r="D22" s="99"/>
      <c r="E22" s="99"/>
      <c r="F22" s="100"/>
    </row>
    <row r="23" spans="2:6">
      <c r="B23" s="95" t="s">
        <v>96</v>
      </c>
      <c r="C23" s="26">
        <v>5000</v>
      </c>
      <c r="D23" s="99"/>
      <c r="E23" s="99"/>
      <c r="F23" s="100"/>
    </row>
    <row r="24" spans="2:6">
      <c r="B24" s="95" t="s">
        <v>97</v>
      </c>
      <c r="C24" s="26">
        <v>500</v>
      </c>
      <c r="D24" s="99"/>
      <c r="E24" s="99"/>
      <c r="F24" s="100"/>
    </row>
    <row r="25" spans="2:6">
      <c r="B25" s="95" t="s">
        <v>98</v>
      </c>
      <c r="C25" s="26">
        <v>500</v>
      </c>
      <c r="D25" s="99"/>
      <c r="E25" s="99"/>
      <c r="F25" s="100"/>
    </row>
    <row r="26" spans="2:6">
      <c r="B26" s="95" t="s">
        <v>99</v>
      </c>
      <c r="C26" s="26">
        <v>600</v>
      </c>
      <c r="D26" s="99"/>
      <c r="E26" s="99"/>
      <c r="F26" s="100"/>
    </row>
    <row r="27" spans="2:6">
      <c r="B27" s="95" t="s">
        <v>100</v>
      </c>
      <c r="C27" s="26">
        <f>SUM(7314+4688)</f>
        <v>12002</v>
      </c>
      <c r="D27" s="99"/>
      <c r="E27" s="99"/>
      <c r="F27" s="100"/>
    </row>
    <row r="28" spans="2:6">
      <c r="B28" s="95" t="s">
        <v>101</v>
      </c>
      <c r="C28" s="26">
        <v>880</v>
      </c>
      <c r="D28" s="99"/>
      <c r="E28" s="99"/>
      <c r="F28" s="100"/>
    </row>
    <row r="29" spans="2:6">
      <c r="B29" s="95" t="s">
        <v>102</v>
      </c>
      <c r="C29" s="95">
        <v>2590</v>
      </c>
      <c r="D29" s="99"/>
      <c r="E29" s="99"/>
      <c r="F29" s="100"/>
    </row>
    <row r="30" spans="2:6">
      <c r="B30" s="95" t="s">
        <v>103</v>
      </c>
      <c r="C30" s="95">
        <v>1000</v>
      </c>
      <c r="D30" s="99"/>
      <c r="E30" s="99"/>
      <c r="F30" s="100"/>
    </row>
    <row r="31" spans="2:6">
      <c r="B31" s="95" t="s">
        <v>104</v>
      </c>
      <c r="C31" s="26">
        <v>2500</v>
      </c>
      <c r="D31" s="99"/>
      <c r="E31" s="99"/>
      <c r="F31" s="100"/>
    </row>
    <row r="32" spans="2:6">
      <c r="B32" s="95" t="s">
        <v>105</v>
      </c>
      <c r="C32" s="26">
        <v>29000</v>
      </c>
      <c r="D32" s="99"/>
      <c r="E32" s="99"/>
      <c r="F32" s="100"/>
    </row>
    <row r="33" spans="2:6">
      <c r="B33" s="95" t="s">
        <v>106</v>
      </c>
      <c r="C33" s="95">
        <v>4900</v>
      </c>
      <c r="D33" s="99"/>
      <c r="E33" s="99"/>
      <c r="F33" s="100"/>
    </row>
    <row r="34" spans="2:6">
      <c r="B34" s="95" t="s">
        <v>107</v>
      </c>
      <c r="C34" s="95">
        <v>7200</v>
      </c>
      <c r="D34" s="99"/>
      <c r="E34" s="99"/>
      <c r="F34" s="100"/>
    </row>
    <row r="35" spans="2:6">
      <c r="B35" s="95" t="s">
        <v>108</v>
      </c>
      <c r="C35" s="95">
        <v>6000</v>
      </c>
      <c r="D35" s="99"/>
      <c r="E35" s="99"/>
      <c r="F35" s="100"/>
    </row>
    <row r="36" spans="2:6">
      <c r="B36" s="95" t="s">
        <v>109</v>
      </c>
      <c r="C36" s="95">
        <v>25000</v>
      </c>
      <c r="D36" s="99"/>
      <c r="E36" s="99"/>
      <c r="F36" s="100"/>
    </row>
    <row r="37" spans="2:6">
      <c r="B37" s="95" t="s">
        <v>110</v>
      </c>
      <c r="C37" s="26">
        <v>1500</v>
      </c>
      <c r="D37" s="99"/>
      <c r="E37" s="99"/>
      <c r="F37" s="100"/>
    </row>
    <row r="38" spans="2:6">
      <c r="B38" s="95" t="s">
        <v>111</v>
      </c>
      <c r="C38" s="95">
        <v>2040</v>
      </c>
      <c r="D38" s="99"/>
      <c r="E38" s="99"/>
      <c r="F38" s="100"/>
    </row>
    <row r="39" spans="2:6">
      <c r="B39" s="95" t="s">
        <v>112</v>
      </c>
      <c r="C39" s="95">
        <v>2000</v>
      </c>
      <c r="D39" s="99"/>
      <c r="E39" s="99"/>
      <c r="F39" s="100"/>
    </row>
    <row r="40" spans="2:6">
      <c r="B40" s="95" t="s">
        <v>113</v>
      </c>
      <c r="C40" s="95">
        <v>2000</v>
      </c>
      <c r="D40" s="99"/>
      <c r="E40" s="99"/>
      <c r="F40" s="100"/>
    </row>
    <row r="41" spans="2:6">
      <c r="B41" s="95" t="s">
        <v>114</v>
      </c>
      <c r="C41" s="95">
        <v>5000</v>
      </c>
      <c r="D41" s="99"/>
      <c r="E41" s="99"/>
      <c r="F41" s="100"/>
    </row>
    <row r="42" spans="2:6">
      <c r="B42" s="95" t="s">
        <v>115</v>
      </c>
      <c r="C42" s="95">
        <v>1000</v>
      </c>
      <c r="D42" s="99"/>
      <c r="E42" s="99"/>
      <c r="F42" s="100"/>
    </row>
    <row r="43" spans="2:6">
      <c r="B43" s="95" t="s">
        <v>116</v>
      </c>
      <c r="C43" s="95">
        <v>3000</v>
      </c>
      <c r="D43" s="99"/>
      <c r="E43" s="99"/>
      <c r="F43" s="100"/>
    </row>
    <row r="44" spans="2:6">
      <c r="B44" s="95" t="s">
        <v>117</v>
      </c>
      <c r="C44" s="95">
        <v>1800</v>
      </c>
      <c r="D44" s="99"/>
      <c r="E44" s="99"/>
      <c r="F44" s="100"/>
    </row>
    <row r="45" spans="2:6">
      <c r="B45" s="95" t="s">
        <v>118</v>
      </c>
      <c r="C45" s="95">
        <v>1000</v>
      </c>
      <c r="D45" s="99"/>
      <c r="E45" s="99"/>
      <c r="F45" s="100"/>
    </row>
    <row r="46" spans="2:6">
      <c r="B46" s="95" t="s">
        <v>119</v>
      </c>
      <c r="C46" s="95">
        <v>3000</v>
      </c>
      <c r="D46" s="99"/>
      <c r="E46" s="99"/>
      <c r="F46" s="100"/>
    </row>
    <row r="47" spans="2:6">
      <c r="B47" s="95" t="s">
        <v>120</v>
      </c>
      <c r="C47" s="95">
        <v>1000</v>
      </c>
      <c r="D47" s="99"/>
      <c r="E47" s="99"/>
      <c r="F47" s="100"/>
    </row>
    <row r="48" spans="2:6">
      <c r="B48" s="95" t="s">
        <v>121</v>
      </c>
      <c r="C48" s="95">
        <v>7000</v>
      </c>
      <c r="D48" s="99"/>
      <c r="E48" s="99"/>
      <c r="F48" s="100"/>
    </row>
    <row r="49" spans="2:8">
      <c r="B49" s="95" t="s">
        <v>122</v>
      </c>
      <c r="C49" s="95">
        <v>7000</v>
      </c>
      <c r="D49" s="99"/>
      <c r="E49" s="99"/>
      <c r="F49" s="100"/>
    </row>
    <row r="50" spans="2:8">
      <c r="B50" s="95" t="s">
        <v>123</v>
      </c>
      <c r="C50" s="95">
        <v>1500</v>
      </c>
      <c r="D50" s="99"/>
      <c r="E50" s="99"/>
      <c r="F50" s="100"/>
    </row>
    <row r="51" spans="2:8">
      <c r="B51" s="13" t="s">
        <v>56</v>
      </c>
      <c r="C51" s="16">
        <f>SUM(C52:C55)</f>
        <v>10000</v>
      </c>
      <c r="D51" s="99"/>
      <c r="E51" s="99"/>
    </row>
    <row r="52" spans="2:8">
      <c r="B52" s="94" t="s">
        <v>124</v>
      </c>
      <c r="C52" s="90">
        <v>2000</v>
      </c>
    </row>
    <row r="53" spans="2:8">
      <c r="B53" s="95" t="s">
        <v>125</v>
      </c>
      <c r="C53" s="90">
        <v>4000</v>
      </c>
      <c r="D53" s="100"/>
    </row>
    <row r="54" spans="2:8">
      <c r="B54" s="95" t="s">
        <v>126</v>
      </c>
      <c r="C54" s="95">
        <v>2000</v>
      </c>
      <c r="D54" s="100"/>
    </row>
    <row r="55" spans="2:8">
      <c r="B55" s="95" t="s">
        <v>127</v>
      </c>
      <c r="C55" s="95">
        <v>2000</v>
      </c>
    </row>
    <row r="56" spans="2:8">
      <c r="B56" s="13" t="s">
        <v>16</v>
      </c>
      <c r="C56" s="16">
        <f>SUM(C57:C57)</f>
        <v>7938</v>
      </c>
      <c r="D56" s="100"/>
      <c r="F56" s="4" t="s">
        <v>17</v>
      </c>
      <c r="G56" s="5">
        <f>SUM(G57:G68)</f>
        <v>0</v>
      </c>
    </row>
    <row r="57" spans="2:8">
      <c r="B57" s="95" t="s">
        <v>76</v>
      </c>
      <c r="C57" s="95">
        <f>SUM(4858+3080)</f>
        <v>7938</v>
      </c>
      <c r="D57" s="100"/>
      <c r="F57" s="95"/>
      <c r="G57" s="95"/>
      <c r="H57" s="100"/>
    </row>
    <row r="58" spans="2:8">
      <c r="B58" s="13" t="s">
        <v>17</v>
      </c>
      <c r="C58" s="16">
        <f>SUM(G56)</f>
        <v>0</v>
      </c>
      <c r="D58" s="100"/>
      <c r="F58" s="95"/>
      <c r="G58" s="95"/>
      <c r="H58" s="100"/>
    </row>
    <row r="59" spans="2:8">
      <c r="B59" s="2" t="s">
        <v>77</v>
      </c>
      <c r="C59" s="3">
        <f>SUM(C15+C51+C56+C58)</f>
        <v>205217</v>
      </c>
      <c r="D59" s="100"/>
      <c r="F59" s="95"/>
      <c r="G59" s="95"/>
      <c r="H59" s="100"/>
    </row>
    <row r="60" spans="2:8">
      <c r="B60" s="6"/>
      <c r="C60" s="6"/>
      <c r="D60" s="100"/>
      <c r="F60" s="95"/>
      <c r="G60" s="95"/>
      <c r="H60" s="100"/>
    </row>
    <row r="61" spans="2:8">
      <c r="B61" s="4" t="s">
        <v>78</v>
      </c>
      <c r="C61" s="92">
        <f>C13-C59</f>
        <v>9783</v>
      </c>
      <c r="D61" s="100"/>
      <c r="F61" s="95"/>
      <c r="G61" s="95"/>
      <c r="H61" s="100"/>
    </row>
    <row r="62" spans="2:8">
      <c r="F62" s="95"/>
      <c r="G62" s="95"/>
      <c r="H62" s="100"/>
    </row>
    <row r="63" spans="2:8">
      <c r="D63" s="100"/>
      <c r="E63" s="100"/>
      <c r="F63" s="95"/>
      <c r="G63" s="95"/>
      <c r="H63" s="100"/>
    </row>
    <row r="64" spans="2:8">
      <c r="D64" s="100"/>
      <c r="E64" s="100"/>
      <c r="F64" s="95"/>
      <c r="G64" s="95"/>
      <c r="H64" s="100"/>
    </row>
    <row r="65" spans="4:8">
      <c r="D65" s="100"/>
      <c r="E65" s="100"/>
      <c r="F65" s="95"/>
      <c r="G65" s="95"/>
      <c r="H65" s="100"/>
    </row>
    <row r="66" spans="4:8">
      <c r="D66" s="100"/>
      <c r="E66" s="100"/>
      <c r="F66" s="95"/>
      <c r="G66" s="95"/>
      <c r="H66" s="100"/>
    </row>
    <row r="67" spans="4:8">
      <c r="F67" s="95"/>
      <c r="G67" s="95"/>
      <c r="H67" s="100"/>
    </row>
    <row r="68" spans="4:8">
      <c r="F68" s="95"/>
      <c r="G68" s="95"/>
      <c r="H68" s="100"/>
    </row>
  </sheetData>
  <mergeCells count="2">
    <mergeCell ref="E3:G3"/>
    <mergeCell ref="E4:G4"/>
  </mergeCells>
  <pageMargins left="0.75" right="0.75" top="1" bottom="1" header="0.51180555555555596" footer="0.5118055555555559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44"/>
  <sheetViews>
    <sheetView workbookViewId="0" xr3:uid="{51F8DEE0-4D01-5F28-A812-FC0BD7CAC4A5}">
      <selection activeCell="F19" sqref="F19"/>
    </sheetView>
  </sheetViews>
  <sheetFormatPr defaultColWidth="9.125" defaultRowHeight="15"/>
  <cols>
    <col min="2" max="2" width="36.875" customWidth="1"/>
    <col min="3" max="3" width="10.625"/>
    <col min="5" max="5" width="29.625" customWidth="1"/>
    <col min="6" max="6" width="27.625" customWidth="1"/>
    <col min="13" max="13" width="9.375" customWidth="1"/>
  </cols>
  <sheetData>
    <row r="1" spans="2:7" ht="18.75">
      <c r="B1" s="1" t="s">
        <v>128</v>
      </c>
      <c r="C1" t="s">
        <v>79</v>
      </c>
    </row>
    <row r="3" spans="2:7">
      <c r="B3" s="2" t="s">
        <v>1</v>
      </c>
      <c r="C3" s="3"/>
      <c r="E3" s="124" t="s">
        <v>2</v>
      </c>
      <c r="F3" s="125"/>
      <c r="G3" s="126"/>
    </row>
    <row r="4" spans="2:7">
      <c r="B4" s="4" t="s">
        <v>3</v>
      </c>
      <c r="C4" s="5"/>
      <c r="E4" s="127" t="s">
        <v>4</v>
      </c>
      <c r="F4" s="128"/>
      <c r="G4" s="129"/>
    </row>
    <row r="5" spans="2:7">
      <c r="B5" s="80" t="s">
        <v>129</v>
      </c>
      <c r="C5" s="95">
        <v>12000</v>
      </c>
      <c r="D5" t="s">
        <v>130</v>
      </c>
      <c r="E5" s="81"/>
    </row>
    <row r="6" spans="2:7">
      <c r="B6" s="80" t="s">
        <v>131</v>
      </c>
      <c r="C6" s="95">
        <v>35000</v>
      </c>
      <c r="E6" s="81"/>
    </row>
    <row r="7" spans="2:7">
      <c r="B7" s="80" t="s">
        <v>7</v>
      </c>
      <c r="C7" s="95">
        <v>30000</v>
      </c>
      <c r="D7" t="s">
        <v>132</v>
      </c>
      <c r="E7" s="81"/>
      <c r="F7" s="82" t="s">
        <v>133</v>
      </c>
    </row>
    <row r="8" spans="2:7">
      <c r="B8" s="80" t="s">
        <v>134</v>
      </c>
      <c r="C8" s="95">
        <v>1000</v>
      </c>
      <c r="D8" t="s">
        <v>135</v>
      </c>
      <c r="E8" s="81"/>
    </row>
    <row r="9" spans="2:7">
      <c r="B9" s="80" t="s">
        <v>136</v>
      </c>
      <c r="C9" s="95">
        <v>10000</v>
      </c>
      <c r="E9" s="81"/>
    </row>
    <row r="10" spans="2:7">
      <c r="B10" s="6" t="s">
        <v>5</v>
      </c>
      <c r="C10" s="6">
        <v>74120</v>
      </c>
    </row>
    <row r="11" spans="2:7">
      <c r="B11" s="5" t="s">
        <v>13</v>
      </c>
      <c r="C11" s="5">
        <f>'Box Office Projection '!I22</f>
        <v>0</v>
      </c>
      <c r="D11" s="7" t="s">
        <v>14</v>
      </c>
      <c r="E11" s="8"/>
    </row>
    <row r="12" spans="2:7">
      <c r="B12" s="6" t="s">
        <v>15</v>
      </c>
      <c r="C12" s="6">
        <v>0</v>
      </c>
    </row>
    <row r="13" spans="2:7">
      <c r="B13" s="6" t="s">
        <v>16</v>
      </c>
      <c r="C13" s="6">
        <v>0</v>
      </c>
    </row>
    <row r="14" spans="2:7">
      <c r="B14" s="6" t="s">
        <v>17</v>
      </c>
      <c r="C14" s="6">
        <v>0</v>
      </c>
    </row>
    <row r="15" spans="2:7">
      <c r="B15" s="4" t="s">
        <v>18</v>
      </c>
      <c r="C15" s="5">
        <f>SUM(C4:C14)</f>
        <v>162120</v>
      </c>
    </row>
    <row r="16" spans="2:7">
      <c r="B16" s="9" t="s">
        <v>19</v>
      </c>
      <c r="C16" s="10"/>
      <c r="D16" s="11"/>
    </row>
    <row r="17" spans="2:4">
      <c r="B17" s="83" t="s">
        <v>20</v>
      </c>
      <c r="C17" s="14">
        <f>SUM(C18:C31)</f>
        <v>115920</v>
      </c>
      <c r="D17" s="99"/>
    </row>
    <row r="18" spans="2:4">
      <c r="B18" s="6" t="s">
        <v>137</v>
      </c>
      <c r="C18" s="84">
        <v>20000</v>
      </c>
      <c r="D18" s="99"/>
    </row>
    <row r="19" spans="2:4">
      <c r="B19" s="6" t="s">
        <v>138</v>
      </c>
      <c r="C19" s="84">
        <v>10000</v>
      </c>
      <c r="D19" s="99"/>
    </row>
    <row r="20" spans="2:4">
      <c r="B20" s="6" t="s">
        <v>139</v>
      </c>
      <c r="C20" s="84">
        <v>20000</v>
      </c>
      <c r="D20" s="99"/>
    </row>
    <row r="21" spans="2:4">
      <c r="B21" s="6" t="s">
        <v>140</v>
      </c>
      <c r="C21" s="84">
        <v>1920</v>
      </c>
      <c r="D21" s="99"/>
    </row>
    <row r="22" spans="2:4">
      <c r="B22" s="6" t="s">
        <v>141</v>
      </c>
      <c r="C22" s="84">
        <v>1200</v>
      </c>
      <c r="D22" s="99"/>
    </row>
    <row r="23" spans="2:4">
      <c r="B23" s="6" t="s">
        <v>142</v>
      </c>
      <c r="C23" s="84">
        <v>3200</v>
      </c>
      <c r="D23" s="99"/>
    </row>
    <row r="24" spans="2:4">
      <c r="B24" s="6" t="s">
        <v>143</v>
      </c>
      <c r="C24" s="84">
        <v>2000</v>
      </c>
      <c r="D24" s="99"/>
    </row>
    <row r="25" spans="2:4">
      <c r="B25" s="6" t="s">
        <v>144</v>
      </c>
      <c r="C25" s="6">
        <v>1500</v>
      </c>
      <c r="D25" s="99"/>
    </row>
    <row r="26" spans="2:4">
      <c r="B26" s="6" t="s">
        <v>145</v>
      </c>
      <c r="C26" s="96">
        <v>3900</v>
      </c>
      <c r="D26" s="99"/>
    </row>
    <row r="27" spans="2:4">
      <c r="B27" s="6" t="s">
        <v>146</v>
      </c>
      <c r="C27" s="96">
        <v>21000</v>
      </c>
      <c r="D27" s="99"/>
    </row>
    <row r="28" spans="2:4">
      <c r="B28" s="6" t="s">
        <v>147</v>
      </c>
      <c r="C28" s="96">
        <v>1000</v>
      </c>
      <c r="D28" s="99"/>
    </row>
    <row r="29" spans="2:4">
      <c r="B29" s="6" t="s">
        <v>148</v>
      </c>
      <c r="C29" s="96">
        <v>3000</v>
      </c>
      <c r="D29" s="99"/>
    </row>
    <row r="30" spans="2:4">
      <c r="B30" s="6" t="s">
        <v>149</v>
      </c>
      <c r="C30" s="96">
        <v>21000</v>
      </c>
      <c r="D30" s="99"/>
    </row>
    <row r="31" spans="2:4">
      <c r="B31" s="96" t="s">
        <v>150</v>
      </c>
      <c r="C31" s="96">
        <v>6200</v>
      </c>
      <c r="D31" s="99"/>
    </row>
    <row r="32" spans="2:4">
      <c r="B32" s="96" t="s">
        <v>151</v>
      </c>
      <c r="C32" s="96">
        <v>4000</v>
      </c>
      <c r="D32" s="99"/>
    </row>
    <row r="33" spans="2:7">
      <c r="B33" s="13" t="s">
        <v>52</v>
      </c>
      <c r="C33" s="16">
        <f>SUM(C34:C34)</f>
        <v>2000</v>
      </c>
      <c r="D33" s="99"/>
    </row>
    <row r="34" spans="2:7">
      <c r="B34" s="17" t="s">
        <v>152</v>
      </c>
      <c r="C34" s="85">
        <v>2000</v>
      </c>
      <c r="D34" s="99"/>
    </row>
    <row r="35" spans="2:7">
      <c r="B35" s="13" t="s">
        <v>56</v>
      </c>
      <c r="C35" s="16">
        <f>SUM(C38:C39)</f>
        <v>9000</v>
      </c>
      <c r="D35" s="99"/>
      <c r="F35" s="13" t="s">
        <v>153</v>
      </c>
      <c r="G35" s="16">
        <f>SUM(G36:G39)</f>
        <v>15100</v>
      </c>
    </row>
    <row r="36" spans="2:7">
      <c r="B36" s="86" t="s">
        <v>154</v>
      </c>
      <c r="C36" s="87">
        <v>20000</v>
      </c>
      <c r="D36" s="99"/>
      <c r="F36" s="86" t="s">
        <v>154</v>
      </c>
      <c r="G36" s="87">
        <v>10000</v>
      </c>
    </row>
    <row r="37" spans="2:7">
      <c r="B37" s="88" t="s">
        <v>155</v>
      </c>
      <c r="C37" s="26">
        <v>1200</v>
      </c>
      <c r="F37" s="88" t="s">
        <v>155</v>
      </c>
      <c r="G37" s="26">
        <v>600</v>
      </c>
    </row>
    <row r="38" spans="2:7">
      <c r="B38" s="89" t="s">
        <v>156</v>
      </c>
      <c r="C38" s="90">
        <v>1000</v>
      </c>
      <c r="F38" s="89" t="s">
        <v>156</v>
      </c>
      <c r="G38" s="90">
        <v>500</v>
      </c>
    </row>
    <row r="39" spans="2:7">
      <c r="B39" s="86" t="s">
        <v>157</v>
      </c>
      <c r="C39" s="90">
        <v>8000</v>
      </c>
      <c r="F39" s="89" t="s">
        <v>157</v>
      </c>
      <c r="G39" s="90">
        <v>4000</v>
      </c>
    </row>
    <row r="40" spans="2:7">
      <c r="B40" s="13" t="s">
        <v>16</v>
      </c>
      <c r="C40" s="16">
        <f>SUM(C41:C41)</f>
        <v>35200</v>
      </c>
    </row>
    <row r="41" spans="2:7">
      <c r="B41" s="91" t="s">
        <v>76</v>
      </c>
      <c r="C41" s="18">
        <f>SUM(2000+33200)</f>
        <v>35200</v>
      </c>
    </row>
    <row r="42" spans="2:7">
      <c r="B42" s="2" t="s">
        <v>77</v>
      </c>
      <c r="C42" s="3">
        <f>SUM(C17+C33+C35+C40)</f>
        <v>162120</v>
      </c>
    </row>
    <row r="43" spans="2:7">
      <c r="B43" s="6"/>
      <c r="C43" s="6"/>
    </row>
    <row r="44" spans="2:7">
      <c r="B44" s="4" t="s">
        <v>78</v>
      </c>
      <c r="C44" s="92">
        <f>C15-C42</f>
        <v>0</v>
      </c>
    </row>
  </sheetData>
  <mergeCells count="2">
    <mergeCell ref="E3:G3"/>
    <mergeCell ref="E4:G4"/>
  </mergeCells>
  <pageMargins left="0.75" right="0.75" top="1" bottom="1" header="0.51180555555555596" footer="0.5118055555555559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7"/>
  <sheetViews>
    <sheetView workbookViewId="0" xr3:uid="{F9CF3CF3-643B-5BE6-8B46-32C596A47465}">
      <selection activeCell="F17" sqref="F17"/>
    </sheetView>
  </sheetViews>
  <sheetFormatPr defaultColWidth="9" defaultRowHeight="15"/>
  <cols>
    <col min="1" max="1" width="4.375" customWidth="1"/>
    <col min="2" max="2" width="13" customWidth="1"/>
    <col min="6" max="6" width="14.125" customWidth="1"/>
    <col min="9" max="9" width="13.125" customWidth="1"/>
  </cols>
  <sheetData>
    <row r="1" spans="1:11">
      <c r="A1" s="27"/>
      <c r="B1" s="27"/>
      <c r="C1" s="27"/>
      <c r="D1" s="27"/>
      <c r="E1" s="27"/>
      <c r="F1" s="27"/>
      <c r="G1" s="27"/>
      <c r="H1" s="28"/>
      <c r="I1" s="27"/>
      <c r="J1" s="27"/>
    </row>
    <row r="2" spans="1:11">
      <c r="A2" s="27"/>
      <c r="B2" s="27"/>
      <c r="C2" s="27"/>
      <c r="D2" s="27"/>
      <c r="E2" s="27"/>
      <c r="F2" s="27"/>
      <c r="G2" s="27"/>
      <c r="H2" s="28"/>
      <c r="I2" s="27"/>
      <c r="J2" s="27"/>
    </row>
    <row r="3" spans="1:11">
      <c r="A3" s="27"/>
      <c r="B3" s="29" t="s">
        <v>158</v>
      </c>
      <c r="C3" s="30"/>
      <c r="D3" s="31" t="s">
        <v>159</v>
      </c>
      <c r="E3" s="32" t="s">
        <v>160</v>
      </c>
      <c r="F3" s="30"/>
      <c r="G3" s="30"/>
      <c r="H3" s="33" t="s">
        <v>161</v>
      </c>
      <c r="I3" s="51" t="s">
        <v>162</v>
      </c>
      <c r="J3" s="27"/>
    </row>
    <row r="4" spans="1:11">
      <c r="A4" s="27"/>
      <c r="B4" s="34"/>
      <c r="C4" s="35"/>
      <c r="D4" s="35" t="s">
        <v>163</v>
      </c>
      <c r="E4" s="35"/>
      <c r="F4" s="35"/>
      <c r="G4" s="35"/>
      <c r="H4" s="36" t="s">
        <v>164</v>
      </c>
      <c r="I4" s="71"/>
      <c r="J4" s="27"/>
    </row>
    <row r="5" spans="1:11">
      <c r="A5" s="27"/>
      <c r="B5" s="37" t="s">
        <v>165</v>
      </c>
      <c r="C5" s="38">
        <v>0</v>
      </c>
      <c r="D5" s="38">
        <v>0</v>
      </c>
      <c r="E5" s="39">
        <f>C5-D5</f>
        <v>0</v>
      </c>
      <c r="F5" s="39"/>
      <c r="G5" s="39"/>
      <c r="H5" s="40">
        <v>0.5</v>
      </c>
      <c r="I5" s="72">
        <f>E5*H5</f>
        <v>0</v>
      </c>
      <c r="J5" s="27"/>
    </row>
    <row r="6" spans="1:11">
      <c r="A6" s="27"/>
      <c r="B6" s="41" t="s">
        <v>166</v>
      </c>
      <c r="C6" s="42">
        <v>0</v>
      </c>
      <c r="D6" s="42">
        <v>0</v>
      </c>
      <c r="E6" s="43">
        <f t="shared" ref="E6:E9" si="0">C6-D6</f>
        <v>0</v>
      </c>
      <c r="F6" s="43"/>
      <c r="G6" s="43"/>
      <c r="H6" s="44">
        <v>0.3</v>
      </c>
      <c r="I6" s="73">
        <f>E6*H6</f>
        <v>0</v>
      </c>
      <c r="J6" s="27"/>
    </row>
    <row r="7" spans="1:11">
      <c r="A7" s="27"/>
      <c r="B7" s="41" t="s">
        <v>167</v>
      </c>
      <c r="C7" s="42">
        <v>0</v>
      </c>
      <c r="D7" s="42">
        <v>0</v>
      </c>
      <c r="E7" s="43">
        <f t="shared" si="0"/>
        <v>0</v>
      </c>
      <c r="F7" s="43"/>
      <c r="G7" s="43"/>
      <c r="H7" s="44">
        <v>0.08</v>
      </c>
      <c r="I7" s="73">
        <f t="shared" ref="I7:I9" si="1">E7*H7</f>
        <v>0</v>
      </c>
      <c r="J7" s="27"/>
    </row>
    <row r="8" spans="1:11">
      <c r="A8" s="27"/>
      <c r="B8" s="41" t="s">
        <v>168</v>
      </c>
      <c r="C8" s="42">
        <v>0</v>
      </c>
      <c r="D8" s="42">
        <v>0</v>
      </c>
      <c r="E8" s="43">
        <f t="shared" si="0"/>
        <v>0</v>
      </c>
      <c r="F8" s="43"/>
      <c r="G8" s="43"/>
      <c r="H8" s="44">
        <v>0.08</v>
      </c>
      <c r="I8" s="73">
        <f t="shared" si="1"/>
        <v>0</v>
      </c>
      <c r="J8" s="27"/>
    </row>
    <row r="9" spans="1:11">
      <c r="A9" s="27"/>
      <c r="B9" s="41" t="s">
        <v>16</v>
      </c>
      <c r="C9" s="42">
        <v>0</v>
      </c>
      <c r="D9" s="42">
        <v>0</v>
      </c>
      <c r="E9" s="43">
        <f t="shared" si="0"/>
        <v>0</v>
      </c>
      <c r="F9" s="43"/>
      <c r="G9" s="43"/>
      <c r="H9" s="44">
        <v>0.04</v>
      </c>
      <c r="I9" s="73">
        <f t="shared" si="1"/>
        <v>0</v>
      </c>
      <c r="J9" s="27"/>
    </row>
    <row r="10" spans="1:11">
      <c r="A10" s="27"/>
      <c r="B10" s="41"/>
      <c r="C10" s="45"/>
      <c r="D10" s="45"/>
      <c r="E10" s="43"/>
      <c r="F10" s="43"/>
      <c r="G10" s="43"/>
      <c r="H10" s="46">
        <f>SUM(H5:H9)</f>
        <v>1</v>
      </c>
      <c r="I10" s="120">
        <f>SUM(I5:I9)</f>
        <v>0</v>
      </c>
      <c r="J10" s="27"/>
      <c r="K10" s="74"/>
    </row>
    <row r="11" spans="1:11">
      <c r="A11" s="27"/>
      <c r="B11" s="47"/>
      <c r="C11" s="48"/>
      <c r="D11" s="48"/>
      <c r="E11" s="49"/>
      <c r="F11" s="49"/>
      <c r="G11" s="49"/>
      <c r="H11" s="50"/>
      <c r="I11" s="121" t="s">
        <v>169</v>
      </c>
      <c r="J11" s="27"/>
      <c r="K11" s="74"/>
    </row>
    <row r="12" spans="1:11">
      <c r="A12" s="27"/>
      <c r="B12" s="27"/>
      <c r="C12" s="27"/>
      <c r="D12" s="27"/>
      <c r="E12" s="27"/>
      <c r="F12" s="27"/>
      <c r="G12" s="27"/>
      <c r="H12" s="28"/>
      <c r="I12" s="27"/>
      <c r="J12" s="27"/>
      <c r="K12" s="74"/>
    </row>
    <row r="13" spans="1:11">
      <c r="A13" s="27"/>
      <c r="B13" s="29" t="s">
        <v>170</v>
      </c>
      <c r="C13" s="30"/>
      <c r="D13" s="30"/>
      <c r="E13" s="30"/>
      <c r="F13" s="51"/>
      <c r="G13" s="27"/>
      <c r="H13" s="52"/>
      <c r="I13" s="75" t="s">
        <v>171</v>
      </c>
      <c r="J13" s="27"/>
    </row>
    <row r="14" spans="1:11">
      <c r="A14" s="27"/>
      <c r="B14" s="53" t="s">
        <v>172</v>
      </c>
      <c r="C14" s="54" t="s">
        <v>173</v>
      </c>
      <c r="D14" s="54"/>
      <c r="E14" s="54" t="s">
        <v>174</v>
      </c>
      <c r="F14" s="55" t="s">
        <v>175</v>
      </c>
      <c r="G14" s="27"/>
      <c r="H14" s="56" t="s">
        <v>176</v>
      </c>
      <c r="I14" s="76" t="s">
        <v>177</v>
      </c>
      <c r="J14" s="27"/>
    </row>
    <row r="15" spans="1:11">
      <c r="A15" s="27"/>
      <c r="B15" s="57">
        <v>50</v>
      </c>
      <c r="C15" s="58">
        <v>10</v>
      </c>
      <c r="D15" s="59">
        <f>B15*C15</f>
        <v>500</v>
      </c>
      <c r="E15" s="58">
        <v>30</v>
      </c>
      <c r="F15" s="60">
        <f>D15-E15</f>
        <v>470</v>
      </c>
      <c r="G15" s="27"/>
      <c r="H15" s="61">
        <v>1</v>
      </c>
      <c r="I15" s="77">
        <f>I10*F15*H15</f>
        <v>0</v>
      </c>
      <c r="J15" s="78"/>
    </row>
    <row r="16" spans="1:11">
      <c r="A16" s="27"/>
      <c r="B16" s="62"/>
      <c r="C16" s="62"/>
      <c r="D16" s="62"/>
      <c r="E16" s="62"/>
      <c r="F16" s="62"/>
      <c r="G16" s="27"/>
      <c r="H16" s="61">
        <v>0.9</v>
      </c>
      <c r="I16" s="77">
        <f>I10*F15*H16</f>
        <v>0</v>
      </c>
      <c r="J16" s="78"/>
    </row>
    <row r="17" spans="1:10">
      <c r="A17" s="42"/>
      <c r="B17" s="124" t="s">
        <v>2</v>
      </c>
      <c r="C17" s="125"/>
      <c r="D17" s="126"/>
      <c r="E17" s="63"/>
      <c r="F17" s="63"/>
      <c r="G17" s="27"/>
      <c r="H17" s="61">
        <v>0.8</v>
      </c>
      <c r="I17" s="77">
        <f>I10*F15*H17</f>
        <v>0</v>
      </c>
      <c r="J17" s="78"/>
    </row>
    <row r="18" spans="1:10">
      <c r="A18" s="42"/>
      <c r="B18" s="127" t="s">
        <v>4</v>
      </c>
      <c r="C18" s="128"/>
      <c r="D18" s="129"/>
      <c r="E18" s="63"/>
      <c r="F18" s="63"/>
      <c r="G18" s="27"/>
      <c r="H18" s="61">
        <v>0.7</v>
      </c>
      <c r="I18" s="77">
        <f>I10*F15*H18</f>
        <v>0</v>
      </c>
      <c r="J18" s="78"/>
    </row>
    <row r="19" spans="1:10">
      <c r="A19" s="42"/>
      <c r="B19" s="63"/>
      <c r="C19" s="63"/>
      <c r="D19" s="63"/>
      <c r="E19" s="63"/>
      <c r="F19" s="64"/>
      <c r="G19" s="27"/>
      <c r="H19" s="65">
        <v>0.6</v>
      </c>
      <c r="I19" s="77">
        <f>I10*F15*H19</f>
        <v>0</v>
      </c>
      <c r="J19" s="78"/>
    </row>
    <row r="20" spans="1:10">
      <c r="A20" s="27"/>
      <c r="B20" s="62"/>
      <c r="C20" s="62"/>
      <c r="D20" s="62"/>
      <c r="E20" s="62"/>
      <c r="F20" s="66"/>
      <c r="G20" s="27"/>
      <c r="H20" s="67">
        <v>0.5</v>
      </c>
      <c r="I20" s="77">
        <f>I10*F15*H20</f>
        <v>0</v>
      </c>
      <c r="J20" s="78"/>
    </row>
    <row r="21" spans="1:10">
      <c r="A21" s="27"/>
      <c r="B21" s="62"/>
      <c r="C21" s="62"/>
      <c r="D21" s="62"/>
      <c r="E21" s="62"/>
      <c r="F21" s="62"/>
      <c r="G21" s="27"/>
      <c r="H21" s="61">
        <v>0.4</v>
      </c>
      <c r="I21" s="77">
        <f>I10*F15*H21</f>
        <v>0</v>
      </c>
      <c r="J21" s="78"/>
    </row>
    <row r="22" spans="1:10">
      <c r="A22" s="27"/>
      <c r="B22" s="62"/>
      <c r="C22" s="62"/>
      <c r="D22" s="62"/>
      <c r="E22" s="62"/>
      <c r="F22" s="64"/>
      <c r="G22" s="27"/>
      <c r="H22" s="122">
        <v>0.3</v>
      </c>
      <c r="I22" s="123">
        <f>I10*F15*H22</f>
        <v>0</v>
      </c>
      <c r="J22" s="78"/>
    </row>
    <row r="23" spans="1:10">
      <c r="A23" s="27"/>
      <c r="B23" s="62"/>
      <c r="C23" s="62"/>
      <c r="D23" s="62"/>
      <c r="E23" s="62"/>
      <c r="F23" s="62"/>
      <c r="G23" s="27"/>
      <c r="H23" s="61">
        <v>0.2</v>
      </c>
      <c r="I23" s="77">
        <f>I10*H23*F15</f>
        <v>0</v>
      </c>
      <c r="J23" s="78"/>
    </row>
    <row r="24" spans="1:10">
      <c r="A24" s="27"/>
      <c r="B24" s="62"/>
      <c r="C24" s="62"/>
      <c r="D24" s="62"/>
      <c r="E24" s="62"/>
      <c r="F24" s="62"/>
      <c r="G24" s="27"/>
      <c r="H24" s="68">
        <v>0.1</v>
      </c>
      <c r="I24" s="79">
        <f>I10*F15*H24</f>
        <v>0</v>
      </c>
      <c r="J24" s="78"/>
    </row>
    <row r="25" spans="1:10">
      <c r="A25" s="27"/>
      <c r="B25" s="27"/>
      <c r="C25" s="62"/>
      <c r="D25" s="62"/>
      <c r="E25" s="62"/>
      <c r="F25" s="62"/>
      <c r="G25" s="62"/>
      <c r="H25" s="28"/>
      <c r="I25" s="62"/>
      <c r="J25" s="27"/>
    </row>
    <row r="26" spans="1:10">
      <c r="B26" s="69"/>
      <c r="C26" s="69"/>
      <c r="D26" s="69"/>
      <c r="E26" s="69"/>
      <c r="F26" s="70"/>
      <c r="G26" s="70"/>
      <c r="H26" s="70"/>
      <c r="I26" s="70"/>
    </row>
    <row r="27" spans="1:10">
      <c r="B27" s="69"/>
      <c r="C27" s="69"/>
      <c r="D27" s="69"/>
      <c r="E27" s="69"/>
      <c r="F27" s="70"/>
      <c r="G27" s="70"/>
      <c r="H27" s="70"/>
      <c r="I27" s="70"/>
    </row>
  </sheetData>
  <mergeCells count="2">
    <mergeCell ref="B17:D17"/>
    <mergeCell ref="B18:D18"/>
  </mergeCells>
  <pageMargins left="0.69930555555555596" right="0.69930555555555596" top="0.75" bottom="0.75" header="0.3" footer="0.3"/>
  <pageSetup paperSize="9" scale="96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G463"/>
  <sheetViews>
    <sheetView workbookViewId="0" xr3:uid="{78B4E459-6924-5F8B-B7BA-2DD04133E49E}">
      <selection activeCell="D247" sqref="D247"/>
    </sheetView>
  </sheetViews>
  <sheetFormatPr defaultColWidth="9.125" defaultRowHeight="15"/>
  <cols>
    <col min="2" max="2" width="37.125" customWidth="1"/>
    <col min="3" max="3" width="18" customWidth="1"/>
    <col min="4" max="4" width="12.625" customWidth="1"/>
    <col min="5" max="5" width="12.375" customWidth="1"/>
    <col min="6" max="7" width="18" customWidth="1"/>
  </cols>
  <sheetData>
    <row r="2" spans="2:7" ht="18.75">
      <c r="B2" s="1" t="s">
        <v>178</v>
      </c>
    </row>
    <row r="4" spans="2:7">
      <c r="B4" s="2" t="s">
        <v>1</v>
      </c>
      <c r="C4" s="3"/>
      <c r="E4" s="124" t="s">
        <v>2</v>
      </c>
      <c r="F4" s="125"/>
      <c r="G4" s="126"/>
    </row>
    <row r="5" spans="2:7">
      <c r="B5" s="4" t="s">
        <v>3</v>
      </c>
      <c r="C5" s="5"/>
      <c r="E5" s="127" t="s">
        <v>4</v>
      </c>
      <c r="F5" s="128"/>
      <c r="G5" s="129"/>
    </row>
    <row r="6" spans="2:7">
      <c r="B6" s="6" t="s">
        <v>5</v>
      </c>
      <c r="C6" s="6"/>
    </row>
    <row r="7" spans="2:7">
      <c r="B7" s="6" t="s">
        <v>9</v>
      </c>
      <c r="C7" s="6"/>
    </row>
    <row r="8" spans="2:7">
      <c r="B8" s="6" t="s">
        <v>7</v>
      </c>
      <c r="C8" s="6"/>
    </row>
    <row r="9" spans="2:7">
      <c r="B9" s="5" t="s">
        <v>13</v>
      </c>
      <c r="C9" s="5">
        <f>'Box Office Projection '!I22</f>
        <v>0</v>
      </c>
      <c r="D9" s="7" t="s">
        <v>179</v>
      </c>
      <c r="E9" s="8"/>
    </row>
    <row r="10" spans="2:7">
      <c r="B10" s="6" t="s">
        <v>15</v>
      </c>
      <c r="C10" s="6"/>
    </row>
    <row r="11" spans="2:7">
      <c r="B11" s="6" t="s">
        <v>16</v>
      </c>
      <c r="C11" s="6"/>
    </row>
    <row r="12" spans="2:7">
      <c r="B12" s="6" t="s">
        <v>17</v>
      </c>
      <c r="C12" s="6"/>
    </row>
    <row r="13" spans="2:7">
      <c r="B13" s="4" t="s">
        <v>18</v>
      </c>
      <c r="C13" s="5">
        <f>SUM(C6:C12)</f>
        <v>0</v>
      </c>
    </row>
    <row r="14" spans="2:7">
      <c r="B14" s="9" t="s">
        <v>19</v>
      </c>
      <c r="C14" s="10"/>
      <c r="D14" s="11"/>
      <c r="E14" s="12"/>
    </row>
    <row r="15" spans="2:7">
      <c r="B15" s="13" t="s">
        <v>20</v>
      </c>
      <c r="C15" s="14">
        <f>SUM(C16:C21)</f>
        <v>0</v>
      </c>
      <c r="D15" s="99"/>
      <c r="E15" s="99"/>
    </row>
    <row r="16" spans="2:7">
      <c r="B16" s="6" t="s">
        <v>180</v>
      </c>
      <c r="C16" s="6" t="s">
        <v>9</v>
      </c>
      <c r="D16" s="99"/>
      <c r="E16" s="99"/>
    </row>
    <row r="17" spans="2:7">
      <c r="B17" s="6" t="s">
        <v>181</v>
      </c>
      <c r="C17" s="6" t="s">
        <v>9</v>
      </c>
      <c r="D17" s="99"/>
      <c r="E17" s="99"/>
      <c r="F17" s="4" t="s">
        <v>17</v>
      </c>
      <c r="G17" s="5">
        <f>SUM(G18:G26)</f>
        <v>0</v>
      </c>
    </row>
    <row r="18" spans="2:7">
      <c r="B18" s="6" t="s">
        <v>182</v>
      </c>
      <c r="C18" s="6" t="s">
        <v>183</v>
      </c>
      <c r="D18" s="99"/>
      <c r="E18" s="99"/>
      <c r="F18" s="6"/>
      <c r="G18" s="6"/>
    </row>
    <row r="19" spans="2:7">
      <c r="B19" s="6" t="s">
        <v>184</v>
      </c>
      <c r="C19" s="6" t="s">
        <v>9</v>
      </c>
      <c r="D19" s="99"/>
      <c r="E19" s="99"/>
      <c r="F19" s="6"/>
      <c r="G19" s="6"/>
    </row>
    <row r="20" spans="2:7">
      <c r="B20" s="17" t="s">
        <v>185</v>
      </c>
      <c r="C20" s="6" t="s">
        <v>183</v>
      </c>
      <c r="D20" s="99"/>
      <c r="E20" s="99"/>
      <c r="F20" s="6"/>
      <c r="G20" s="6"/>
    </row>
    <row r="21" spans="2:7">
      <c r="B21" s="15" t="s">
        <v>186</v>
      </c>
      <c r="C21" s="6"/>
      <c r="D21" s="99"/>
      <c r="E21" s="99"/>
      <c r="F21" s="6"/>
      <c r="G21" s="6"/>
    </row>
    <row r="22" spans="2:7">
      <c r="B22" s="13" t="s">
        <v>16</v>
      </c>
      <c r="C22" s="16">
        <f>SUM(C23:C26)</f>
        <v>0</v>
      </c>
      <c r="F22" s="6"/>
      <c r="G22" s="6"/>
    </row>
    <row r="23" spans="2:7">
      <c r="B23" s="17" t="s">
        <v>187</v>
      </c>
      <c r="C23" s="18" t="s">
        <v>183</v>
      </c>
      <c r="F23" s="6"/>
      <c r="G23" s="6"/>
    </row>
    <row r="24" spans="2:7">
      <c r="B24" s="6"/>
      <c r="C24" s="18"/>
      <c r="F24" s="6"/>
      <c r="G24" s="6"/>
    </row>
    <row r="25" spans="2:7">
      <c r="B25" s="17"/>
      <c r="C25" s="18"/>
      <c r="F25" s="6"/>
      <c r="G25" s="6"/>
    </row>
    <row r="26" spans="2:7">
      <c r="B26" s="6"/>
      <c r="C26" s="6"/>
      <c r="F26" s="6"/>
      <c r="G26" s="6"/>
    </row>
    <row r="27" spans="2:7">
      <c r="B27" s="13" t="s">
        <v>17</v>
      </c>
      <c r="C27" s="16">
        <f>SUM(G17)</f>
        <v>0</v>
      </c>
    </row>
    <row r="28" spans="2:7">
      <c r="B28" s="2" t="s">
        <v>77</v>
      </c>
      <c r="C28" s="3">
        <f>SUM(C15+C22+C27)</f>
        <v>0</v>
      </c>
    </row>
    <row r="32" spans="2:7" ht="18.75">
      <c r="B32" s="1" t="s">
        <v>188</v>
      </c>
    </row>
    <row r="34" spans="2:7">
      <c r="B34" s="2" t="s">
        <v>1</v>
      </c>
      <c r="C34" s="3"/>
      <c r="E34" s="124" t="s">
        <v>2</v>
      </c>
      <c r="F34" s="125"/>
      <c r="G34" s="126"/>
    </row>
    <row r="35" spans="2:7">
      <c r="B35" s="4" t="s">
        <v>3</v>
      </c>
      <c r="C35" s="5"/>
      <c r="E35" s="127" t="s">
        <v>4</v>
      </c>
      <c r="F35" s="128"/>
      <c r="G35" s="129"/>
    </row>
    <row r="36" spans="2:7">
      <c r="B36" s="6" t="s">
        <v>5</v>
      </c>
      <c r="C36" s="6"/>
    </row>
    <row r="37" spans="2:7">
      <c r="B37" s="6" t="s">
        <v>9</v>
      </c>
      <c r="C37" s="6"/>
    </row>
    <row r="38" spans="2:7">
      <c r="B38" s="6" t="s">
        <v>7</v>
      </c>
      <c r="C38" s="6"/>
    </row>
    <row r="39" spans="2:7">
      <c r="B39" s="5" t="s">
        <v>13</v>
      </c>
      <c r="C39" s="5">
        <f>'Box Office Projection '!I52</f>
        <v>0</v>
      </c>
      <c r="D39" s="7" t="s">
        <v>179</v>
      </c>
      <c r="E39" s="8"/>
    </row>
    <row r="40" spans="2:7">
      <c r="B40" s="6" t="s">
        <v>15</v>
      </c>
      <c r="C40" s="6"/>
    </row>
    <row r="41" spans="2:7">
      <c r="B41" s="6" t="s">
        <v>16</v>
      </c>
      <c r="C41" s="6"/>
    </row>
    <row r="42" spans="2:7">
      <c r="B42" s="6" t="s">
        <v>17</v>
      </c>
      <c r="C42" s="6"/>
    </row>
    <row r="43" spans="2:7">
      <c r="B43" s="4" t="s">
        <v>18</v>
      </c>
      <c r="C43" s="5">
        <f>SUM(C36:C42)</f>
        <v>0</v>
      </c>
    </row>
    <row r="44" spans="2:7">
      <c r="B44" s="9" t="s">
        <v>19</v>
      </c>
      <c r="C44" s="10"/>
      <c r="D44" s="11"/>
      <c r="E44" s="12"/>
    </row>
    <row r="45" spans="2:7">
      <c r="B45" s="13" t="s">
        <v>20</v>
      </c>
      <c r="C45" s="14">
        <f>SUM(C46:C51)</f>
        <v>0</v>
      </c>
      <c r="D45" s="99"/>
      <c r="E45" s="99"/>
    </row>
    <row r="46" spans="2:7">
      <c r="B46" s="6" t="s">
        <v>180</v>
      </c>
      <c r="C46" s="6" t="s">
        <v>9</v>
      </c>
      <c r="D46" s="99"/>
      <c r="E46" s="99"/>
    </row>
    <row r="47" spans="2:7">
      <c r="B47" s="6" t="s">
        <v>181</v>
      </c>
      <c r="C47" s="6" t="s">
        <v>9</v>
      </c>
      <c r="D47" s="99"/>
      <c r="E47" s="99"/>
      <c r="F47" s="4" t="s">
        <v>17</v>
      </c>
      <c r="G47" s="5">
        <f>SUM(G48:G56)</f>
        <v>0</v>
      </c>
    </row>
    <row r="48" spans="2:7">
      <c r="B48" s="6" t="s">
        <v>182</v>
      </c>
      <c r="C48" s="6" t="s">
        <v>183</v>
      </c>
      <c r="D48" s="99"/>
      <c r="E48" s="99"/>
      <c r="F48" s="6"/>
      <c r="G48" s="6"/>
    </row>
    <row r="49" spans="2:7">
      <c r="B49" s="6" t="s">
        <v>184</v>
      </c>
      <c r="C49" s="6" t="s">
        <v>9</v>
      </c>
      <c r="D49" s="99"/>
      <c r="E49" s="99"/>
      <c r="F49" s="6"/>
      <c r="G49" s="6"/>
    </row>
    <row r="50" spans="2:7">
      <c r="B50" s="17" t="s">
        <v>185</v>
      </c>
      <c r="C50" s="6" t="s">
        <v>183</v>
      </c>
      <c r="D50" s="99"/>
      <c r="E50" s="99"/>
      <c r="F50" s="6"/>
      <c r="G50" s="6"/>
    </row>
    <row r="51" spans="2:7">
      <c r="B51" s="15" t="s">
        <v>186</v>
      </c>
      <c r="C51" s="6"/>
      <c r="D51" s="99"/>
      <c r="E51" s="99"/>
      <c r="F51" s="6"/>
      <c r="G51" s="6"/>
    </row>
    <row r="52" spans="2:7">
      <c r="B52" s="13" t="s">
        <v>16</v>
      </c>
      <c r="C52" s="16">
        <f>SUM(C53:C56)</f>
        <v>0</v>
      </c>
      <c r="F52" s="6"/>
      <c r="G52" s="6"/>
    </row>
    <row r="53" spans="2:7">
      <c r="B53" s="17" t="s">
        <v>187</v>
      </c>
      <c r="C53" s="18" t="s">
        <v>183</v>
      </c>
      <c r="F53" s="6"/>
      <c r="G53" s="6"/>
    </row>
    <row r="54" spans="2:7">
      <c r="B54" s="6"/>
      <c r="C54" s="18"/>
      <c r="F54" s="6"/>
      <c r="G54" s="6"/>
    </row>
    <row r="55" spans="2:7">
      <c r="B55" s="17"/>
      <c r="C55" s="18"/>
      <c r="F55" s="6"/>
      <c r="G55" s="6"/>
    </row>
    <row r="56" spans="2:7">
      <c r="B56" s="6"/>
      <c r="C56" s="6"/>
      <c r="F56" s="6"/>
      <c r="G56" s="6"/>
    </row>
    <row r="57" spans="2:7">
      <c r="B57" s="13" t="s">
        <v>17</v>
      </c>
      <c r="C57" s="16">
        <f>SUM(G47)</f>
        <v>0</v>
      </c>
    </row>
    <row r="58" spans="2:7">
      <c r="B58" s="2" t="s">
        <v>77</v>
      </c>
      <c r="C58" s="3">
        <f>SUM(C45+C52+C57)</f>
        <v>0</v>
      </c>
    </row>
    <row r="61" spans="2:7" ht="18.75">
      <c r="B61" s="1" t="s">
        <v>189</v>
      </c>
    </row>
    <row r="63" spans="2:7">
      <c r="B63" s="2" t="s">
        <v>1</v>
      </c>
      <c r="C63" s="3"/>
      <c r="E63" s="124" t="s">
        <v>2</v>
      </c>
      <c r="F63" s="125"/>
      <c r="G63" s="126"/>
    </row>
    <row r="64" spans="2:7">
      <c r="B64" s="4" t="s">
        <v>3</v>
      </c>
      <c r="C64" s="5"/>
      <c r="E64" s="127" t="s">
        <v>4</v>
      </c>
      <c r="F64" s="128"/>
      <c r="G64" s="129"/>
    </row>
    <row r="65" spans="2:7">
      <c r="B65" s="6" t="s">
        <v>5</v>
      </c>
      <c r="C65" s="6"/>
    </row>
    <row r="66" spans="2:7">
      <c r="B66" s="6" t="s">
        <v>9</v>
      </c>
      <c r="C66" s="6"/>
    </row>
    <row r="67" spans="2:7">
      <c r="B67" s="6" t="s">
        <v>7</v>
      </c>
      <c r="C67" s="6"/>
    </row>
    <row r="68" spans="2:7">
      <c r="B68" s="5" t="s">
        <v>13</v>
      </c>
      <c r="C68" s="5">
        <f>'Box Office Projection '!I22</f>
        <v>0</v>
      </c>
      <c r="D68" s="7" t="s">
        <v>179</v>
      </c>
      <c r="E68" s="8"/>
    </row>
    <row r="69" spans="2:7">
      <c r="B69" s="6" t="s">
        <v>15</v>
      </c>
      <c r="C69" s="6"/>
    </row>
    <row r="70" spans="2:7">
      <c r="B70" s="6" t="s">
        <v>16</v>
      </c>
      <c r="C70" s="6"/>
    </row>
    <row r="71" spans="2:7">
      <c r="B71" s="6" t="s">
        <v>17</v>
      </c>
      <c r="C71" s="6"/>
    </row>
    <row r="72" spans="2:7">
      <c r="B72" s="4" t="s">
        <v>18</v>
      </c>
      <c r="C72" s="5">
        <f>SUM(C65:C71)</f>
        <v>0</v>
      </c>
    </row>
    <row r="73" spans="2:7">
      <c r="B73" s="9" t="s">
        <v>19</v>
      </c>
      <c r="C73" s="10"/>
      <c r="D73" s="11"/>
      <c r="E73" s="12"/>
    </row>
    <row r="74" spans="2:7">
      <c r="B74" s="13" t="s">
        <v>20</v>
      </c>
      <c r="C74" s="14">
        <f>SUM(C75:C79)</f>
        <v>0</v>
      </c>
      <c r="D74" s="99"/>
      <c r="E74" s="99"/>
    </row>
    <row r="75" spans="2:7">
      <c r="B75" s="6" t="s">
        <v>180</v>
      </c>
      <c r="C75" s="6" t="s">
        <v>9</v>
      </c>
      <c r="D75" s="99"/>
      <c r="E75" s="99"/>
    </row>
    <row r="76" spans="2:7">
      <c r="B76" s="6" t="s">
        <v>181</v>
      </c>
      <c r="C76" s="6" t="s">
        <v>9</v>
      </c>
      <c r="D76" s="99"/>
      <c r="E76" s="99"/>
      <c r="F76" s="4" t="s">
        <v>17</v>
      </c>
      <c r="G76" s="5">
        <f>SUM(G77:G84)</f>
        <v>0</v>
      </c>
    </row>
    <row r="77" spans="2:7">
      <c r="B77" s="6" t="s">
        <v>182</v>
      </c>
      <c r="C77" s="6" t="s">
        <v>183</v>
      </c>
      <c r="D77" s="99"/>
      <c r="E77" s="99"/>
      <c r="F77" s="6"/>
      <c r="G77" s="6"/>
    </row>
    <row r="78" spans="2:7">
      <c r="B78" s="6" t="s">
        <v>184</v>
      </c>
      <c r="C78" s="6" t="s">
        <v>183</v>
      </c>
      <c r="D78" s="99"/>
      <c r="E78" s="99"/>
      <c r="F78" s="6"/>
      <c r="G78" s="6"/>
    </row>
    <row r="79" spans="2:7">
      <c r="B79" s="17" t="s">
        <v>190</v>
      </c>
      <c r="C79" s="6" t="s">
        <v>183</v>
      </c>
      <c r="D79" s="99"/>
      <c r="E79" s="99"/>
      <c r="F79" s="6"/>
      <c r="G79" s="6"/>
    </row>
    <row r="80" spans="2:7">
      <c r="B80" s="13" t="s">
        <v>16</v>
      </c>
      <c r="C80" s="16">
        <f>SUM(C81:C84)</f>
        <v>0</v>
      </c>
      <c r="F80" s="6"/>
      <c r="G80" s="6"/>
    </row>
    <row r="81" spans="2:7">
      <c r="B81" s="17" t="s">
        <v>191</v>
      </c>
      <c r="C81" s="18" t="s">
        <v>183</v>
      </c>
      <c r="F81" s="6"/>
      <c r="G81" s="6"/>
    </row>
    <row r="82" spans="2:7">
      <c r="B82" s="6" t="s">
        <v>192</v>
      </c>
      <c r="C82" s="18" t="s">
        <v>183</v>
      </c>
      <c r="F82" s="6"/>
      <c r="G82" s="6"/>
    </row>
    <row r="83" spans="2:7">
      <c r="B83" s="17"/>
      <c r="C83" s="18"/>
      <c r="F83" s="6"/>
      <c r="G83" s="6"/>
    </row>
    <row r="84" spans="2:7">
      <c r="B84" s="6"/>
      <c r="C84" s="6"/>
      <c r="F84" s="6"/>
      <c r="G84" s="6"/>
    </row>
    <row r="85" spans="2:7">
      <c r="B85" s="13" t="s">
        <v>17</v>
      </c>
      <c r="C85" s="16">
        <f>SUM(G76)</f>
        <v>0</v>
      </c>
    </row>
    <row r="86" spans="2:7">
      <c r="B86" s="2" t="s">
        <v>77</v>
      </c>
      <c r="C86" s="3">
        <f>SUM(C74+C80+C85)</f>
        <v>0</v>
      </c>
    </row>
    <row r="89" spans="2:7" ht="18.75">
      <c r="B89" s="1" t="s">
        <v>193</v>
      </c>
    </row>
    <row r="91" spans="2:7">
      <c r="B91" s="2" t="s">
        <v>1</v>
      </c>
      <c r="C91" s="3"/>
      <c r="E91" s="124" t="s">
        <v>2</v>
      </c>
      <c r="F91" s="125"/>
      <c r="G91" s="126"/>
    </row>
    <row r="92" spans="2:7">
      <c r="B92" s="4" t="s">
        <v>3</v>
      </c>
      <c r="C92" s="5"/>
      <c r="E92" s="127" t="s">
        <v>4</v>
      </c>
      <c r="F92" s="128"/>
      <c r="G92" s="129"/>
    </row>
    <row r="93" spans="2:7">
      <c r="B93" s="6" t="s">
        <v>5</v>
      </c>
      <c r="C93" s="6"/>
    </row>
    <row r="94" spans="2:7">
      <c r="B94" s="6" t="s">
        <v>9</v>
      </c>
      <c r="C94" s="6"/>
    </row>
    <row r="95" spans="2:7">
      <c r="B95" s="6" t="s">
        <v>7</v>
      </c>
      <c r="C95" s="6"/>
    </row>
    <row r="96" spans="2:7">
      <c r="B96" s="5" t="s">
        <v>13</v>
      </c>
      <c r="C96" s="5">
        <f>'Box Office Projection '!I109</f>
        <v>0</v>
      </c>
      <c r="D96" s="7" t="s">
        <v>179</v>
      </c>
      <c r="E96" s="8"/>
    </row>
    <row r="97" spans="2:7">
      <c r="B97" s="6" t="s">
        <v>15</v>
      </c>
      <c r="C97" s="6"/>
    </row>
    <row r="98" spans="2:7">
      <c r="B98" s="6" t="s">
        <v>16</v>
      </c>
      <c r="C98" s="6"/>
    </row>
    <row r="99" spans="2:7">
      <c r="B99" s="6" t="s">
        <v>17</v>
      </c>
      <c r="C99" s="6"/>
    </row>
    <row r="100" spans="2:7">
      <c r="B100" s="4" t="s">
        <v>18</v>
      </c>
      <c r="C100" s="5">
        <f>SUM(C93:C99)</f>
        <v>0</v>
      </c>
    </row>
    <row r="101" spans="2:7">
      <c r="B101" s="9" t="s">
        <v>19</v>
      </c>
      <c r="C101" s="10"/>
      <c r="D101" s="11"/>
      <c r="E101" s="12"/>
    </row>
    <row r="102" spans="2:7">
      <c r="B102" s="13" t="s">
        <v>20</v>
      </c>
      <c r="C102" s="14">
        <f>SUM(C103:C108)</f>
        <v>0</v>
      </c>
      <c r="D102" s="99"/>
      <c r="E102" s="99"/>
    </row>
    <row r="103" spans="2:7">
      <c r="B103" s="6" t="s">
        <v>180</v>
      </c>
      <c r="C103" s="6" t="s">
        <v>9</v>
      </c>
      <c r="D103" s="99"/>
      <c r="E103" s="99"/>
    </row>
    <row r="104" spans="2:7">
      <c r="B104" s="6" t="s">
        <v>181</v>
      </c>
      <c r="C104" s="6" t="s">
        <v>9</v>
      </c>
      <c r="D104" s="99"/>
      <c r="E104" s="99"/>
      <c r="F104" s="4" t="s">
        <v>17</v>
      </c>
      <c r="G104" s="5">
        <f>SUM(G105:G113)</f>
        <v>0</v>
      </c>
    </row>
    <row r="105" spans="2:7">
      <c r="B105" s="6" t="s">
        <v>182</v>
      </c>
      <c r="C105" s="6" t="s">
        <v>183</v>
      </c>
      <c r="D105" s="99"/>
      <c r="E105" s="99"/>
      <c r="F105" s="6"/>
      <c r="G105" s="6"/>
    </row>
    <row r="106" spans="2:7">
      <c r="B106" s="6" t="s">
        <v>184</v>
      </c>
      <c r="C106" s="6" t="s">
        <v>9</v>
      </c>
      <c r="D106" s="99"/>
      <c r="E106" s="99"/>
      <c r="F106" s="6"/>
      <c r="G106" s="6"/>
    </row>
    <row r="107" spans="2:7">
      <c r="B107" s="17" t="s">
        <v>185</v>
      </c>
      <c r="C107" s="6" t="s">
        <v>183</v>
      </c>
      <c r="D107" s="99"/>
      <c r="E107" s="99"/>
      <c r="F107" s="6"/>
      <c r="G107" s="6"/>
    </row>
    <row r="108" spans="2:7">
      <c r="B108" s="15" t="s">
        <v>186</v>
      </c>
      <c r="C108" s="6"/>
      <c r="D108" s="99"/>
      <c r="E108" s="99"/>
      <c r="F108" s="6"/>
      <c r="G108" s="6"/>
    </row>
    <row r="109" spans="2:7">
      <c r="B109" s="13" t="s">
        <v>16</v>
      </c>
      <c r="C109" s="16">
        <f>SUM(C110:C113)</f>
        <v>0</v>
      </c>
      <c r="F109" s="6"/>
      <c r="G109" s="6"/>
    </row>
    <row r="110" spans="2:7">
      <c r="B110" s="17"/>
      <c r="C110" s="18"/>
      <c r="F110" s="6"/>
      <c r="G110" s="6"/>
    </row>
    <row r="111" spans="2:7">
      <c r="B111" s="6"/>
      <c r="C111" s="18"/>
      <c r="F111" s="6"/>
      <c r="G111" s="6"/>
    </row>
    <row r="112" spans="2:7">
      <c r="B112" s="17"/>
      <c r="C112" s="18"/>
      <c r="F112" s="6"/>
      <c r="G112" s="6"/>
    </row>
    <row r="113" spans="2:7">
      <c r="B113" s="6"/>
      <c r="C113" s="6"/>
      <c r="F113" s="6"/>
      <c r="G113" s="6"/>
    </row>
    <row r="114" spans="2:7">
      <c r="B114" s="13" t="s">
        <v>17</v>
      </c>
      <c r="C114" s="16">
        <f>SUM(G104)</f>
        <v>0</v>
      </c>
    </row>
    <row r="115" spans="2:7">
      <c r="B115" s="2" t="s">
        <v>77</v>
      </c>
      <c r="C115" s="3">
        <f>SUM(C102+C109+C114)</f>
        <v>0</v>
      </c>
    </row>
    <row r="118" spans="2:7" ht="18.75">
      <c r="B118" s="1" t="s">
        <v>194</v>
      </c>
    </row>
    <row r="120" spans="2:7">
      <c r="B120" s="2" t="s">
        <v>1</v>
      </c>
      <c r="C120" s="3"/>
      <c r="E120" s="124" t="s">
        <v>2</v>
      </c>
      <c r="F120" s="125"/>
      <c r="G120" s="126"/>
    </row>
    <row r="121" spans="2:7">
      <c r="B121" s="4" t="s">
        <v>3</v>
      </c>
      <c r="C121" s="5"/>
      <c r="E121" s="127" t="s">
        <v>4</v>
      </c>
      <c r="F121" s="128"/>
      <c r="G121" s="129"/>
    </row>
    <row r="122" spans="2:7">
      <c r="B122" s="6" t="s">
        <v>5</v>
      </c>
      <c r="C122" s="6"/>
    </row>
    <row r="123" spans="2:7">
      <c r="B123" s="6" t="s">
        <v>9</v>
      </c>
      <c r="C123" s="6"/>
    </row>
    <row r="124" spans="2:7">
      <c r="B124" s="6" t="s">
        <v>7</v>
      </c>
      <c r="C124" s="6"/>
    </row>
    <row r="125" spans="2:7">
      <c r="B125" s="5" t="s">
        <v>13</v>
      </c>
      <c r="C125" s="5">
        <f>'Box Office Projection '!I138</f>
        <v>0</v>
      </c>
      <c r="D125" s="7" t="s">
        <v>179</v>
      </c>
      <c r="E125" s="8"/>
    </row>
    <row r="126" spans="2:7">
      <c r="B126" s="6" t="s">
        <v>15</v>
      </c>
      <c r="C126" s="6"/>
    </row>
    <row r="127" spans="2:7">
      <c r="B127" s="6" t="s">
        <v>16</v>
      </c>
      <c r="C127" s="6"/>
    </row>
    <row r="128" spans="2:7">
      <c r="B128" s="6" t="s">
        <v>17</v>
      </c>
      <c r="C128" s="6"/>
    </row>
    <row r="129" spans="2:7">
      <c r="B129" s="4" t="s">
        <v>18</v>
      </c>
      <c r="C129" s="5">
        <f>SUM(C122:C128)</f>
        <v>0</v>
      </c>
    </row>
    <row r="130" spans="2:7">
      <c r="B130" s="9" t="s">
        <v>19</v>
      </c>
      <c r="C130" s="10"/>
      <c r="D130" s="11"/>
      <c r="E130" s="12"/>
    </row>
    <row r="131" spans="2:7">
      <c r="B131" s="13" t="s">
        <v>20</v>
      </c>
      <c r="C131" s="14">
        <f>SUM(C132:C137)</f>
        <v>0</v>
      </c>
      <c r="D131" s="99"/>
      <c r="E131" s="99"/>
    </row>
    <row r="132" spans="2:7">
      <c r="B132" s="6" t="s">
        <v>180</v>
      </c>
      <c r="C132" s="6" t="s">
        <v>7</v>
      </c>
      <c r="D132" s="99"/>
      <c r="E132" s="99"/>
    </row>
    <row r="133" spans="2:7">
      <c r="B133" s="6" t="s">
        <v>181</v>
      </c>
      <c r="C133" s="6" t="s">
        <v>7</v>
      </c>
      <c r="D133" s="99"/>
      <c r="E133" s="99"/>
      <c r="F133" s="4" t="s">
        <v>17</v>
      </c>
      <c r="G133" s="5">
        <f>SUM(G134:G142)</f>
        <v>0</v>
      </c>
    </row>
    <row r="134" spans="2:7">
      <c r="B134" s="6" t="s">
        <v>182</v>
      </c>
      <c r="C134" s="6" t="s">
        <v>183</v>
      </c>
      <c r="D134" s="99"/>
      <c r="E134" s="99"/>
      <c r="F134" s="6"/>
      <c r="G134" s="6"/>
    </row>
    <row r="135" spans="2:7">
      <c r="B135" s="6" t="s">
        <v>184</v>
      </c>
      <c r="C135" s="6" t="s">
        <v>9</v>
      </c>
      <c r="D135" s="99"/>
      <c r="E135" s="99"/>
      <c r="F135" s="6"/>
      <c r="G135" s="6"/>
    </row>
    <row r="136" spans="2:7">
      <c r="B136" s="17" t="s">
        <v>185</v>
      </c>
      <c r="C136" s="6" t="s">
        <v>183</v>
      </c>
      <c r="D136" s="99"/>
      <c r="E136" s="99"/>
      <c r="F136" s="6"/>
      <c r="G136" s="6"/>
    </row>
    <row r="137" spans="2:7">
      <c r="B137" s="15" t="s">
        <v>186</v>
      </c>
      <c r="C137" s="6"/>
      <c r="D137" s="99"/>
      <c r="E137" s="99"/>
      <c r="F137" s="6"/>
      <c r="G137" s="6"/>
    </row>
    <row r="138" spans="2:7">
      <c r="B138" s="13" t="s">
        <v>16</v>
      </c>
      <c r="C138" s="16">
        <f>SUM(C139:C142)</f>
        <v>0</v>
      </c>
      <c r="F138" s="6"/>
      <c r="G138" s="6"/>
    </row>
    <row r="139" spans="2:7">
      <c r="B139" s="17"/>
      <c r="C139" s="18"/>
      <c r="F139" s="6"/>
      <c r="G139" s="6"/>
    </row>
    <row r="140" spans="2:7">
      <c r="B140" s="6"/>
      <c r="C140" s="18"/>
      <c r="F140" s="6"/>
      <c r="G140" s="6"/>
    </row>
    <row r="141" spans="2:7">
      <c r="B141" s="17"/>
      <c r="C141" s="18"/>
      <c r="F141" s="6"/>
      <c r="G141" s="6"/>
    </row>
    <row r="142" spans="2:7">
      <c r="B142" s="6"/>
      <c r="C142" s="6"/>
      <c r="F142" s="6"/>
      <c r="G142" s="6"/>
    </row>
    <row r="143" spans="2:7">
      <c r="B143" s="13" t="s">
        <v>17</v>
      </c>
      <c r="C143" s="16">
        <f>SUM(G133)</f>
        <v>0</v>
      </c>
    </row>
    <row r="144" spans="2:7">
      <c r="B144" s="2" t="s">
        <v>77</v>
      </c>
      <c r="C144" s="3">
        <f>SUM(C131+C138+C143)</f>
        <v>0</v>
      </c>
    </row>
    <row r="147" spans="2:7" ht="18.75">
      <c r="B147" s="1" t="s">
        <v>195</v>
      </c>
    </row>
    <row r="149" spans="2:7">
      <c r="B149" s="2" t="s">
        <v>1</v>
      </c>
      <c r="C149" s="3"/>
      <c r="E149" s="124" t="s">
        <v>2</v>
      </c>
      <c r="F149" s="125"/>
      <c r="G149" s="126"/>
    </row>
    <row r="150" spans="2:7">
      <c r="B150" s="4" t="s">
        <v>3</v>
      </c>
      <c r="C150" s="5"/>
      <c r="E150" s="127" t="s">
        <v>4</v>
      </c>
      <c r="F150" s="128"/>
      <c r="G150" s="129"/>
    </row>
    <row r="151" spans="2:7">
      <c r="B151" s="6" t="s">
        <v>5</v>
      </c>
      <c r="C151" s="6"/>
    </row>
    <row r="152" spans="2:7">
      <c r="B152" s="6" t="s">
        <v>9</v>
      </c>
      <c r="C152" s="6"/>
    </row>
    <row r="153" spans="2:7">
      <c r="B153" s="6" t="s">
        <v>7</v>
      </c>
      <c r="C153" s="6"/>
    </row>
    <row r="154" spans="2:7">
      <c r="B154" s="5" t="s">
        <v>13</v>
      </c>
      <c r="C154" s="5">
        <f>'Box Office Projection '!I167</f>
        <v>0</v>
      </c>
      <c r="D154" s="7" t="s">
        <v>179</v>
      </c>
      <c r="E154" s="8"/>
    </row>
    <row r="155" spans="2:7">
      <c r="B155" s="6" t="s">
        <v>15</v>
      </c>
      <c r="C155" s="6"/>
    </row>
    <row r="156" spans="2:7">
      <c r="B156" s="6" t="s">
        <v>16</v>
      </c>
      <c r="C156" s="6"/>
    </row>
    <row r="157" spans="2:7">
      <c r="B157" s="6" t="s">
        <v>17</v>
      </c>
      <c r="C157" s="6"/>
    </row>
    <row r="158" spans="2:7">
      <c r="B158" s="4" t="s">
        <v>18</v>
      </c>
      <c r="C158" s="5">
        <f>SUM(C151:C157)</f>
        <v>0</v>
      </c>
    </row>
    <row r="159" spans="2:7">
      <c r="B159" s="9" t="s">
        <v>19</v>
      </c>
      <c r="C159" s="10"/>
      <c r="D159" s="11"/>
      <c r="E159" s="12"/>
    </row>
    <row r="160" spans="2:7">
      <c r="B160" s="13" t="s">
        <v>20</v>
      </c>
      <c r="C160" s="14">
        <f>SUM(C161:C166)</f>
        <v>0</v>
      </c>
      <c r="D160" s="99"/>
      <c r="E160" s="99"/>
    </row>
    <row r="161" spans="2:7">
      <c r="B161" s="6" t="s">
        <v>180</v>
      </c>
      <c r="C161" s="6" t="s">
        <v>7</v>
      </c>
      <c r="D161" s="99"/>
      <c r="E161" s="99"/>
    </row>
    <row r="162" spans="2:7">
      <c r="B162" s="6" t="s">
        <v>181</v>
      </c>
      <c r="C162" s="6" t="s">
        <v>7</v>
      </c>
      <c r="D162" s="99"/>
      <c r="E162" s="99"/>
      <c r="F162" s="4" t="s">
        <v>17</v>
      </c>
      <c r="G162" s="5">
        <f>SUM(G163:G171)</f>
        <v>0</v>
      </c>
    </row>
    <row r="163" spans="2:7">
      <c r="B163" s="6" t="s">
        <v>182</v>
      </c>
      <c r="C163" s="6" t="s">
        <v>183</v>
      </c>
      <c r="D163" s="99"/>
      <c r="E163" s="99"/>
      <c r="F163" s="6"/>
      <c r="G163" s="6"/>
    </row>
    <row r="164" spans="2:7">
      <c r="B164" s="6" t="s">
        <v>184</v>
      </c>
      <c r="C164" s="6" t="s">
        <v>9</v>
      </c>
      <c r="D164" s="99"/>
      <c r="E164" s="99"/>
      <c r="F164" s="6"/>
      <c r="G164" s="6"/>
    </row>
    <row r="165" spans="2:7">
      <c r="B165" s="17" t="s">
        <v>185</v>
      </c>
      <c r="C165" s="6" t="s">
        <v>183</v>
      </c>
      <c r="D165" s="99"/>
      <c r="E165" s="99"/>
      <c r="F165" s="6"/>
      <c r="G165" s="6"/>
    </row>
    <row r="166" spans="2:7">
      <c r="B166" s="15" t="s">
        <v>186</v>
      </c>
      <c r="C166" s="6"/>
      <c r="D166" s="99"/>
      <c r="E166" s="99"/>
      <c r="F166" s="6"/>
      <c r="G166" s="6"/>
    </row>
    <row r="167" spans="2:7">
      <c r="B167" s="13" t="s">
        <v>16</v>
      </c>
      <c r="C167" s="16">
        <f>SUM(C168:C171)</f>
        <v>0</v>
      </c>
      <c r="F167" s="6"/>
      <c r="G167" s="6"/>
    </row>
    <row r="168" spans="2:7">
      <c r="B168" s="17"/>
      <c r="C168" s="18"/>
      <c r="F168" s="6"/>
      <c r="G168" s="6"/>
    </row>
    <row r="169" spans="2:7">
      <c r="B169" s="6"/>
      <c r="C169" s="18"/>
      <c r="F169" s="6"/>
      <c r="G169" s="6"/>
    </row>
    <row r="170" spans="2:7">
      <c r="B170" s="17"/>
      <c r="C170" s="18"/>
      <c r="F170" s="6"/>
      <c r="G170" s="6"/>
    </row>
    <row r="171" spans="2:7">
      <c r="B171" s="6"/>
      <c r="C171" s="6"/>
      <c r="F171" s="6"/>
      <c r="G171" s="6"/>
    </row>
    <row r="172" spans="2:7">
      <c r="B172" s="13" t="s">
        <v>17</v>
      </c>
      <c r="C172" s="16">
        <f>SUM(G162)</f>
        <v>0</v>
      </c>
    </row>
    <row r="173" spans="2:7">
      <c r="B173" s="2" t="s">
        <v>77</v>
      </c>
      <c r="C173" s="3">
        <f>SUM(C160+C167+C172)</f>
        <v>0</v>
      </c>
    </row>
    <row r="176" spans="2:7" ht="18.75">
      <c r="B176" s="1" t="s">
        <v>196</v>
      </c>
    </row>
    <row r="178" spans="2:7">
      <c r="B178" s="2" t="s">
        <v>1</v>
      </c>
      <c r="C178" s="3"/>
      <c r="E178" s="124" t="s">
        <v>2</v>
      </c>
      <c r="F178" s="125"/>
      <c r="G178" s="126"/>
    </row>
    <row r="179" spans="2:7">
      <c r="B179" s="4" t="s">
        <v>3</v>
      </c>
      <c r="C179" s="5"/>
      <c r="E179" s="127" t="s">
        <v>4</v>
      </c>
      <c r="F179" s="128"/>
      <c r="G179" s="129"/>
    </row>
    <row r="180" spans="2:7">
      <c r="B180" s="6" t="s">
        <v>5</v>
      </c>
      <c r="C180" s="6"/>
    </row>
    <row r="181" spans="2:7">
      <c r="B181" s="6" t="s">
        <v>9</v>
      </c>
      <c r="C181" s="6"/>
    </row>
    <row r="182" spans="2:7">
      <c r="B182" s="6" t="s">
        <v>7</v>
      </c>
      <c r="C182" s="6"/>
    </row>
    <row r="183" spans="2:7">
      <c r="B183" s="5" t="s">
        <v>13</v>
      </c>
      <c r="C183" s="5">
        <f>'Box Office Projection '!I196</f>
        <v>0</v>
      </c>
      <c r="D183" s="7" t="s">
        <v>179</v>
      </c>
      <c r="E183" s="8"/>
    </row>
    <row r="184" spans="2:7">
      <c r="B184" s="6" t="s">
        <v>15</v>
      </c>
      <c r="C184" s="6"/>
    </row>
    <row r="185" spans="2:7">
      <c r="B185" s="6" t="s">
        <v>16</v>
      </c>
      <c r="C185" s="6"/>
    </row>
    <row r="186" spans="2:7">
      <c r="B186" s="6" t="s">
        <v>17</v>
      </c>
      <c r="C186" s="6"/>
    </row>
    <row r="187" spans="2:7">
      <c r="B187" s="4" t="s">
        <v>18</v>
      </c>
      <c r="C187" s="5">
        <f>SUM(C180:C186)</f>
        <v>0</v>
      </c>
    </row>
    <row r="188" spans="2:7">
      <c r="B188" s="9" t="s">
        <v>19</v>
      </c>
      <c r="C188" s="10"/>
      <c r="D188" s="11"/>
      <c r="E188" s="12"/>
    </row>
    <row r="189" spans="2:7">
      <c r="B189" s="13" t="s">
        <v>20</v>
      </c>
      <c r="C189" s="14">
        <f>SUM(C190:C195)</f>
        <v>0</v>
      </c>
      <c r="D189" s="99"/>
      <c r="E189" s="99"/>
    </row>
    <row r="190" spans="2:7">
      <c r="B190" s="6" t="s">
        <v>180</v>
      </c>
      <c r="C190" s="6" t="s">
        <v>9</v>
      </c>
      <c r="D190" s="99"/>
      <c r="E190" s="99"/>
    </row>
    <row r="191" spans="2:7">
      <c r="B191" s="6" t="s">
        <v>181</v>
      </c>
      <c r="C191" s="6" t="s">
        <v>9</v>
      </c>
      <c r="D191" s="99"/>
      <c r="E191" s="99"/>
      <c r="F191" s="4" t="s">
        <v>17</v>
      </c>
      <c r="G191" s="5">
        <f>SUM(G192:G200)</f>
        <v>0</v>
      </c>
    </row>
    <row r="192" spans="2:7">
      <c r="B192" s="6" t="s">
        <v>182</v>
      </c>
      <c r="C192" s="6" t="s">
        <v>183</v>
      </c>
      <c r="D192" s="99"/>
      <c r="E192" s="99"/>
      <c r="F192" s="6"/>
      <c r="G192" s="6"/>
    </row>
    <row r="193" spans="2:7">
      <c r="B193" s="6" t="s">
        <v>184</v>
      </c>
      <c r="C193" s="6" t="s">
        <v>9</v>
      </c>
      <c r="D193" s="99"/>
      <c r="E193" s="99"/>
      <c r="F193" s="6"/>
      <c r="G193" s="6"/>
    </row>
    <row r="194" spans="2:7">
      <c r="B194" s="17" t="s">
        <v>185</v>
      </c>
      <c r="C194" s="6" t="s">
        <v>183</v>
      </c>
      <c r="D194" s="99"/>
      <c r="E194" s="99"/>
      <c r="F194" s="6"/>
      <c r="G194" s="6"/>
    </row>
    <row r="195" spans="2:7">
      <c r="B195" s="15" t="s">
        <v>186</v>
      </c>
      <c r="C195" s="6"/>
      <c r="D195" s="99"/>
      <c r="E195" s="99"/>
      <c r="F195" s="6"/>
      <c r="G195" s="6"/>
    </row>
    <row r="196" spans="2:7">
      <c r="B196" s="13" t="s">
        <v>16</v>
      </c>
      <c r="C196" s="16">
        <f>SUM(C197:C200)</f>
        <v>0</v>
      </c>
      <c r="F196" s="6"/>
      <c r="G196" s="6"/>
    </row>
    <row r="197" spans="2:7">
      <c r="B197" s="17"/>
      <c r="C197" s="18"/>
      <c r="F197" s="6"/>
      <c r="G197" s="6"/>
    </row>
    <row r="198" spans="2:7">
      <c r="B198" s="6"/>
      <c r="C198" s="18"/>
      <c r="F198" s="6"/>
      <c r="G198" s="6"/>
    </row>
    <row r="199" spans="2:7">
      <c r="B199" s="17"/>
      <c r="C199" s="18"/>
      <c r="F199" s="6"/>
      <c r="G199" s="6"/>
    </row>
    <row r="200" spans="2:7">
      <c r="B200" s="6"/>
      <c r="C200" s="6"/>
      <c r="F200" s="6"/>
      <c r="G200" s="6"/>
    </row>
    <row r="201" spans="2:7">
      <c r="B201" s="13" t="s">
        <v>17</v>
      </c>
      <c r="C201" s="16">
        <f>SUM(G191)</f>
        <v>0</v>
      </c>
    </row>
    <row r="202" spans="2:7">
      <c r="B202" s="2" t="s">
        <v>77</v>
      </c>
      <c r="C202" s="3">
        <f>SUM(C189+C196+C201)</f>
        <v>0</v>
      </c>
    </row>
    <row r="205" spans="2:7" ht="18.75">
      <c r="B205" s="1" t="s">
        <v>197</v>
      </c>
    </row>
    <row r="207" spans="2:7">
      <c r="B207" s="2" t="s">
        <v>1</v>
      </c>
      <c r="C207" s="3"/>
      <c r="E207" s="124" t="s">
        <v>2</v>
      </c>
      <c r="F207" s="125"/>
      <c r="G207" s="126"/>
    </row>
    <row r="208" spans="2:7">
      <c r="B208" s="4" t="s">
        <v>3</v>
      </c>
      <c r="C208" s="5"/>
      <c r="E208" s="127" t="s">
        <v>4</v>
      </c>
      <c r="F208" s="128"/>
      <c r="G208" s="129"/>
    </row>
    <row r="209" spans="2:7">
      <c r="B209" s="6" t="s">
        <v>5</v>
      </c>
      <c r="C209" s="6"/>
    </row>
    <row r="210" spans="2:7">
      <c r="B210" s="6" t="s">
        <v>9</v>
      </c>
      <c r="C210" s="6"/>
    </row>
    <row r="211" spans="2:7">
      <c r="B211" s="6" t="s">
        <v>7</v>
      </c>
      <c r="C211" s="6"/>
    </row>
    <row r="212" spans="2:7">
      <c r="B212" s="5" t="s">
        <v>13</v>
      </c>
      <c r="C212" s="5">
        <f>'Box Office Projection '!I225</f>
        <v>0</v>
      </c>
      <c r="D212" s="7" t="s">
        <v>179</v>
      </c>
      <c r="E212" s="8"/>
    </row>
    <row r="213" spans="2:7">
      <c r="B213" s="6" t="s">
        <v>15</v>
      </c>
      <c r="C213" s="6"/>
    </row>
    <row r="214" spans="2:7">
      <c r="B214" s="6" t="s">
        <v>16</v>
      </c>
      <c r="C214" s="6"/>
    </row>
    <row r="215" spans="2:7">
      <c r="B215" s="6" t="s">
        <v>17</v>
      </c>
      <c r="C215" s="6"/>
    </row>
    <row r="216" spans="2:7">
      <c r="B216" s="4" t="s">
        <v>18</v>
      </c>
      <c r="C216" s="5">
        <f>SUM(C209:C215)</f>
        <v>0</v>
      </c>
    </row>
    <row r="217" spans="2:7">
      <c r="B217" s="9" t="s">
        <v>19</v>
      </c>
      <c r="C217" s="10"/>
      <c r="D217" s="11"/>
      <c r="E217" s="12"/>
    </row>
    <row r="218" spans="2:7">
      <c r="B218" s="13" t="s">
        <v>20</v>
      </c>
      <c r="C218" s="14">
        <f>SUM(C219:C224)</f>
        <v>750</v>
      </c>
      <c r="D218" s="99"/>
      <c r="E218" s="99"/>
    </row>
    <row r="219" spans="2:7">
      <c r="B219" s="6" t="s">
        <v>180</v>
      </c>
      <c r="C219" s="6" t="s">
        <v>9</v>
      </c>
      <c r="D219" s="99"/>
      <c r="E219" s="99"/>
    </row>
    <row r="220" spans="2:7">
      <c r="B220" s="6" t="s">
        <v>181</v>
      </c>
      <c r="C220" s="6" t="s">
        <v>9</v>
      </c>
      <c r="D220" s="99"/>
      <c r="E220" s="99"/>
      <c r="F220" s="4" t="s">
        <v>17</v>
      </c>
      <c r="G220" s="5">
        <f>SUM(G221:G229)</f>
        <v>0</v>
      </c>
    </row>
    <row r="221" spans="2:7">
      <c r="B221" s="6" t="s">
        <v>182</v>
      </c>
      <c r="C221" s="6">
        <v>750</v>
      </c>
      <c r="D221" s="99"/>
      <c r="E221" s="99"/>
      <c r="F221" s="6"/>
      <c r="G221" s="6"/>
    </row>
    <row r="222" spans="2:7">
      <c r="B222" s="6" t="s">
        <v>184</v>
      </c>
      <c r="C222" s="6" t="s">
        <v>9</v>
      </c>
      <c r="D222" s="99"/>
      <c r="E222" s="99"/>
      <c r="F222" s="6"/>
      <c r="G222" s="6"/>
    </row>
    <row r="223" spans="2:7">
      <c r="B223" s="17" t="s">
        <v>185</v>
      </c>
      <c r="C223" s="6" t="s">
        <v>183</v>
      </c>
      <c r="D223" s="99"/>
      <c r="E223" s="99"/>
      <c r="F223" s="6"/>
      <c r="G223" s="6"/>
    </row>
    <row r="224" spans="2:7">
      <c r="B224" s="15" t="s">
        <v>198</v>
      </c>
      <c r="C224" s="6" t="s">
        <v>9</v>
      </c>
      <c r="D224" s="99"/>
      <c r="E224" s="99"/>
      <c r="F224" s="6"/>
      <c r="G224" s="6"/>
    </row>
    <row r="225" spans="2:7">
      <c r="B225" s="13" t="s">
        <v>16</v>
      </c>
      <c r="C225" s="16">
        <f>SUM(C226:C229)</f>
        <v>0</v>
      </c>
      <c r="F225" s="6"/>
      <c r="G225" s="6"/>
    </row>
    <row r="226" spans="2:7">
      <c r="B226" s="17" t="s">
        <v>199</v>
      </c>
      <c r="C226" s="18" t="s">
        <v>9</v>
      </c>
      <c r="F226" s="6"/>
      <c r="G226" s="6"/>
    </row>
    <row r="227" spans="2:7">
      <c r="B227" s="6" t="s">
        <v>200</v>
      </c>
      <c r="C227" s="18" t="s">
        <v>9</v>
      </c>
      <c r="F227" s="6"/>
      <c r="G227" s="6"/>
    </row>
    <row r="228" spans="2:7">
      <c r="B228" s="17" t="s">
        <v>201</v>
      </c>
      <c r="C228" s="18" t="s">
        <v>202</v>
      </c>
      <c r="F228" s="6"/>
      <c r="G228" s="6"/>
    </row>
    <row r="229" spans="2:7">
      <c r="B229" s="6"/>
      <c r="C229" s="6"/>
      <c r="F229" s="6"/>
      <c r="G229" s="6"/>
    </row>
    <row r="230" spans="2:7">
      <c r="B230" s="13" t="s">
        <v>17</v>
      </c>
      <c r="C230" s="16">
        <f>SUM(G220)</f>
        <v>0</v>
      </c>
    </row>
    <row r="231" spans="2:7">
      <c r="B231" s="2" t="s">
        <v>77</v>
      </c>
      <c r="C231" s="3">
        <f>SUM(C218+C225+C230)</f>
        <v>750</v>
      </c>
    </row>
    <row r="234" spans="2:7" ht="18.75">
      <c r="B234" s="1" t="s">
        <v>203</v>
      </c>
    </row>
    <row r="236" spans="2:7">
      <c r="B236" s="2" t="s">
        <v>1</v>
      </c>
      <c r="C236" s="3"/>
      <c r="E236" s="124" t="s">
        <v>2</v>
      </c>
      <c r="F236" s="125"/>
      <c r="G236" s="126"/>
    </row>
    <row r="237" spans="2:7">
      <c r="B237" s="4" t="s">
        <v>3</v>
      </c>
      <c r="C237" s="5"/>
      <c r="E237" s="127" t="s">
        <v>4</v>
      </c>
      <c r="F237" s="128"/>
      <c r="G237" s="129"/>
    </row>
    <row r="238" spans="2:7">
      <c r="B238" s="6" t="s">
        <v>5</v>
      </c>
      <c r="C238" s="6"/>
    </row>
    <row r="239" spans="2:7">
      <c r="B239" s="6" t="s">
        <v>9</v>
      </c>
      <c r="C239" s="6"/>
    </row>
    <row r="240" spans="2:7">
      <c r="B240" s="6" t="s">
        <v>7</v>
      </c>
      <c r="C240" s="6"/>
    </row>
    <row r="241" spans="2:7">
      <c r="B241" s="5" t="s">
        <v>13</v>
      </c>
      <c r="C241" s="5">
        <f>'Box Office Projection '!I254</f>
        <v>0</v>
      </c>
      <c r="D241" s="7" t="s">
        <v>179</v>
      </c>
      <c r="E241" s="8"/>
    </row>
    <row r="242" spans="2:7">
      <c r="B242" s="6" t="s">
        <v>15</v>
      </c>
      <c r="C242" s="6"/>
    </row>
    <row r="243" spans="2:7">
      <c r="B243" s="6" t="s">
        <v>16</v>
      </c>
      <c r="C243" s="6"/>
    </row>
    <row r="244" spans="2:7">
      <c r="B244" s="6" t="s">
        <v>17</v>
      </c>
      <c r="C244" s="6"/>
    </row>
    <row r="245" spans="2:7">
      <c r="B245" s="4" t="s">
        <v>18</v>
      </c>
      <c r="C245" s="5">
        <f>SUM(C238:C244)</f>
        <v>0</v>
      </c>
    </row>
    <row r="246" spans="2:7">
      <c r="B246" s="9" t="s">
        <v>19</v>
      </c>
      <c r="C246" s="10"/>
      <c r="D246" s="11"/>
      <c r="E246" s="12"/>
    </row>
    <row r="247" spans="2:7">
      <c r="B247" s="13" t="s">
        <v>20</v>
      </c>
      <c r="C247" s="14">
        <f>SUM(C248:C253)</f>
        <v>0</v>
      </c>
      <c r="D247" s="99"/>
      <c r="E247" s="99"/>
    </row>
    <row r="248" spans="2:7">
      <c r="B248" s="6" t="s">
        <v>180</v>
      </c>
      <c r="C248" s="6" t="s">
        <v>9</v>
      </c>
      <c r="D248" s="99"/>
      <c r="E248" s="99"/>
    </row>
    <row r="249" spans="2:7">
      <c r="B249" s="6" t="s">
        <v>181</v>
      </c>
      <c r="C249" s="6" t="s">
        <v>9</v>
      </c>
      <c r="D249" s="99"/>
      <c r="E249" s="99"/>
      <c r="F249" s="4" t="s">
        <v>17</v>
      </c>
      <c r="G249" s="5">
        <f>SUM(G250:G258)</f>
        <v>0</v>
      </c>
    </row>
    <row r="250" spans="2:7">
      <c r="B250" s="6" t="s">
        <v>182</v>
      </c>
      <c r="C250" s="6" t="s">
        <v>183</v>
      </c>
      <c r="D250" s="99"/>
      <c r="E250" s="99"/>
      <c r="F250" s="6"/>
      <c r="G250" s="6"/>
    </row>
    <row r="251" spans="2:7">
      <c r="B251" s="6" t="s">
        <v>184</v>
      </c>
      <c r="C251" s="6" t="s">
        <v>9</v>
      </c>
      <c r="D251" s="99"/>
      <c r="E251" s="99"/>
      <c r="F251" s="6"/>
      <c r="G251" s="6"/>
    </row>
    <row r="252" spans="2:7">
      <c r="B252" s="17" t="s">
        <v>185</v>
      </c>
      <c r="C252" s="6" t="s">
        <v>183</v>
      </c>
      <c r="D252" s="99"/>
      <c r="E252" s="99"/>
      <c r="F252" s="6"/>
      <c r="G252" s="6"/>
    </row>
    <row r="253" spans="2:7">
      <c r="B253" s="15" t="s">
        <v>186</v>
      </c>
      <c r="C253" s="6"/>
      <c r="D253" s="99"/>
      <c r="E253" s="99"/>
      <c r="F253" s="6"/>
      <c r="G253" s="6"/>
    </row>
    <row r="254" spans="2:7">
      <c r="B254" s="13" t="s">
        <v>16</v>
      </c>
      <c r="C254" s="16">
        <f>SUM(C255:C258)</f>
        <v>0</v>
      </c>
      <c r="F254" s="6"/>
      <c r="G254" s="6"/>
    </row>
    <row r="255" spans="2:7">
      <c r="B255" s="17" t="s">
        <v>204</v>
      </c>
      <c r="C255" s="18" t="s">
        <v>183</v>
      </c>
      <c r="F255" s="6"/>
      <c r="G255" s="6"/>
    </row>
    <row r="256" spans="2:7">
      <c r="B256" s="6"/>
      <c r="C256" s="18"/>
      <c r="F256" s="6"/>
      <c r="G256" s="6"/>
    </row>
    <row r="257" spans="2:7">
      <c r="B257" s="17"/>
      <c r="C257" s="18"/>
      <c r="F257" s="6"/>
      <c r="G257" s="6"/>
    </row>
    <row r="258" spans="2:7">
      <c r="B258" s="6"/>
      <c r="C258" s="6"/>
      <c r="F258" s="6"/>
      <c r="G258" s="6"/>
    </row>
    <row r="259" spans="2:7">
      <c r="B259" s="13" t="s">
        <v>17</v>
      </c>
      <c r="C259" s="16">
        <f>SUM(G249)</f>
        <v>0</v>
      </c>
    </row>
    <row r="260" spans="2:7">
      <c r="B260" s="2" t="s">
        <v>77</v>
      </c>
      <c r="C260" s="3">
        <f>SUM(C247+C254+C259)</f>
        <v>0</v>
      </c>
    </row>
    <row r="263" spans="2:7" ht="18.75">
      <c r="B263" s="1" t="s">
        <v>205</v>
      </c>
    </row>
    <row r="265" spans="2:7">
      <c r="B265" s="2" t="s">
        <v>1</v>
      </c>
      <c r="C265" s="3"/>
      <c r="E265" s="124" t="s">
        <v>2</v>
      </c>
      <c r="F265" s="125"/>
      <c r="G265" s="126"/>
    </row>
    <row r="266" spans="2:7">
      <c r="B266" s="4" t="s">
        <v>3</v>
      </c>
      <c r="C266" s="5"/>
      <c r="E266" s="127" t="s">
        <v>4</v>
      </c>
      <c r="F266" s="128"/>
      <c r="G266" s="129"/>
    </row>
    <row r="267" spans="2:7">
      <c r="B267" s="6" t="s">
        <v>5</v>
      </c>
      <c r="C267" s="6"/>
    </row>
    <row r="268" spans="2:7">
      <c r="B268" s="6" t="s">
        <v>9</v>
      </c>
      <c r="C268" s="6"/>
    </row>
    <row r="269" spans="2:7">
      <c r="B269" s="6" t="s">
        <v>7</v>
      </c>
      <c r="C269" s="6"/>
    </row>
    <row r="270" spans="2:7">
      <c r="B270" s="5" t="s">
        <v>13</v>
      </c>
      <c r="C270" s="5">
        <f>'Box Office Projection '!I283</f>
        <v>0</v>
      </c>
      <c r="D270" s="7" t="s">
        <v>179</v>
      </c>
      <c r="E270" s="8"/>
    </row>
    <row r="271" spans="2:7">
      <c r="B271" s="6" t="s">
        <v>15</v>
      </c>
      <c r="C271" s="6"/>
    </row>
    <row r="272" spans="2:7">
      <c r="B272" s="6" t="s">
        <v>16</v>
      </c>
      <c r="C272" s="6"/>
      <c r="F272" s="19" t="s">
        <v>206</v>
      </c>
    </row>
    <row r="273" spans="2:7">
      <c r="B273" s="6" t="s">
        <v>17</v>
      </c>
      <c r="C273" s="6"/>
    </row>
    <row r="274" spans="2:7">
      <c r="B274" s="4" t="s">
        <v>18</v>
      </c>
      <c r="C274" s="5">
        <f>SUM(C267:C273)</f>
        <v>0</v>
      </c>
    </row>
    <row r="275" spans="2:7">
      <c r="B275" s="9" t="s">
        <v>19</v>
      </c>
      <c r="C275" s="10"/>
      <c r="D275" s="11"/>
      <c r="E275" s="12"/>
    </row>
    <row r="276" spans="2:7">
      <c r="B276" s="13" t="s">
        <v>20</v>
      </c>
      <c r="C276" s="14">
        <f>SUM(C277:C282)</f>
        <v>0</v>
      </c>
      <c r="D276" s="99"/>
      <c r="E276" s="99"/>
    </row>
    <row r="277" spans="2:7">
      <c r="B277" s="20" t="s">
        <v>180</v>
      </c>
      <c r="C277" s="20" t="s">
        <v>9</v>
      </c>
      <c r="D277" s="99"/>
      <c r="E277" s="99"/>
    </row>
    <row r="278" spans="2:7">
      <c r="B278" s="20" t="s">
        <v>181</v>
      </c>
      <c r="C278" s="20" t="s">
        <v>183</v>
      </c>
      <c r="D278" s="99"/>
      <c r="E278" s="99"/>
      <c r="F278" s="4" t="s">
        <v>17</v>
      </c>
      <c r="G278" s="5">
        <f>SUM(G279:G287)</f>
        <v>0</v>
      </c>
    </row>
    <row r="279" spans="2:7">
      <c r="B279" s="20" t="s">
        <v>182</v>
      </c>
      <c r="C279" s="20" t="s">
        <v>183</v>
      </c>
      <c r="D279" s="99"/>
      <c r="E279" s="99"/>
      <c r="F279" s="6"/>
      <c r="G279" s="6"/>
    </row>
    <row r="280" spans="2:7">
      <c r="B280" s="20" t="s">
        <v>184</v>
      </c>
      <c r="C280" s="20"/>
      <c r="D280" s="99"/>
      <c r="E280" s="99"/>
      <c r="F280" s="6"/>
      <c r="G280" s="6"/>
    </row>
    <row r="281" spans="2:7">
      <c r="B281" s="21" t="s">
        <v>185</v>
      </c>
      <c r="C281" s="20" t="s">
        <v>183</v>
      </c>
      <c r="D281" s="99"/>
      <c r="E281" s="99"/>
      <c r="F281" s="6"/>
      <c r="G281" s="6"/>
    </row>
    <row r="282" spans="2:7">
      <c r="B282" s="22" t="s">
        <v>186</v>
      </c>
      <c r="C282" s="20"/>
      <c r="D282" s="99"/>
      <c r="E282" s="99"/>
      <c r="F282" s="6"/>
      <c r="G282" s="6"/>
    </row>
    <row r="283" spans="2:7">
      <c r="B283" s="23" t="s">
        <v>16</v>
      </c>
      <c r="C283" s="24">
        <f>SUM(C284:C287)</f>
        <v>0</v>
      </c>
      <c r="F283" s="6"/>
      <c r="G283" s="6"/>
    </row>
    <row r="284" spans="2:7">
      <c r="B284" s="21" t="s">
        <v>204</v>
      </c>
      <c r="C284" s="25" t="s">
        <v>183</v>
      </c>
      <c r="F284" s="6"/>
      <c r="G284" s="6"/>
    </row>
    <row r="285" spans="2:7">
      <c r="B285" s="20" t="s">
        <v>207</v>
      </c>
      <c r="C285" s="25" t="s">
        <v>183</v>
      </c>
      <c r="F285" s="6"/>
      <c r="G285" s="6"/>
    </row>
    <row r="286" spans="2:7">
      <c r="B286" s="21" t="s">
        <v>208</v>
      </c>
      <c r="C286" s="25" t="s">
        <v>9</v>
      </c>
      <c r="F286" s="6"/>
      <c r="G286" s="6"/>
    </row>
    <row r="287" spans="2:7">
      <c r="B287" s="26"/>
      <c r="C287" s="26"/>
      <c r="F287" s="6"/>
      <c r="G287" s="6"/>
    </row>
    <row r="288" spans="2:7">
      <c r="B288" s="13" t="s">
        <v>17</v>
      </c>
      <c r="C288" s="16">
        <f>SUM(G278)</f>
        <v>0</v>
      </c>
    </row>
    <row r="289" spans="2:7">
      <c r="B289" s="2" t="s">
        <v>77</v>
      </c>
      <c r="C289" s="3">
        <f>SUM(C276+C283+C288)</f>
        <v>0</v>
      </c>
    </row>
    <row r="292" spans="2:7" ht="18.75">
      <c r="B292" s="1" t="s">
        <v>209</v>
      </c>
    </row>
    <row r="294" spans="2:7">
      <c r="B294" s="2" t="s">
        <v>1</v>
      </c>
      <c r="C294" s="3"/>
      <c r="E294" s="124" t="s">
        <v>2</v>
      </c>
      <c r="F294" s="125"/>
      <c r="G294" s="126"/>
    </row>
    <row r="295" spans="2:7">
      <c r="B295" s="4" t="s">
        <v>3</v>
      </c>
      <c r="C295" s="5"/>
      <c r="E295" s="127" t="s">
        <v>4</v>
      </c>
      <c r="F295" s="128"/>
      <c r="G295" s="129"/>
    </row>
    <row r="296" spans="2:7">
      <c r="B296" s="6" t="s">
        <v>5</v>
      </c>
      <c r="C296" s="6"/>
    </row>
    <row r="297" spans="2:7">
      <c r="B297" s="6" t="s">
        <v>9</v>
      </c>
      <c r="C297" s="6"/>
    </row>
    <row r="298" spans="2:7">
      <c r="B298" s="6" t="s">
        <v>7</v>
      </c>
      <c r="C298" s="6"/>
    </row>
    <row r="299" spans="2:7">
      <c r="B299" s="5" t="s">
        <v>13</v>
      </c>
      <c r="C299" s="5">
        <f>'Box Office Projection '!I312</f>
        <v>0</v>
      </c>
      <c r="D299" s="7" t="s">
        <v>179</v>
      </c>
      <c r="E299" s="8"/>
    </row>
    <row r="300" spans="2:7">
      <c r="B300" s="6" t="s">
        <v>15</v>
      </c>
      <c r="C300" s="6"/>
    </row>
    <row r="301" spans="2:7">
      <c r="B301" s="6" t="s">
        <v>16</v>
      </c>
      <c r="C301" s="6"/>
    </row>
    <row r="302" spans="2:7">
      <c r="B302" s="6" t="s">
        <v>17</v>
      </c>
      <c r="C302" s="6"/>
    </row>
    <row r="303" spans="2:7">
      <c r="B303" s="4" t="s">
        <v>18</v>
      </c>
      <c r="C303" s="5">
        <f>SUM(C296:C302)</f>
        <v>0</v>
      </c>
    </row>
    <row r="304" spans="2:7">
      <c r="B304" s="9" t="s">
        <v>19</v>
      </c>
      <c r="C304" s="10"/>
      <c r="D304" s="11"/>
      <c r="E304" s="12"/>
    </row>
    <row r="305" spans="2:7">
      <c r="B305" s="13" t="s">
        <v>20</v>
      </c>
      <c r="C305" s="14">
        <f>SUM(C306:C311)</f>
        <v>0</v>
      </c>
      <c r="D305" s="99"/>
      <c r="E305" s="99"/>
    </row>
    <row r="306" spans="2:7">
      <c r="B306" s="6" t="s">
        <v>180</v>
      </c>
      <c r="C306" s="6"/>
      <c r="D306" s="99"/>
      <c r="E306" s="99"/>
    </row>
    <row r="307" spans="2:7">
      <c r="B307" s="6" t="s">
        <v>181</v>
      </c>
      <c r="C307" s="6" t="s">
        <v>183</v>
      </c>
      <c r="D307" s="99"/>
      <c r="E307" s="99"/>
      <c r="F307" s="4" t="s">
        <v>17</v>
      </c>
      <c r="G307" s="5">
        <f>SUM(G308:G316)</f>
        <v>0</v>
      </c>
    </row>
    <row r="308" spans="2:7">
      <c r="B308" s="6" t="s">
        <v>182</v>
      </c>
      <c r="C308" s="6" t="s">
        <v>183</v>
      </c>
      <c r="D308" s="99"/>
      <c r="E308" s="99"/>
      <c r="F308" s="6"/>
      <c r="G308" s="6"/>
    </row>
    <row r="309" spans="2:7">
      <c r="B309" s="6" t="s">
        <v>184</v>
      </c>
      <c r="C309" s="6" t="s">
        <v>9</v>
      </c>
      <c r="D309" s="99"/>
      <c r="E309" s="99"/>
      <c r="F309" s="6"/>
      <c r="G309" s="6"/>
    </row>
    <row r="310" spans="2:7">
      <c r="B310" s="17" t="s">
        <v>185</v>
      </c>
      <c r="C310" s="6" t="s">
        <v>183</v>
      </c>
      <c r="D310" s="99"/>
      <c r="E310" s="99"/>
      <c r="F310" s="6"/>
      <c r="G310" s="6"/>
    </row>
    <row r="311" spans="2:7">
      <c r="B311" s="15" t="s">
        <v>186</v>
      </c>
      <c r="C311" s="6"/>
      <c r="D311" s="99"/>
      <c r="E311" s="99"/>
      <c r="F311" s="6"/>
      <c r="G311" s="6"/>
    </row>
    <row r="312" spans="2:7">
      <c r="B312" s="13" t="s">
        <v>16</v>
      </c>
      <c r="C312" s="16">
        <f>SUM(C313:C316)</f>
        <v>0</v>
      </c>
      <c r="F312" s="6"/>
      <c r="G312" s="6"/>
    </row>
    <row r="313" spans="2:7">
      <c r="B313" s="17"/>
      <c r="C313" s="18"/>
      <c r="F313" s="6"/>
      <c r="G313" s="6"/>
    </row>
    <row r="314" spans="2:7">
      <c r="B314" s="6"/>
      <c r="C314" s="18"/>
      <c r="F314" s="6"/>
      <c r="G314" s="6"/>
    </row>
    <row r="315" spans="2:7">
      <c r="B315" s="17"/>
      <c r="C315" s="18"/>
      <c r="F315" s="6"/>
      <c r="G315" s="6"/>
    </row>
    <row r="316" spans="2:7">
      <c r="B316" s="6"/>
      <c r="C316" s="6"/>
      <c r="F316" s="6"/>
      <c r="G316" s="6"/>
    </row>
    <row r="317" spans="2:7">
      <c r="B317" s="13" t="s">
        <v>17</v>
      </c>
      <c r="C317" s="16">
        <f>SUM(G307)</f>
        <v>0</v>
      </c>
    </row>
    <row r="318" spans="2:7">
      <c r="B318" s="2" t="s">
        <v>77</v>
      </c>
      <c r="C318" s="3">
        <f>SUM(C305+C312+C317)</f>
        <v>0</v>
      </c>
    </row>
    <row r="321" spans="2:7" ht="18.75">
      <c r="B321" s="1" t="s">
        <v>210</v>
      </c>
    </row>
    <row r="323" spans="2:7">
      <c r="B323" s="2" t="s">
        <v>1</v>
      </c>
      <c r="C323" s="3"/>
      <c r="E323" s="124" t="s">
        <v>2</v>
      </c>
      <c r="F323" s="125"/>
      <c r="G323" s="126"/>
    </row>
    <row r="324" spans="2:7">
      <c r="B324" s="4" t="s">
        <v>3</v>
      </c>
      <c r="C324" s="5"/>
      <c r="E324" s="127" t="s">
        <v>4</v>
      </c>
      <c r="F324" s="128"/>
      <c r="G324" s="129"/>
    </row>
    <row r="325" spans="2:7">
      <c r="B325" s="6" t="s">
        <v>5</v>
      </c>
      <c r="C325" s="6"/>
    </row>
    <row r="326" spans="2:7">
      <c r="B326" s="6" t="s">
        <v>9</v>
      </c>
      <c r="C326" s="6"/>
    </row>
    <row r="327" spans="2:7">
      <c r="B327" s="6" t="s">
        <v>7</v>
      </c>
      <c r="C327" s="6"/>
    </row>
    <row r="328" spans="2:7">
      <c r="B328" s="5" t="s">
        <v>13</v>
      </c>
      <c r="C328" s="5">
        <f>'Box Office Projection '!I341</f>
        <v>0</v>
      </c>
      <c r="D328" s="7" t="s">
        <v>179</v>
      </c>
      <c r="E328" s="8"/>
    </row>
    <row r="329" spans="2:7">
      <c r="B329" s="6" t="s">
        <v>15</v>
      </c>
      <c r="C329" s="6"/>
    </row>
    <row r="330" spans="2:7">
      <c r="B330" s="6" t="s">
        <v>16</v>
      </c>
      <c r="C330" s="6"/>
    </row>
    <row r="331" spans="2:7">
      <c r="B331" s="6" t="s">
        <v>17</v>
      </c>
      <c r="C331" s="6"/>
    </row>
    <row r="332" spans="2:7">
      <c r="B332" s="4" t="s">
        <v>18</v>
      </c>
      <c r="C332" s="5">
        <f>SUM(C325:C331)</f>
        <v>0</v>
      </c>
    </row>
    <row r="333" spans="2:7">
      <c r="B333" s="9" t="s">
        <v>19</v>
      </c>
      <c r="C333" s="10"/>
      <c r="D333" s="11"/>
      <c r="E333" s="12"/>
    </row>
    <row r="334" spans="2:7">
      <c r="B334" s="13" t="s">
        <v>20</v>
      </c>
      <c r="C334" s="14">
        <f>SUM(C335:C340)</f>
        <v>0</v>
      </c>
      <c r="D334" s="99"/>
      <c r="E334" s="99"/>
    </row>
    <row r="335" spans="2:7">
      <c r="B335" s="6" t="s">
        <v>180</v>
      </c>
      <c r="C335" s="6" t="s">
        <v>11</v>
      </c>
      <c r="D335" s="99"/>
      <c r="E335" s="99"/>
    </row>
    <row r="336" spans="2:7">
      <c r="B336" s="6" t="s">
        <v>181</v>
      </c>
      <c r="C336" s="6" t="s">
        <v>11</v>
      </c>
      <c r="D336" s="99"/>
      <c r="E336" s="99"/>
      <c r="F336" s="4" t="s">
        <v>17</v>
      </c>
      <c r="G336" s="5">
        <f>SUM(G337:G345)</f>
        <v>0</v>
      </c>
    </row>
    <row r="337" spans="2:7">
      <c r="B337" s="6" t="s">
        <v>182</v>
      </c>
      <c r="C337" s="6" t="s">
        <v>11</v>
      </c>
      <c r="D337" s="99"/>
      <c r="E337" s="99"/>
      <c r="F337" s="6"/>
      <c r="G337" s="6"/>
    </row>
    <row r="338" spans="2:7">
      <c r="B338" s="6" t="s">
        <v>184</v>
      </c>
      <c r="C338" s="6" t="s">
        <v>11</v>
      </c>
      <c r="D338" s="99"/>
      <c r="E338" s="99"/>
      <c r="F338" s="6"/>
      <c r="G338" s="6"/>
    </row>
    <row r="339" spans="2:7">
      <c r="B339" s="17" t="s">
        <v>185</v>
      </c>
      <c r="C339" s="6" t="s">
        <v>183</v>
      </c>
      <c r="D339" s="99"/>
      <c r="E339" s="99"/>
      <c r="F339" s="6"/>
      <c r="G339" s="6"/>
    </row>
    <row r="340" spans="2:7">
      <c r="B340" s="15" t="s">
        <v>186</v>
      </c>
      <c r="C340" s="6"/>
      <c r="D340" s="99"/>
      <c r="E340" s="99"/>
      <c r="F340" s="6"/>
      <c r="G340" s="6"/>
    </row>
    <row r="341" spans="2:7">
      <c r="B341" s="13" t="s">
        <v>16</v>
      </c>
      <c r="C341" s="16">
        <f>SUM(C342:C345)</f>
        <v>0</v>
      </c>
      <c r="F341" s="6"/>
      <c r="G341" s="6"/>
    </row>
    <row r="342" spans="2:7">
      <c r="B342" s="17"/>
      <c r="C342" s="18"/>
      <c r="F342" s="6"/>
      <c r="G342" s="6"/>
    </row>
    <row r="343" spans="2:7">
      <c r="B343" s="6"/>
      <c r="C343" s="18"/>
      <c r="F343" s="6"/>
      <c r="G343" s="6"/>
    </row>
    <row r="344" spans="2:7">
      <c r="B344" s="17"/>
      <c r="C344" s="18"/>
      <c r="F344" s="6"/>
      <c r="G344" s="6"/>
    </row>
    <row r="345" spans="2:7">
      <c r="B345" s="6"/>
      <c r="C345" s="6"/>
      <c r="F345" s="6"/>
      <c r="G345" s="6"/>
    </row>
    <row r="346" spans="2:7">
      <c r="B346" s="13" t="s">
        <v>17</v>
      </c>
      <c r="C346" s="16">
        <f>SUM(G336)</f>
        <v>0</v>
      </c>
    </row>
    <row r="347" spans="2:7">
      <c r="B347" s="2" t="s">
        <v>77</v>
      </c>
      <c r="C347" s="3">
        <f>SUM(C334+C341+C346)</f>
        <v>0</v>
      </c>
    </row>
    <row r="350" spans="2:7" ht="18.75">
      <c r="B350" s="1" t="s">
        <v>211</v>
      </c>
    </row>
    <row r="352" spans="2:7">
      <c r="B352" s="2" t="s">
        <v>1</v>
      </c>
      <c r="C352" s="3"/>
      <c r="E352" s="124" t="s">
        <v>2</v>
      </c>
      <c r="F352" s="125"/>
      <c r="G352" s="126"/>
    </row>
    <row r="353" spans="2:7">
      <c r="B353" s="4" t="s">
        <v>3</v>
      </c>
      <c r="C353" s="5"/>
      <c r="E353" s="127" t="s">
        <v>4</v>
      </c>
      <c r="F353" s="128"/>
      <c r="G353" s="129"/>
    </row>
    <row r="354" spans="2:7">
      <c r="B354" s="6" t="s">
        <v>5</v>
      </c>
      <c r="C354" s="6"/>
    </row>
    <row r="355" spans="2:7">
      <c r="B355" s="6" t="s">
        <v>9</v>
      </c>
      <c r="C355" s="6"/>
    </row>
    <row r="356" spans="2:7">
      <c r="B356" s="6" t="s">
        <v>7</v>
      </c>
      <c r="C356" s="6"/>
    </row>
    <row r="357" spans="2:7">
      <c r="B357" s="5" t="s">
        <v>13</v>
      </c>
      <c r="C357" s="5">
        <f>'Box Office Projection '!I370</f>
        <v>0</v>
      </c>
      <c r="D357" s="7" t="s">
        <v>179</v>
      </c>
      <c r="E357" s="8"/>
    </row>
    <row r="358" spans="2:7">
      <c r="B358" s="6" t="s">
        <v>15</v>
      </c>
      <c r="C358" s="6"/>
    </row>
    <row r="359" spans="2:7">
      <c r="B359" s="6" t="s">
        <v>16</v>
      </c>
      <c r="C359" s="6"/>
    </row>
    <row r="360" spans="2:7">
      <c r="B360" s="6" t="s">
        <v>17</v>
      </c>
      <c r="C360" s="6"/>
    </row>
    <row r="361" spans="2:7">
      <c r="B361" s="4" t="s">
        <v>18</v>
      </c>
      <c r="C361" s="5">
        <f>SUM(C354:C360)</f>
        <v>0</v>
      </c>
    </row>
    <row r="362" spans="2:7">
      <c r="B362" s="9" t="s">
        <v>19</v>
      </c>
      <c r="C362" s="10"/>
      <c r="D362" s="11"/>
      <c r="E362" s="12"/>
    </row>
    <row r="363" spans="2:7">
      <c r="B363" s="13" t="s">
        <v>20</v>
      </c>
      <c r="C363" s="14">
        <f>SUM(C364:C369)</f>
        <v>0</v>
      </c>
      <c r="D363" s="99"/>
      <c r="E363" s="99"/>
    </row>
    <row r="364" spans="2:7">
      <c r="B364" s="6" t="s">
        <v>180</v>
      </c>
      <c r="C364" s="6" t="s">
        <v>9</v>
      </c>
      <c r="D364" s="99"/>
      <c r="E364" s="99"/>
    </row>
    <row r="365" spans="2:7">
      <c r="B365" s="6" t="s">
        <v>181</v>
      </c>
      <c r="C365" s="6" t="s">
        <v>9</v>
      </c>
      <c r="D365" s="99"/>
      <c r="E365" s="99"/>
      <c r="F365" s="4" t="s">
        <v>17</v>
      </c>
      <c r="G365" s="5">
        <f>SUM(G366:G374)</f>
        <v>0</v>
      </c>
    </row>
    <row r="366" spans="2:7">
      <c r="B366" s="6" t="s">
        <v>182</v>
      </c>
      <c r="C366" s="6" t="s">
        <v>183</v>
      </c>
      <c r="D366" s="99"/>
      <c r="E366" s="99"/>
      <c r="F366" s="6"/>
      <c r="G366" s="6"/>
    </row>
    <row r="367" spans="2:7">
      <c r="B367" s="6" t="s">
        <v>184</v>
      </c>
      <c r="C367" s="6" t="s">
        <v>9</v>
      </c>
      <c r="D367" s="99"/>
      <c r="E367" s="99"/>
      <c r="F367" s="6"/>
      <c r="G367" s="6"/>
    </row>
    <row r="368" spans="2:7">
      <c r="B368" s="17" t="s">
        <v>185</v>
      </c>
      <c r="C368" s="6" t="s">
        <v>183</v>
      </c>
      <c r="D368" s="99"/>
      <c r="E368" s="99"/>
      <c r="F368" s="6"/>
      <c r="G368" s="6"/>
    </row>
    <row r="369" spans="2:7">
      <c r="B369" s="15" t="s">
        <v>186</v>
      </c>
      <c r="C369" s="6"/>
      <c r="D369" s="99"/>
      <c r="E369" s="99"/>
      <c r="F369" s="6"/>
      <c r="G369" s="6"/>
    </row>
    <row r="370" spans="2:7">
      <c r="B370" s="13" t="s">
        <v>16</v>
      </c>
      <c r="C370" s="16">
        <f>SUM(C371:C374)</f>
        <v>0</v>
      </c>
      <c r="F370" s="6"/>
      <c r="G370" s="6"/>
    </row>
    <row r="371" spans="2:7">
      <c r="B371" s="17"/>
      <c r="C371" s="18"/>
      <c r="F371" s="6"/>
      <c r="G371" s="6"/>
    </row>
    <row r="372" spans="2:7">
      <c r="B372" s="6"/>
      <c r="C372" s="18"/>
      <c r="F372" s="6"/>
      <c r="G372" s="6"/>
    </row>
    <row r="373" spans="2:7">
      <c r="B373" s="17"/>
      <c r="C373" s="18"/>
      <c r="F373" s="6"/>
      <c r="G373" s="6"/>
    </row>
    <row r="374" spans="2:7">
      <c r="B374" s="6"/>
      <c r="C374" s="6"/>
      <c r="F374" s="6"/>
      <c r="G374" s="6"/>
    </row>
    <row r="375" spans="2:7">
      <c r="B375" s="13" t="s">
        <v>17</v>
      </c>
      <c r="C375" s="16">
        <f>SUM(G365)</f>
        <v>0</v>
      </c>
    </row>
    <row r="376" spans="2:7">
      <c r="B376" s="2" t="s">
        <v>77</v>
      </c>
      <c r="C376" s="3">
        <f>SUM(C363+C370+C375)</f>
        <v>0</v>
      </c>
    </row>
    <row r="379" spans="2:7" ht="18.75">
      <c r="B379" s="1" t="s">
        <v>212</v>
      </c>
    </row>
    <row r="381" spans="2:7">
      <c r="B381" s="2" t="s">
        <v>1</v>
      </c>
      <c r="C381" s="3"/>
      <c r="E381" s="124" t="s">
        <v>2</v>
      </c>
      <c r="F381" s="125"/>
      <c r="G381" s="126"/>
    </row>
    <row r="382" spans="2:7">
      <c r="B382" s="4" t="s">
        <v>3</v>
      </c>
      <c r="C382" s="5"/>
      <c r="E382" s="127" t="s">
        <v>4</v>
      </c>
      <c r="F382" s="128"/>
      <c r="G382" s="129"/>
    </row>
    <row r="383" spans="2:7">
      <c r="B383" s="6" t="s">
        <v>5</v>
      </c>
      <c r="C383" s="6"/>
    </row>
    <row r="384" spans="2:7">
      <c r="B384" s="6" t="s">
        <v>9</v>
      </c>
      <c r="C384" s="6"/>
    </row>
    <row r="385" spans="2:7">
      <c r="B385" s="6" t="s">
        <v>7</v>
      </c>
      <c r="C385" s="6"/>
    </row>
    <row r="386" spans="2:7">
      <c r="B386" s="5" t="s">
        <v>13</v>
      </c>
      <c r="C386" s="5">
        <f>'Box Office Projection '!I399</f>
        <v>0</v>
      </c>
      <c r="D386" s="7" t="s">
        <v>179</v>
      </c>
      <c r="E386" s="8"/>
    </row>
    <row r="387" spans="2:7">
      <c r="B387" s="6" t="s">
        <v>15</v>
      </c>
      <c r="C387" s="6"/>
    </row>
    <row r="388" spans="2:7">
      <c r="B388" s="6" t="s">
        <v>16</v>
      </c>
      <c r="C388" s="6"/>
    </row>
    <row r="389" spans="2:7">
      <c r="B389" s="6" t="s">
        <v>17</v>
      </c>
      <c r="C389" s="6"/>
    </row>
    <row r="390" spans="2:7">
      <c r="B390" s="4" t="s">
        <v>18</v>
      </c>
      <c r="C390" s="5">
        <f>SUM(C383:C389)</f>
        <v>0</v>
      </c>
    </row>
    <row r="391" spans="2:7">
      <c r="B391" s="9" t="s">
        <v>19</v>
      </c>
      <c r="C391" s="10"/>
      <c r="D391" s="11"/>
      <c r="E391" s="12"/>
    </row>
    <row r="392" spans="2:7">
      <c r="B392" s="13" t="s">
        <v>20</v>
      </c>
      <c r="C392" s="14">
        <f>SUM(C393:C398)</f>
        <v>0</v>
      </c>
      <c r="D392" s="99"/>
      <c r="E392" s="99"/>
    </row>
    <row r="393" spans="2:7">
      <c r="B393" s="6" t="s">
        <v>180</v>
      </c>
      <c r="C393" s="6" t="s">
        <v>9</v>
      </c>
      <c r="D393" s="99"/>
      <c r="E393" s="99"/>
    </row>
    <row r="394" spans="2:7">
      <c r="B394" s="6" t="s">
        <v>181</v>
      </c>
      <c r="C394" s="6" t="s">
        <v>9</v>
      </c>
      <c r="D394" s="99"/>
      <c r="E394" s="99"/>
      <c r="F394" s="4" t="s">
        <v>17</v>
      </c>
      <c r="G394" s="5">
        <f>SUM(G395:G403)</f>
        <v>0</v>
      </c>
    </row>
    <row r="395" spans="2:7">
      <c r="B395" s="6" t="s">
        <v>182</v>
      </c>
      <c r="C395" s="6" t="s">
        <v>183</v>
      </c>
      <c r="D395" s="99"/>
      <c r="E395" s="99"/>
      <c r="F395" s="6"/>
      <c r="G395" s="6"/>
    </row>
    <row r="396" spans="2:7">
      <c r="B396" s="6" t="s">
        <v>184</v>
      </c>
      <c r="C396" s="6" t="s">
        <v>9</v>
      </c>
      <c r="D396" s="99"/>
      <c r="E396" s="99"/>
      <c r="F396" s="6"/>
      <c r="G396" s="6"/>
    </row>
    <row r="397" spans="2:7">
      <c r="B397" s="17" t="s">
        <v>185</v>
      </c>
      <c r="C397" s="6" t="s">
        <v>183</v>
      </c>
      <c r="D397" s="99"/>
      <c r="E397" s="99"/>
      <c r="F397" s="6"/>
      <c r="G397" s="6"/>
    </row>
    <row r="398" spans="2:7">
      <c r="B398" s="15" t="s">
        <v>186</v>
      </c>
      <c r="C398" s="6"/>
      <c r="D398" s="99"/>
      <c r="E398" s="99"/>
      <c r="F398" s="6"/>
      <c r="G398" s="6"/>
    </row>
    <row r="399" spans="2:7">
      <c r="B399" s="13" t="s">
        <v>16</v>
      </c>
      <c r="C399" s="16">
        <f>SUM(C400:C403)</f>
        <v>0</v>
      </c>
      <c r="F399" s="6"/>
      <c r="G399" s="6"/>
    </row>
    <row r="400" spans="2:7">
      <c r="B400" s="17"/>
      <c r="C400" s="18"/>
      <c r="F400" s="6"/>
      <c r="G400" s="6"/>
    </row>
    <row r="401" spans="2:7">
      <c r="B401" s="6"/>
      <c r="C401" s="18"/>
      <c r="F401" s="6"/>
      <c r="G401" s="6"/>
    </row>
    <row r="402" spans="2:7">
      <c r="B402" s="17"/>
      <c r="C402" s="18"/>
      <c r="F402" s="6"/>
      <c r="G402" s="6"/>
    </row>
    <row r="403" spans="2:7">
      <c r="B403" s="6"/>
      <c r="C403" s="6"/>
      <c r="F403" s="6"/>
      <c r="G403" s="6"/>
    </row>
    <row r="404" spans="2:7">
      <c r="B404" s="13" t="s">
        <v>17</v>
      </c>
      <c r="C404" s="16">
        <f>SUM(G394)</f>
        <v>0</v>
      </c>
    </row>
    <row r="405" spans="2:7">
      <c r="B405" s="2" t="s">
        <v>77</v>
      </c>
      <c r="C405" s="3">
        <f>SUM(C392+C399+C404)</f>
        <v>0</v>
      </c>
    </row>
    <row r="408" spans="2:7" ht="18.75">
      <c r="B408" s="1" t="s">
        <v>213</v>
      </c>
    </row>
    <row r="410" spans="2:7">
      <c r="B410" s="2" t="s">
        <v>1</v>
      </c>
      <c r="C410" s="3"/>
      <c r="E410" s="124" t="s">
        <v>2</v>
      </c>
      <c r="F410" s="125"/>
      <c r="G410" s="126"/>
    </row>
    <row r="411" spans="2:7">
      <c r="B411" s="4" t="s">
        <v>3</v>
      </c>
      <c r="C411" s="5"/>
      <c r="E411" s="127" t="s">
        <v>4</v>
      </c>
      <c r="F411" s="128"/>
      <c r="G411" s="129"/>
    </row>
    <row r="412" spans="2:7">
      <c r="B412" s="6" t="s">
        <v>5</v>
      </c>
      <c r="C412" s="6"/>
    </row>
    <row r="413" spans="2:7">
      <c r="B413" s="6" t="s">
        <v>9</v>
      </c>
      <c r="C413" s="6"/>
    </row>
    <row r="414" spans="2:7">
      <c r="B414" s="6" t="s">
        <v>7</v>
      </c>
      <c r="C414" s="6"/>
    </row>
    <row r="415" spans="2:7">
      <c r="B415" s="5" t="s">
        <v>13</v>
      </c>
      <c r="C415" s="5">
        <f>'Box Office Projection '!I428</f>
        <v>0</v>
      </c>
      <c r="D415" s="7" t="s">
        <v>179</v>
      </c>
      <c r="E415" s="8"/>
    </row>
    <row r="416" spans="2:7">
      <c r="B416" s="6" t="s">
        <v>15</v>
      </c>
      <c r="C416" s="6"/>
    </row>
    <row r="417" spans="2:7">
      <c r="B417" s="6" t="s">
        <v>16</v>
      </c>
      <c r="C417" s="6"/>
    </row>
    <row r="418" spans="2:7">
      <c r="B418" s="6" t="s">
        <v>17</v>
      </c>
      <c r="C418" s="6"/>
    </row>
    <row r="419" spans="2:7">
      <c r="B419" s="4" t="s">
        <v>18</v>
      </c>
      <c r="C419" s="5">
        <f>SUM(C412:C418)</f>
        <v>0</v>
      </c>
    </row>
    <row r="420" spans="2:7">
      <c r="B420" s="9" t="s">
        <v>19</v>
      </c>
      <c r="C420" s="10"/>
      <c r="D420" s="11"/>
      <c r="E420" s="12"/>
    </row>
    <row r="421" spans="2:7">
      <c r="B421" s="13" t="s">
        <v>20</v>
      </c>
      <c r="C421" s="14">
        <f>SUM(C422:C427)</f>
        <v>0</v>
      </c>
      <c r="D421" s="99"/>
      <c r="E421" s="99"/>
    </row>
    <row r="422" spans="2:7">
      <c r="B422" s="6" t="s">
        <v>180</v>
      </c>
      <c r="C422" s="6" t="s">
        <v>9</v>
      </c>
      <c r="D422" s="99"/>
      <c r="E422" s="99"/>
    </row>
    <row r="423" spans="2:7">
      <c r="B423" s="6" t="s">
        <v>181</v>
      </c>
      <c r="C423" s="6" t="s">
        <v>9</v>
      </c>
      <c r="D423" s="99"/>
      <c r="E423" s="99"/>
      <c r="F423" s="4" t="s">
        <v>17</v>
      </c>
      <c r="G423" s="5">
        <f>SUM(G424:G432)</f>
        <v>0</v>
      </c>
    </row>
    <row r="424" spans="2:7">
      <c r="B424" s="6" t="s">
        <v>182</v>
      </c>
      <c r="C424" s="6" t="s">
        <v>183</v>
      </c>
      <c r="D424" s="99"/>
      <c r="E424" s="99"/>
      <c r="F424" s="6"/>
      <c r="G424" s="6"/>
    </row>
    <row r="425" spans="2:7">
      <c r="B425" s="6" t="s">
        <v>184</v>
      </c>
      <c r="C425" s="6" t="s">
        <v>9</v>
      </c>
      <c r="D425" s="99"/>
      <c r="E425" s="99"/>
      <c r="F425" s="6"/>
      <c r="G425" s="6"/>
    </row>
    <row r="426" spans="2:7">
      <c r="B426" s="17" t="s">
        <v>185</v>
      </c>
      <c r="C426" s="6" t="s">
        <v>183</v>
      </c>
      <c r="D426" s="99"/>
      <c r="E426" s="99"/>
      <c r="F426" s="6"/>
      <c r="G426" s="6"/>
    </row>
    <row r="427" spans="2:7">
      <c r="B427" s="15" t="s">
        <v>186</v>
      </c>
      <c r="C427" s="6"/>
      <c r="D427" s="99"/>
      <c r="E427" s="99"/>
      <c r="F427" s="6"/>
      <c r="G427" s="6"/>
    </row>
    <row r="428" spans="2:7">
      <c r="B428" s="13" t="s">
        <v>16</v>
      </c>
      <c r="C428" s="16">
        <f>SUM(C429:C432)</f>
        <v>0</v>
      </c>
      <c r="F428" s="6"/>
      <c r="G428" s="6"/>
    </row>
    <row r="429" spans="2:7">
      <c r="B429" s="17"/>
      <c r="C429" s="18"/>
      <c r="F429" s="6"/>
      <c r="G429" s="6"/>
    </row>
    <row r="430" spans="2:7">
      <c r="B430" s="6"/>
      <c r="C430" s="18"/>
      <c r="F430" s="6"/>
      <c r="G430" s="6"/>
    </row>
    <row r="431" spans="2:7">
      <c r="B431" s="17"/>
      <c r="C431" s="18"/>
      <c r="F431" s="6"/>
      <c r="G431" s="6"/>
    </row>
    <row r="432" spans="2:7">
      <c r="B432" s="6"/>
      <c r="C432" s="6"/>
      <c r="F432" s="6"/>
      <c r="G432" s="6"/>
    </row>
    <row r="433" spans="2:7">
      <c r="B433" s="13" t="s">
        <v>17</v>
      </c>
      <c r="C433" s="16">
        <f>SUM(G423)</f>
        <v>0</v>
      </c>
    </row>
    <row r="434" spans="2:7">
      <c r="B434" s="2" t="s">
        <v>77</v>
      </c>
      <c r="C434" s="3">
        <f>SUM(C421+C428+C433)</f>
        <v>0</v>
      </c>
    </row>
    <row r="437" spans="2:7" ht="18.75">
      <c r="B437" s="1" t="s">
        <v>214</v>
      </c>
    </row>
    <row r="439" spans="2:7">
      <c r="B439" s="2" t="s">
        <v>1</v>
      </c>
      <c r="C439" s="3"/>
      <c r="E439" s="124" t="s">
        <v>2</v>
      </c>
      <c r="F439" s="125"/>
      <c r="G439" s="126"/>
    </row>
    <row r="440" spans="2:7">
      <c r="B440" s="4" t="s">
        <v>3</v>
      </c>
      <c r="C440" s="5"/>
      <c r="E440" s="127" t="s">
        <v>4</v>
      </c>
      <c r="F440" s="128"/>
      <c r="G440" s="129"/>
    </row>
    <row r="441" spans="2:7">
      <c r="B441" s="6" t="s">
        <v>5</v>
      </c>
      <c r="C441" s="6"/>
    </row>
    <row r="442" spans="2:7">
      <c r="B442" s="6" t="s">
        <v>9</v>
      </c>
      <c r="C442" s="6"/>
    </row>
    <row r="443" spans="2:7">
      <c r="B443" s="6" t="s">
        <v>7</v>
      </c>
      <c r="C443" s="6"/>
    </row>
    <row r="444" spans="2:7">
      <c r="B444" s="5" t="s">
        <v>13</v>
      </c>
      <c r="C444" s="5">
        <f>'Box Office Projection '!I457</f>
        <v>0</v>
      </c>
      <c r="D444" s="7" t="s">
        <v>179</v>
      </c>
      <c r="E444" s="8"/>
    </row>
    <row r="445" spans="2:7">
      <c r="B445" s="6" t="s">
        <v>15</v>
      </c>
      <c r="C445" s="6"/>
    </row>
    <row r="446" spans="2:7">
      <c r="B446" s="6" t="s">
        <v>16</v>
      </c>
      <c r="C446" s="6"/>
    </row>
    <row r="447" spans="2:7">
      <c r="B447" s="6" t="s">
        <v>17</v>
      </c>
      <c r="C447" s="6"/>
    </row>
    <row r="448" spans="2:7">
      <c r="B448" s="4" t="s">
        <v>18</v>
      </c>
      <c r="C448" s="5">
        <f>SUM(C441:C447)</f>
        <v>0</v>
      </c>
    </row>
    <row r="449" spans="2:7">
      <c r="B449" s="9" t="s">
        <v>19</v>
      </c>
      <c r="C449" s="10"/>
      <c r="D449" s="11"/>
      <c r="E449" s="12"/>
    </row>
    <row r="450" spans="2:7">
      <c r="B450" s="13" t="s">
        <v>20</v>
      </c>
      <c r="C450" s="14">
        <f>SUM(C451:C456)</f>
        <v>0</v>
      </c>
      <c r="D450" s="99"/>
      <c r="E450" s="99"/>
    </row>
    <row r="451" spans="2:7">
      <c r="B451" s="6" t="s">
        <v>180</v>
      </c>
      <c r="C451" s="6"/>
      <c r="D451" s="99"/>
      <c r="E451" s="99"/>
    </row>
    <row r="452" spans="2:7">
      <c r="B452" s="6" t="s">
        <v>181</v>
      </c>
      <c r="C452" s="6"/>
      <c r="D452" s="99"/>
      <c r="E452" s="99"/>
      <c r="F452" s="4" t="s">
        <v>17</v>
      </c>
      <c r="G452" s="5">
        <f>SUM(G453:G461)</f>
        <v>0</v>
      </c>
    </row>
    <row r="453" spans="2:7">
      <c r="B453" s="6" t="s">
        <v>182</v>
      </c>
      <c r="C453" s="6" t="s">
        <v>183</v>
      </c>
      <c r="D453" s="99"/>
      <c r="E453" s="99"/>
      <c r="F453" s="6"/>
      <c r="G453" s="6"/>
    </row>
    <row r="454" spans="2:7">
      <c r="B454" s="6" t="s">
        <v>184</v>
      </c>
      <c r="C454" s="6" t="s">
        <v>9</v>
      </c>
      <c r="D454" s="99"/>
      <c r="E454" s="99"/>
      <c r="F454" s="6"/>
      <c r="G454" s="6"/>
    </row>
    <row r="455" spans="2:7">
      <c r="B455" s="17" t="s">
        <v>185</v>
      </c>
      <c r="C455" s="6" t="s">
        <v>183</v>
      </c>
      <c r="D455" s="99"/>
      <c r="E455" s="99"/>
      <c r="F455" s="6"/>
      <c r="G455" s="6"/>
    </row>
    <row r="456" spans="2:7">
      <c r="B456" s="15" t="s">
        <v>186</v>
      </c>
      <c r="C456" s="6"/>
      <c r="D456" s="99"/>
      <c r="E456" s="99"/>
      <c r="F456" s="6"/>
      <c r="G456" s="6"/>
    </row>
    <row r="457" spans="2:7">
      <c r="B457" s="13" t="s">
        <v>16</v>
      </c>
      <c r="C457" s="16">
        <f>SUM(C458:C461)</f>
        <v>0</v>
      </c>
      <c r="F457" s="6"/>
      <c r="G457" s="6"/>
    </row>
    <row r="458" spans="2:7">
      <c r="B458" s="17" t="s">
        <v>215</v>
      </c>
      <c r="C458" s="18"/>
      <c r="F458" s="6"/>
      <c r="G458" s="6"/>
    </row>
    <row r="459" spans="2:7">
      <c r="B459" s="6"/>
      <c r="C459" s="18"/>
      <c r="F459" s="6"/>
      <c r="G459" s="6"/>
    </row>
    <row r="460" spans="2:7">
      <c r="B460" s="17"/>
      <c r="C460" s="18"/>
      <c r="F460" s="6"/>
      <c r="G460" s="6"/>
    </row>
    <row r="461" spans="2:7">
      <c r="B461" s="6"/>
      <c r="C461" s="6"/>
      <c r="F461" s="6"/>
      <c r="G461" s="6"/>
    </row>
    <row r="462" spans="2:7">
      <c r="B462" s="13" t="s">
        <v>17</v>
      </c>
      <c r="C462" s="16">
        <f>SUM(G452)</f>
        <v>0</v>
      </c>
    </row>
    <row r="463" spans="2:7">
      <c r="B463" s="2" t="s">
        <v>77</v>
      </c>
      <c r="C463" s="3">
        <f>SUM(C450+C457+C462)</f>
        <v>0</v>
      </c>
    </row>
  </sheetData>
  <mergeCells count="32">
    <mergeCell ref="E4:G4"/>
    <mergeCell ref="E5:G5"/>
    <mergeCell ref="E34:G34"/>
    <mergeCell ref="E35:G35"/>
    <mergeCell ref="E63:G63"/>
    <mergeCell ref="E64:G64"/>
    <mergeCell ref="E91:G91"/>
    <mergeCell ref="E92:G92"/>
    <mergeCell ref="E120:G120"/>
    <mergeCell ref="E121:G121"/>
    <mergeCell ref="E149:G149"/>
    <mergeCell ref="E150:G150"/>
    <mergeCell ref="E178:G178"/>
    <mergeCell ref="E179:G179"/>
    <mergeCell ref="E207:G207"/>
    <mergeCell ref="E208:G208"/>
    <mergeCell ref="E236:G236"/>
    <mergeCell ref="E237:G237"/>
    <mergeCell ref="E265:G265"/>
    <mergeCell ref="E266:G266"/>
    <mergeCell ref="E294:G294"/>
    <mergeCell ref="E295:G295"/>
    <mergeCell ref="E323:G323"/>
    <mergeCell ref="E324:G324"/>
    <mergeCell ref="E352:G352"/>
    <mergeCell ref="E439:G439"/>
    <mergeCell ref="E440:G440"/>
    <mergeCell ref="E353:G353"/>
    <mergeCell ref="E381:G381"/>
    <mergeCell ref="E382:G382"/>
    <mergeCell ref="E410:G410"/>
    <mergeCell ref="E411:G411"/>
  </mergeCells>
  <pageMargins left="0.75" right="0.75" top="1" bottom="1" header="0.51180555555555596" footer="0.5118055555555559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G28"/>
  <sheetViews>
    <sheetView workbookViewId="0" xr3:uid="{9B253EF2-77E0-53E3-AE26-4D66ECD923F3}"/>
  </sheetViews>
  <sheetFormatPr defaultColWidth="9.125" defaultRowHeight="15"/>
  <cols>
    <col min="2" max="2" width="28.125" customWidth="1"/>
    <col min="3" max="3" width="18.125" customWidth="1"/>
    <col min="5" max="5" width="18.25" customWidth="1"/>
    <col min="6" max="6" width="20.625" customWidth="1"/>
  </cols>
  <sheetData>
    <row r="2" spans="2:7" ht="18.75">
      <c r="B2" s="1" t="s">
        <v>216</v>
      </c>
    </row>
    <row r="4" spans="2:7">
      <c r="B4" s="2" t="s">
        <v>1</v>
      </c>
      <c r="C4" s="3"/>
      <c r="E4" s="124" t="s">
        <v>2</v>
      </c>
      <c r="F4" s="125"/>
      <c r="G4" s="126"/>
    </row>
    <row r="5" spans="2:7">
      <c r="B5" s="4" t="s">
        <v>3</v>
      </c>
      <c r="C5" s="5"/>
      <c r="E5" s="127" t="s">
        <v>4</v>
      </c>
      <c r="F5" s="128"/>
      <c r="G5" s="129"/>
    </row>
    <row r="6" spans="2:7">
      <c r="B6" s="6" t="s">
        <v>5</v>
      </c>
      <c r="C6" s="6"/>
    </row>
    <row r="7" spans="2:7">
      <c r="B7" s="6" t="s">
        <v>9</v>
      </c>
      <c r="C7" s="6"/>
    </row>
    <row r="8" spans="2:7">
      <c r="B8" s="6" t="s">
        <v>7</v>
      </c>
      <c r="C8" s="6"/>
    </row>
    <row r="9" spans="2:7">
      <c r="B9" s="5" t="s">
        <v>13</v>
      </c>
      <c r="C9" s="5">
        <f>'Box Office Projection '!I22</f>
        <v>0</v>
      </c>
      <c r="D9" s="7" t="s">
        <v>179</v>
      </c>
      <c r="E9" s="8"/>
    </row>
    <row r="10" spans="2:7">
      <c r="B10" s="6" t="s">
        <v>15</v>
      </c>
      <c r="C10" s="6"/>
    </row>
    <row r="11" spans="2:7">
      <c r="B11" s="6" t="s">
        <v>16</v>
      </c>
      <c r="C11" s="6"/>
    </row>
    <row r="12" spans="2:7">
      <c r="B12" s="6" t="s">
        <v>17</v>
      </c>
      <c r="C12" s="6"/>
    </row>
    <row r="13" spans="2:7">
      <c r="B13" s="4" t="s">
        <v>18</v>
      </c>
      <c r="C13" s="5">
        <f>SUM(C6:C12)</f>
        <v>0</v>
      </c>
    </row>
    <row r="14" spans="2:7">
      <c r="B14" s="9" t="s">
        <v>19</v>
      </c>
      <c r="C14" s="10"/>
      <c r="D14" s="11"/>
      <c r="E14" s="12"/>
    </row>
    <row r="15" spans="2:7">
      <c r="B15" s="13" t="s">
        <v>20</v>
      </c>
      <c r="C15" s="14">
        <f>SUM(C16:C21)</f>
        <v>0</v>
      </c>
      <c r="D15" s="99"/>
      <c r="E15" s="99"/>
    </row>
    <row r="16" spans="2:7">
      <c r="B16" s="6" t="s">
        <v>217</v>
      </c>
      <c r="C16" s="6" t="s">
        <v>183</v>
      </c>
      <c r="D16" s="99"/>
      <c r="E16" s="99"/>
    </row>
    <row r="17" spans="2:7">
      <c r="B17" s="6" t="s">
        <v>218</v>
      </c>
      <c r="C17" s="6" t="s">
        <v>183</v>
      </c>
      <c r="D17" s="99"/>
      <c r="E17" s="99"/>
      <c r="F17" s="4" t="s">
        <v>17</v>
      </c>
      <c r="G17" s="5">
        <f>SUM(G18:G26)</f>
        <v>0</v>
      </c>
    </row>
    <row r="18" spans="2:7">
      <c r="B18" s="6" t="s">
        <v>182</v>
      </c>
      <c r="C18" s="6" t="s">
        <v>183</v>
      </c>
      <c r="D18" s="99"/>
      <c r="E18" s="99"/>
      <c r="F18" s="6"/>
      <c r="G18" s="6"/>
    </row>
    <row r="19" spans="2:7">
      <c r="B19" s="6" t="s">
        <v>184</v>
      </c>
      <c r="C19" s="6" t="s">
        <v>183</v>
      </c>
      <c r="D19" s="99"/>
      <c r="E19" s="99"/>
      <c r="F19" s="6"/>
      <c r="G19" s="6"/>
    </row>
    <row r="20" spans="2:7">
      <c r="B20" s="17"/>
      <c r="C20" s="6"/>
      <c r="D20" s="99"/>
      <c r="E20" s="99"/>
      <c r="F20" s="6"/>
      <c r="G20" s="6"/>
    </row>
    <row r="21" spans="2:7">
      <c r="B21" s="15" t="s">
        <v>186</v>
      </c>
      <c r="C21" s="6"/>
      <c r="D21" s="99"/>
      <c r="E21" s="99"/>
      <c r="F21" s="6"/>
      <c r="G21" s="6"/>
    </row>
    <row r="22" spans="2:7">
      <c r="B22" s="13" t="s">
        <v>16</v>
      </c>
      <c r="C22" s="16">
        <f>SUM(C23:C26)</f>
        <v>0</v>
      </c>
      <c r="F22" s="6"/>
      <c r="G22" s="6"/>
    </row>
    <row r="23" spans="2:7">
      <c r="B23" s="17" t="s">
        <v>215</v>
      </c>
      <c r="C23" s="18"/>
      <c r="F23" s="6"/>
      <c r="G23" s="6"/>
    </row>
    <row r="24" spans="2:7">
      <c r="B24" s="6"/>
      <c r="C24" s="18"/>
      <c r="F24" s="6"/>
      <c r="G24" s="6"/>
    </row>
    <row r="25" spans="2:7">
      <c r="B25" s="17"/>
      <c r="C25" s="18"/>
      <c r="F25" s="6"/>
      <c r="G25" s="6"/>
    </row>
    <row r="26" spans="2:7">
      <c r="B26" s="6"/>
      <c r="C26" s="6"/>
      <c r="F26" s="6"/>
      <c r="G26" s="6"/>
    </row>
    <row r="27" spans="2:7">
      <c r="B27" s="13" t="s">
        <v>17</v>
      </c>
      <c r="C27" s="16">
        <f>SUM(G17)</f>
        <v>0</v>
      </c>
    </row>
    <row r="28" spans="2:7">
      <c r="B28" s="2" t="s">
        <v>77</v>
      </c>
      <c r="C28" s="3">
        <f>SUM(C15+C22+C27)</f>
        <v>0</v>
      </c>
    </row>
  </sheetData>
  <mergeCells count="2">
    <mergeCell ref="E4:G4"/>
    <mergeCell ref="E5:G5"/>
  </mergeCells>
  <pageMargins left="0.75" right="0.75" top="1" bottom="1" header="0.51180555555555596" footer="0.5118055555555559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G32"/>
  <sheetViews>
    <sheetView workbookViewId="0" xr3:uid="{85D5C41F-068E-5C55-9968-509E7C2A5619}"/>
  </sheetViews>
  <sheetFormatPr defaultColWidth="9.125" defaultRowHeight="15"/>
  <cols>
    <col min="2" max="2" width="27.75" customWidth="1"/>
    <col min="6" max="6" width="18.625" customWidth="1"/>
  </cols>
  <sheetData>
    <row r="2" spans="2:7" ht="18.75">
      <c r="B2" s="1" t="s">
        <v>216</v>
      </c>
    </row>
    <row r="4" spans="2:7">
      <c r="B4" s="2" t="s">
        <v>1</v>
      </c>
      <c r="C4" s="3"/>
      <c r="E4" s="124" t="s">
        <v>2</v>
      </c>
      <c r="F4" s="125"/>
      <c r="G4" s="126"/>
    </row>
    <row r="5" spans="2:7">
      <c r="B5" s="4" t="s">
        <v>3</v>
      </c>
      <c r="C5" s="5"/>
      <c r="E5" s="127" t="s">
        <v>4</v>
      </c>
      <c r="F5" s="128"/>
      <c r="G5" s="129"/>
    </row>
    <row r="6" spans="2:7">
      <c r="B6" s="6" t="s">
        <v>5</v>
      </c>
      <c r="C6" s="6"/>
    </row>
    <row r="7" spans="2:7">
      <c r="B7" s="6" t="s">
        <v>9</v>
      </c>
      <c r="C7" s="6"/>
    </row>
    <row r="8" spans="2:7">
      <c r="B8" s="6" t="s">
        <v>7</v>
      </c>
      <c r="C8" s="6"/>
    </row>
    <row r="9" spans="2:7">
      <c r="B9" s="5" t="s">
        <v>13</v>
      </c>
      <c r="C9" s="5">
        <f>'Box Office Projection '!I22</f>
        <v>0</v>
      </c>
      <c r="D9" s="7" t="s">
        <v>179</v>
      </c>
      <c r="E9" s="8"/>
    </row>
    <row r="10" spans="2:7">
      <c r="B10" s="6" t="s">
        <v>15</v>
      </c>
      <c r="C10" s="6"/>
    </row>
    <row r="11" spans="2:7">
      <c r="B11" s="6" t="s">
        <v>16</v>
      </c>
      <c r="C11" s="6"/>
    </row>
    <row r="12" spans="2:7">
      <c r="B12" s="6" t="s">
        <v>17</v>
      </c>
      <c r="C12" s="6"/>
    </row>
    <row r="13" spans="2:7">
      <c r="B13" s="4" t="s">
        <v>18</v>
      </c>
      <c r="C13" s="5">
        <f>SUM(C6:C12)</f>
        <v>0</v>
      </c>
    </row>
    <row r="14" spans="2:7">
      <c r="B14" s="9" t="s">
        <v>19</v>
      </c>
      <c r="C14" s="10"/>
      <c r="D14" s="11"/>
      <c r="E14" s="12"/>
    </row>
    <row r="15" spans="2:7">
      <c r="B15" s="13" t="s">
        <v>20</v>
      </c>
      <c r="C15" s="14">
        <f>SUM(C16:C25)</f>
        <v>0</v>
      </c>
      <c r="D15" s="99"/>
      <c r="E15" s="99"/>
    </row>
    <row r="16" spans="2:7">
      <c r="B16" s="6" t="s">
        <v>219</v>
      </c>
      <c r="C16" s="6" t="s">
        <v>9</v>
      </c>
      <c r="D16" s="99"/>
      <c r="E16" s="99"/>
    </row>
    <row r="17" spans="2:7">
      <c r="B17" s="6" t="s">
        <v>220</v>
      </c>
      <c r="C17" s="6" t="s">
        <v>9</v>
      </c>
      <c r="D17" s="99"/>
      <c r="E17" s="99"/>
      <c r="F17" s="4" t="s">
        <v>17</v>
      </c>
      <c r="G17" s="5">
        <f>SUM(G18:G30)</f>
        <v>0</v>
      </c>
    </row>
    <row r="18" spans="2:7">
      <c r="B18" s="6" t="s">
        <v>221</v>
      </c>
      <c r="C18" s="6" t="s">
        <v>9</v>
      </c>
      <c r="D18" s="99"/>
      <c r="E18" s="99"/>
      <c r="F18" s="6"/>
      <c r="G18" s="6"/>
    </row>
    <row r="19" spans="2:7">
      <c r="B19" s="6" t="s">
        <v>222</v>
      </c>
      <c r="C19" s="6" t="s">
        <v>9</v>
      </c>
      <c r="D19" s="99"/>
      <c r="E19" s="99"/>
      <c r="F19" s="6"/>
      <c r="G19" s="6"/>
    </row>
    <row r="20" spans="2:7">
      <c r="B20" s="6" t="s">
        <v>223</v>
      </c>
      <c r="C20" s="6" t="s">
        <v>9</v>
      </c>
      <c r="D20" s="99"/>
      <c r="E20" s="99"/>
      <c r="F20" s="6"/>
      <c r="G20" s="6"/>
    </row>
    <row r="21" spans="2:7">
      <c r="B21" s="6" t="s">
        <v>186</v>
      </c>
      <c r="C21" s="6" t="s">
        <v>9</v>
      </c>
      <c r="D21" s="99"/>
      <c r="E21" s="99"/>
      <c r="F21" s="6"/>
      <c r="G21" s="6"/>
    </row>
    <row r="22" spans="2:7">
      <c r="B22" s="6"/>
      <c r="C22" s="6"/>
      <c r="D22" s="99"/>
      <c r="E22" s="99"/>
      <c r="F22" s="6"/>
      <c r="G22" s="6"/>
    </row>
    <row r="23" spans="2:7">
      <c r="B23" s="6"/>
      <c r="C23" s="6"/>
      <c r="D23" s="99"/>
      <c r="E23" s="99"/>
      <c r="F23" s="6"/>
      <c r="G23" s="6"/>
    </row>
    <row r="24" spans="2:7">
      <c r="B24" s="6"/>
      <c r="C24" s="6"/>
      <c r="D24" s="99"/>
      <c r="E24" s="99"/>
      <c r="F24" s="6"/>
      <c r="G24" s="6"/>
    </row>
    <row r="25" spans="2:7">
      <c r="B25" s="15" t="s">
        <v>186</v>
      </c>
      <c r="C25" s="6"/>
      <c r="D25" s="99"/>
      <c r="E25" s="99"/>
      <c r="F25" s="6"/>
      <c r="G25" s="6"/>
    </row>
    <row r="26" spans="2:7">
      <c r="B26" s="13" t="s">
        <v>16</v>
      </c>
      <c r="C26" s="16">
        <f>SUM(C27:C30)</f>
        <v>0</v>
      </c>
      <c r="F26" s="6"/>
      <c r="G26" s="6"/>
    </row>
    <row r="27" spans="2:7">
      <c r="B27" s="17" t="s">
        <v>215</v>
      </c>
      <c r="C27" s="18"/>
      <c r="F27" s="6"/>
      <c r="G27" s="6"/>
    </row>
    <row r="28" spans="2:7">
      <c r="B28" s="6"/>
      <c r="C28" s="18"/>
      <c r="F28" s="6"/>
      <c r="G28" s="6"/>
    </row>
    <row r="29" spans="2:7">
      <c r="B29" s="17"/>
      <c r="C29" s="18"/>
      <c r="F29" s="6"/>
      <c r="G29" s="6"/>
    </row>
    <row r="30" spans="2:7">
      <c r="B30" s="6"/>
      <c r="C30" s="6"/>
      <c r="F30" s="6"/>
      <c r="G30" s="6"/>
    </row>
    <row r="31" spans="2:7">
      <c r="B31" s="13" t="s">
        <v>17</v>
      </c>
      <c r="C31" s="16">
        <f>SUM(G17)</f>
        <v>0</v>
      </c>
    </row>
    <row r="32" spans="2:7">
      <c r="B32" s="2" t="s">
        <v>77</v>
      </c>
      <c r="C32" s="3">
        <f>SUM(C15+C26+C31)</f>
        <v>0</v>
      </c>
    </row>
  </sheetData>
  <mergeCells count="2">
    <mergeCell ref="E4:G4"/>
    <mergeCell ref="E5:G5"/>
  </mergeCells>
  <pageMargins left="0.75" right="0.75" top="1" bottom="1" header="0.51180555555555596" footer="0.5118055555555559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 xr3:uid="{44B22561-5205-5C8A-B808-2C70100D228F}"/>
  </sheetViews>
  <sheetFormatPr defaultColWidth="9.125" defaultRowHeight="15"/>
  <sheetData/>
  <pageMargins left="0.75" right="0.75" top="1" bottom="1" header="0.51180555555555596" footer="0.5118055555555559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83C7D5-EE26-404C-AFA0-E532788FDF65}"/>
</file>

<file path=customXml/itemProps2.xml><?xml version="1.0" encoding="utf-8"?>
<ds:datastoreItem xmlns:ds="http://schemas.openxmlformats.org/officeDocument/2006/customXml" ds:itemID="{7C7996D5-8BB3-4806-855C-322B5AD90ECA}"/>
</file>

<file path=customXml/itemProps3.xml><?xml version="1.0" encoding="utf-8"?>
<ds:datastoreItem xmlns:ds="http://schemas.openxmlformats.org/officeDocument/2006/customXml" ds:itemID="{542C159D-41B2-4DC8-857B-4DA1C7B671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selene</dc:creator>
  <cp:keywords/>
  <dc:description/>
  <cp:lastModifiedBy>Lindsay Stockley</cp:lastModifiedBy>
  <cp:revision/>
  <dcterms:created xsi:type="dcterms:W3CDTF">2014-01-28T20:52:00Z</dcterms:created>
  <dcterms:modified xsi:type="dcterms:W3CDTF">2018-04-23T16:04:18Z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1033-10.2.0.5811</vt:lpwstr>
  </property>
  <property fmtid="{D5CDD505-2E9C-101B-9397-08002B2CF9AE}" pid="3" name="ContentTypeId">
    <vt:lpwstr>0x010100F8C42307EFC073438B4FFFF77ECBCF68</vt:lpwstr>
  </property>
</Properties>
</file>