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53222"/>
  <mc:AlternateContent xmlns:mc="http://schemas.openxmlformats.org/markup-compatibility/2006">
    <mc:Choice Requires="x15">
      <x15ac:absPath xmlns:x15ac="http://schemas.microsoft.com/office/spreadsheetml/2010/11/ac" url="C:\Users\gardnerp\Desktop\"/>
    </mc:Choice>
  </mc:AlternateContent>
  <bookViews>
    <workbookView xWindow="0" yWindow="0" windowWidth="20430" windowHeight="6870" activeTab="2"/>
  </bookViews>
  <sheets>
    <sheet name="Guidance" sheetId="3" r:id="rId1"/>
    <sheet name="KPI Table" sheetId="7" r:id="rId2"/>
    <sheet name="Budget" sheetId="8" r:id="rId3"/>
    <sheet name="Screening Activity " sheetId="1" r:id="rId4"/>
    <sheet name="Audience Feedback" sheetId="2" r:id="rId5"/>
    <sheet name="Comms Activity" sheetId="4" r:id="rId6"/>
    <sheet name="Notes - ADMIN ONLY" sheetId="6" r:id="rId7"/>
  </sheets>
  <externalReferences>
    <externalReference r:id="rId8"/>
  </externalReferences>
  <definedNames>
    <definedName name="ACCESSIBILITY">[1]notes!$B$6:$B$12</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25" i="8" l="1"/>
  <c r="E25" i="8"/>
  <c r="C48" i="8"/>
  <c r="C45" i="8"/>
  <c r="C40" i="8"/>
  <c r="C41" i="8"/>
  <c r="C30" i="8"/>
  <c r="C51" i="8"/>
  <c r="C58" i="8"/>
  <c r="C40" i="7"/>
  <c r="C28" i="7"/>
  <c r="C8" i="8"/>
  <c r="E9" i="8"/>
  <c r="C10" i="8"/>
  <c r="E58" i="8"/>
  <c r="F58" i="8"/>
  <c r="F7" i="8"/>
  <c r="F9" i="8"/>
  <c r="L13" i="1"/>
  <c r="C79" i="7"/>
  <c r="B79" i="7"/>
  <c r="B38" i="7"/>
  <c r="B36" i="7"/>
  <c r="D41" i="2"/>
  <c r="D35" i="2"/>
  <c r="D22" i="2"/>
  <c r="D9" i="2"/>
  <c r="C59" i="8"/>
  <c r="C60" i="8"/>
</calcChain>
</file>

<file path=xl/comments1.xml><?xml version="1.0" encoding="utf-8"?>
<comments xmlns="http://schemas.openxmlformats.org/spreadsheetml/2006/main">
  <authors>
    <author>Microsoft Office User</author>
  </authors>
  <commentList>
    <comment ref="B38" authorId="0" shapeId="0">
      <text>
        <r>
          <rPr>
            <b/>
            <sz val="10"/>
            <color indexed="81"/>
            <rFont val="Calibri"/>
            <family val="2"/>
          </rPr>
          <t>Anna Plant:</t>
        </r>
        <r>
          <rPr>
            <sz val="10"/>
            <color indexed="81"/>
            <rFont val="Calibri"/>
            <family val="2"/>
          </rPr>
          <t xml:space="preserve">
The pop-up cinema will only have a capcity of 50, however there is one large scale event which has a capcity of 400
</t>
        </r>
      </text>
    </comment>
  </commentList>
</comments>
</file>

<file path=xl/sharedStrings.xml><?xml version="1.0" encoding="utf-8"?>
<sst xmlns="http://schemas.openxmlformats.org/spreadsheetml/2006/main" count="364" uniqueCount="279">
  <si>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</si>
  <si>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</si>
  <si>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</si>
  <si>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</si>
  <si>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</si>
  <si>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</si>
  <si>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</si>
  <si>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</si>
  <si>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</si>
  <si>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</si>
  <si>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</si>
  <si>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</si>
  <si>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</si>
  <si>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</si>
  <si>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</si>
  <si>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Likelihood of attending again?</t>
  </si>
  <si>
    <t>Very Likely</t>
  </si>
  <si>
    <t>Likely</t>
  </si>
  <si>
    <t>Don't Know</t>
  </si>
  <si>
    <t>not Likely</t>
  </si>
  <si>
    <t>Definitely Not</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</si>
  <si>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</si>
  <si>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</si>
  <si>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</si>
  <si>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</si>
  <si>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</si>
  <si>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</si>
  <si>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</si>
  <si>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</si>
  <si>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</si>
  <si>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</si>
  <si>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</si>
  <si>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</si>
  <si>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</si>
  <si>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</si>
  <si>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Rating of the experience</t>
  </si>
  <si>
    <r>
      <t xml:space="preserve">          Brilliant     </t>
    </r>
    <r>
      <rPr>
        <sz val="18"/>
        <color theme="1"/>
        <rFont val="Calibri"/>
        <family val="2"/>
      </rPr>
      <t xml:space="preserve">  *****</t>
    </r>
  </si>
  <si>
    <t xml:space="preserve">                      ****</t>
  </si>
  <si>
    <t xml:space="preserve">                        ***</t>
  </si>
  <si>
    <r>
      <t xml:space="preserve">                                            </t>
    </r>
    <r>
      <rPr>
        <sz val="18"/>
        <color theme="1"/>
        <rFont val="Calibri"/>
        <family val="2"/>
      </rPr>
      <t>**</t>
    </r>
  </si>
  <si>
    <r>
      <t xml:space="preserve">       </t>
    </r>
    <r>
      <rPr>
        <sz val="10"/>
        <color theme="1"/>
        <rFont val="Calibri"/>
        <family val="2"/>
      </rPr>
      <t xml:space="preserve">    Poor</t>
    </r>
    <r>
      <rPr>
        <sz val="9"/>
        <color theme="1"/>
        <rFont val="Calibri"/>
        <family val="2"/>
      </rPr>
      <t xml:space="preserve">                       </t>
    </r>
    <r>
      <rPr>
        <sz val="18"/>
        <color theme="1"/>
        <rFont val="Calibri"/>
        <family val="2"/>
      </rPr>
      <t xml:space="preserve">   *</t>
    </r>
  </si>
  <si>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</si>
  <si>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</si>
  <si>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</si>
  <si>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</si>
  <si>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</si>
  <si>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</si>
  <si>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</si>
  <si>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</si>
  <si>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</si>
  <si>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</si>
  <si>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</si>
  <si>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</si>
  <si>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</si>
  <si>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</si>
  <si>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</si>
  <si>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</si>
  <si>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</si>
  <si>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</si>
  <si>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</si>
  <si>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</si>
  <si>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</si>
  <si>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</si>
  <si>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</si>
  <si>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</si>
  <si>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</si>
  <si>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main motivation to attend?</t>
  </si>
  <si>
    <t>The genre</t>
  </si>
  <si>
    <t>The Director(s)</t>
  </si>
  <si>
    <t>Recommended by friends/family</t>
  </si>
  <si>
    <t>Extra Activities (Q&amp;A, workshop, etc.)</t>
  </si>
  <si>
    <t>The subject</t>
  </si>
  <si>
    <t>The reviews</t>
  </si>
  <si>
    <t>The venue</t>
  </si>
  <si>
    <t>The film</t>
  </si>
  <si>
    <t>The actor(s)</t>
  </si>
  <si>
    <t>The timing</t>
  </si>
  <si>
    <t>HULL2017-MAR-WOW: BUDGET</t>
  </si>
  <si>
    <t>all figures in GBP</t>
  </si>
  <si>
    <t>INCOME</t>
  </si>
  <si>
    <t>BFI CASH</t>
  </si>
  <si>
    <t>NON-BFI CASH</t>
  </si>
  <si>
    <t>IN-KIND</t>
  </si>
  <si>
    <t>NOTES</t>
  </si>
  <si>
    <t>BFI request</t>
  </si>
  <si>
    <t xml:space="preserve">HULL 2017 </t>
  </si>
  <si>
    <t>Project management, marketing and other festival content</t>
  </si>
  <si>
    <t>Ticket Sale income</t>
  </si>
  <si>
    <t>TOTAL BFI INCOME</t>
  </si>
  <si>
    <t>TOTAL OTHER INCOME</t>
  </si>
  <si>
    <t>GRAND TOTAL CASH INCOME</t>
  </si>
  <si>
    <t>WOW HULL: ON SCREEN</t>
  </si>
  <si>
    <t>IN KIND</t>
  </si>
  <si>
    <t>ACTUAL</t>
  </si>
  <si>
    <t xml:space="preserve">Production </t>
  </si>
  <si>
    <t>Project Management Curation, travel and coordination</t>
  </si>
  <si>
    <t>Venue hire</t>
  </si>
  <si>
    <t>Hull City of Culture budget contribution to festival</t>
  </si>
  <si>
    <t>TOTAL COSTS</t>
  </si>
  <si>
    <t>TOTAL CASH EXPENDITURE</t>
  </si>
  <si>
    <t>Surplus</t>
  </si>
  <si>
    <t>HULL2017-MAR-WOW: KPI'S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</si>
  <si>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</si>
  <si>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</si>
  <si>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</si>
  <si>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</si>
  <si>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</si>
  <si>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</si>
  <si>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</si>
  <si>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</si>
  <si>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</si>
  <si>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</si>
  <si>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</si>
  <si>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</si>
  <si>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</si>
  <si>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</si>
  <si>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</si>
  <si>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</si>
  <si>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</si>
  <si>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</si>
  <si>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</si>
  <si>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</si>
  <si>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</si>
  <si>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</si>
  <si>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</si>
  <si>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</si>
  <si>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</si>
  <si>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</si>
  <si>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</si>
  <si>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</si>
  <si>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</si>
  <si>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</si>
  <si>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</si>
  <si>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</si>
  <si>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</si>
  <si>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</si>
  <si>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</si>
  <si>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</si>
  <si>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</si>
  <si>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</si>
  <si>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</si>
  <si>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</si>
  <si>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</si>
  <si>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100% industry</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</si>
  <si>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</si>
  <si>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</si>
  <si>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</si>
  <si>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</si>
  <si>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</si>
  <si>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</si>
  <si>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</si>
  <si>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</si>
  <si>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</si>
  <si>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</si>
  <si>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</si>
  <si>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</si>
  <si>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</si>
  <si>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</si>
  <si>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</si>
  <si>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</si>
  <si>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</si>
  <si>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</si>
  <si>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</si>
  <si>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</si>
  <si>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</si>
  <si>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</si>
  <si>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</si>
  <si>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</si>
  <si>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</si>
  <si>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</si>
  <si>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</si>
  <si>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</si>
  <si>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</si>
  <si>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</si>
  <si>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</si>
  <si>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</si>
  <si>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</si>
  <si>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</si>
  <si>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</si>
  <si>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</si>
  <si>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Ovarian Psychos</t>
  </si>
  <si>
    <t>Wadjda</t>
  </si>
  <si>
    <t>Sold</t>
  </si>
  <si>
    <t>Funny Girls</t>
  </si>
  <si>
    <t>The Fits</t>
  </si>
  <si>
    <t>Kiki's Delivery Service</t>
  </si>
  <si>
    <t>3000 Nights</t>
  </si>
  <si>
    <t>Viceroy's House</t>
  </si>
  <si>
    <t>Bluray</t>
  </si>
  <si>
    <t xml:space="preserve">Screening  </t>
  </si>
  <si>
    <t>Screening</t>
  </si>
  <si>
    <t>Screening &amp; Q&amp;A</t>
  </si>
  <si>
    <t>Red Carpet Event &amp; Screening</t>
  </si>
  <si>
    <t>WOW Festival screening for TFCH with Hull2017</t>
  </si>
  <si>
    <t>Matkay Pay Thappa: An Election Story</t>
  </si>
  <si>
    <t>Vue Princes Quay</t>
  </si>
  <si>
    <t>City Hall: Main Space</t>
  </si>
  <si>
    <t>HU1 3RQ</t>
  </si>
  <si>
    <t>HU1 2PQ</t>
  </si>
  <si>
    <t>-</t>
  </si>
  <si>
    <t>Majority of ticket holders were festival day pass holders. Box office income only reflects additional ticket sales.</t>
  </si>
  <si>
    <t>220 @ £5 and 200 @ £10</t>
  </si>
  <si>
    <t>Hull 2017 Budget Codes</t>
  </si>
  <si>
    <t>CONTRACT &amp; DELIVERY</t>
  </si>
  <si>
    <t>ZK108.K162.C601</t>
  </si>
  <si>
    <t xml:space="preserve">Film Licenses </t>
  </si>
  <si>
    <t>Ovarian Psycos</t>
  </si>
  <si>
    <t>SHOWROOM</t>
  </si>
  <si>
    <t xml:space="preserve">$500 (aprox £400) depending upon rate of exchange </t>
  </si>
  <si>
    <t>TBC</t>
  </si>
  <si>
    <t>Title TBC</t>
  </si>
  <si>
    <t>free with Q&amp;A</t>
  </si>
  <si>
    <t>€250 (aprox £250) depending upon rate of exchange</t>
  </si>
  <si>
    <t>Vicerory's House</t>
  </si>
  <si>
    <t>Film Licenses Subtotal</t>
  </si>
  <si>
    <t>ZK106.K249.C601</t>
  </si>
  <si>
    <t>DCP Player for one night</t>
  </si>
  <si>
    <t>Hull 2017</t>
  </si>
  <si>
    <t>1  x day cost of DCP projector for City Hall</t>
  </si>
  <si>
    <t>5.1 sound and sound softerning infrastructure</t>
  </si>
  <si>
    <t>£2500 towards 5.1 sound and sound softening infrastucture in city hall</t>
  </si>
  <si>
    <t xml:space="preserve">FOH Manager </t>
  </si>
  <si>
    <t>3 days @ £200 a day. Managing film screenings at Vue and the Red Carpet reception</t>
  </si>
  <si>
    <t>Production Subtotal</t>
  </si>
  <si>
    <t>ZK107.K161.C601</t>
  </si>
  <si>
    <t>Hire of Vue for 3 days</t>
  </si>
  <si>
    <t xml:space="preserve">3 day hire of Vue with proj and tech </t>
  </si>
  <si>
    <t>ZK101.K225.C601</t>
  </si>
  <si>
    <t>Talent transport/Accommodation/Hospitatlity</t>
  </si>
  <si>
    <t>Gurinda Chadha</t>
  </si>
  <si>
    <t xml:space="preserve">Amanda Nevill Q&amp;A </t>
  </si>
  <si>
    <t>Dan Ashcroft Child Action Guest for SOLD</t>
  </si>
  <si>
    <t>Nat Luurtsema for FUNNY GIRLS</t>
  </si>
  <si>
    <t>Joan Parsons attendance at WOW</t>
  </si>
  <si>
    <t>Celine Haddad or FUNNY GIRLS</t>
  </si>
  <si>
    <t xml:space="preserve">Red carpet event reception </t>
  </si>
  <si>
    <t>40 bottles @ £6 = £240 + glass hire = £100 (5 glasses to a bottle for 200 people)</t>
  </si>
  <si>
    <t>Talent transport/Accommodation/Hospitality Subtotal</t>
  </si>
  <si>
    <t>Red Carpet Reception</t>
  </si>
  <si>
    <t xml:space="preserve">Red carpet </t>
  </si>
  <si>
    <t xml:space="preserve">Carpet and rope hire and lay @ £500, </t>
  </si>
  <si>
    <t>security</t>
  </si>
  <si>
    <t>2 Security for 4 hours @ £15p/h = £120</t>
  </si>
  <si>
    <t>Red Carpet Reception Subtotal</t>
  </si>
  <si>
    <t>ZK109.K270.C601</t>
  </si>
  <si>
    <t>PR and marketing</t>
  </si>
  <si>
    <t xml:space="preserve">Marketing and PR </t>
  </si>
  <si>
    <t xml:space="preserve">£600 VUE Cinema Posters, £400 Producing a piece of print just for film and distribution. </t>
  </si>
  <si>
    <t>MarComms Subtotal</t>
  </si>
  <si>
    <t>ZK103.K223.C601</t>
  </si>
  <si>
    <t>Management Fees</t>
  </si>
  <si>
    <t>Fee for film programme curation 11 days @ £150 per day + £50 travel costs</t>
  </si>
  <si>
    <t>Mgt Fees Subtotal</t>
  </si>
  <si>
    <t xml:space="preserve">Venue Dressing </t>
  </si>
  <si>
    <t>Dressing of Vue</t>
  </si>
  <si>
    <t>posters, pop-ups, holding screens, at Vue</t>
  </si>
  <si>
    <t>ZK114.K187.C601</t>
  </si>
  <si>
    <t>Evaluation</t>
  </si>
  <si>
    <t>Hull 2017?</t>
  </si>
  <si>
    <t>free/£5</t>
  </si>
  <si>
    <t>Number of consultants / freelance</t>
  </si>
  <si>
    <t>Women of the World Festival</t>
  </si>
  <si>
    <t>10-12th March 2017</t>
  </si>
  <si>
    <t>See Brochure</t>
  </si>
  <si>
    <t>See Email</t>
  </si>
  <si>
    <t>Social Media</t>
  </si>
  <si>
    <t>Print</t>
  </si>
  <si>
    <t>PR</t>
  </si>
  <si>
    <t>Press release to media outlets, hosted Women's Hour radio show in Hull</t>
  </si>
  <si>
    <t>From October 2016 - March 2017</t>
  </si>
  <si>
    <t>From March 2017</t>
  </si>
  <si>
    <t>Leaflets promoting the festival, Programme of full programme of festival events</t>
  </si>
  <si>
    <t xml:space="preserve">Facebook posts and tweets scheduled to promote programme events including screenings. </t>
  </si>
  <si>
    <t>From February 2017 - March 2017</t>
  </si>
  <si>
    <t>BFI CASH (ACTUAL)</t>
  </si>
  <si>
    <t>To work with Hull 2017 framework.  Liaison with Elinor unwin to set up.</t>
  </si>
  <si>
    <t xml:space="preserve">Spent on dressing </t>
  </si>
  <si>
    <t>Additional person for 2 days to coordinate and assist producers and event managers</t>
  </si>
  <si>
    <t xml:space="preserve">Honararium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</si>
</sst>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quot;£&quot;#,##0.00"/>
    <numFmt numFmtId="165" formatCode="dd/mm/yyyy;@"/>
  </numFmts>
  <fonts count="41"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sz val="18"/>
      <color theme="1"/>
      <name val="Calibri"/>
      <family val="2"/>
    </font>
    <font>
      <sz val="10"/>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b/>
      <sz val="12"/>
      <color theme="1"/>
      <name val="Calibri"/>
      <family val="2"/>
      <scheme val="minor"/>
    </font>
    <font>
      <sz val="11"/>
      <color rgb="FF000000"/>
      <name val="Calibri"/>
      <family val="2"/>
      <scheme val="minor"/>
    </font>
    <font>
      <b/>
      <sz val="11"/>
      <color rgb="FF000000"/>
      <name val="Calibri"/>
      <family val="2"/>
      <scheme val="minor"/>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color theme="9" tint="-0.249977111117893"/>
      <name val="Arial"/>
      <family val="2"/>
    </font>
    <font>
      <sz val="11"/>
      <name val="Arial"/>
      <family val="2"/>
    </font>
    <font>
      <b/>
      <sz val="10"/>
      <color rgb="FF000000"/>
      <name val="Calibri"/>
      <family val="2"/>
    </font>
    <font>
      <b/>
      <i/>
      <sz val="11"/>
      <color rgb="FF000000"/>
      <name val="Arial"/>
      <family val="2"/>
    </font>
    <font>
      <sz val="10"/>
      <color theme="1"/>
      <name val="Arial"/>
      <family val="2"/>
    </font>
    <font>
      <i/>
      <sz val="10"/>
      <color rgb="FF000000"/>
      <name val="Calibri"/>
      <family val="2"/>
    </font>
    <font>
      <b/>
      <sz val="10"/>
      <color indexed="81"/>
      <name val="Calibri"/>
      <family val="2"/>
    </font>
    <font>
      <sz val="10"/>
      <color indexed="81"/>
      <name val="Calibri"/>
      <family val="2"/>
    </font>
    <font>
      <sz val="11"/>
      <color rgb="FFFF0000"/>
      <name val="Arial"/>
      <family val="2"/>
    </font>
    <font>
      <sz val="12"/>
      <color rgb="FF000000"/>
      <name val="Calibri"/>
      <family val="2"/>
      <scheme val="minor"/>
    </font>
  </fonts>
  <fills count="19">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theme="4" tint="0.79998168889431442"/>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s>
  <cellStyleXfs count="3">
    <xf numFmtId="0" fontId="0" fillId="0" borderId="0"/>
    <xf numFmtId="0" fontId="1" fillId="0" borderId="0"/>
    <xf numFmtId="9" fontId="1" fillId="0" borderId="0" applyFont="0" applyFill="0" applyBorder="0" applyAlignment="0" applyProtection="0"/>
  </cellStyleXfs>
  <cellXfs count="236">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7" fillId="0" borderId="0" xfId="0" applyFont="1" applyAlignment="1" applyProtection="1">
      <alignment vertical="center"/>
    </xf>
    <xf numFmtId="0" fontId="10"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0" fillId="0" borderId="0" xfId="0" applyAlignment="1" applyProtection="1">
      <alignment vertical="center"/>
    </xf>
    <xf numFmtId="0" fontId="12" fillId="4" borderId="3" xfId="0" applyFont="1" applyFill="1" applyBorder="1" applyAlignment="1" applyProtection="1">
      <alignment horizontal="left" vertical="center"/>
    </xf>
    <xf numFmtId="0" fontId="0" fillId="0" borderId="3" xfId="0" applyBorder="1" applyAlignment="1" applyProtection="1">
      <alignment horizontal="center" vertical="center"/>
      <protection locked="0"/>
    </xf>
    <xf numFmtId="0" fontId="12"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4" borderId="11" xfId="0" applyFont="1" applyFill="1" applyBorder="1" applyAlignment="1" applyProtection="1">
      <alignment horizontal="right" vertical="center"/>
    </xf>
    <xf numFmtId="0" fontId="0" fillId="4" borderId="11" xfId="0" applyFill="1" applyBorder="1" applyAlignment="1" applyProtection="1">
      <alignment horizontal="right" vertical="center"/>
    </xf>
    <xf numFmtId="0" fontId="12" fillId="5" borderId="3" xfId="0" applyFont="1" applyFill="1" applyBorder="1" applyAlignment="1" applyProtection="1">
      <alignment horizontal="left" vertical="center"/>
    </xf>
    <xf numFmtId="0" fontId="12" fillId="5" borderId="9" xfId="0" applyFont="1" applyFill="1" applyBorder="1" applyAlignment="1" applyProtection="1">
      <alignment horizontal="left" vertical="center"/>
    </xf>
    <xf numFmtId="0" fontId="13" fillId="5" borderId="11" xfId="0" applyFont="1" applyFill="1" applyBorder="1" applyAlignment="1" applyProtection="1">
      <alignment horizontal="right" vertical="center"/>
    </xf>
    <xf numFmtId="0" fontId="0" fillId="5" borderId="11" xfId="0" applyFill="1" applyBorder="1" applyAlignment="1" applyProtection="1">
      <alignment horizontal="right" vertical="center"/>
    </xf>
    <xf numFmtId="0" fontId="0" fillId="6" borderId="0" xfId="0" applyFill="1" applyAlignment="1" applyProtection="1">
      <alignment horizontal="center" vertical="center"/>
    </xf>
    <xf numFmtId="0" fontId="16" fillId="7" borderId="11" xfId="0" applyFont="1" applyFill="1" applyBorder="1" applyAlignment="1">
      <alignment horizontal="left" wrapText="1"/>
    </xf>
    <xf numFmtId="0" fontId="16" fillId="7" borderId="12" xfId="0" applyFont="1" applyFill="1" applyBorder="1" applyAlignment="1">
      <alignment horizontal="left" wrapText="1"/>
    </xf>
    <xf numFmtId="0" fontId="18" fillId="0" borderId="13" xfId="0" applyFont="1" applyBorder="1" applyAlignment="1">
      <alignment horizontal="left" vertical="top"/>
    </xf>
    <xf numFmtId="0" fontId="18" fillId="0" borderId="7" xfId="0" applyFont="1" applyBorder="1" applyAlignment="1">
      <alignment horizontal="left" vertical="top" wrapText="1"/>
    </xf>
    <xf numFmtId="165" fontId="18" fillId="0" borderId="7" xfId="0" applyNumberFormat="1" applyFont="1" applyBorder="1" applyAlignment="1">
      <alignment horizontal="left" vertical="top"/>
    </xf>
    <xf numFmtId="0" fontId="18" fillId="0" borderId="7" xfId="0" applyFont="1" applyBorder="1" applyAlignment="1">
      <alignment horizontal="left" vertical="top"/>
    </xf>
    <xf numFmtId="0" fontId="0" fillId="0" borderId="7" xfId="0" applyFont="1" applyBorder="1" applyAlignment="1">
      <alignment horizontal="left" vertical="top"/>
    </xf>
    <xf numFmtId="0" fontId="18" fillId="0" borderId="13" xfId="0" applyFont="1" applyBorder="1"/>
    <xf numFmtId="0" fontId="18" fillId="0" borderId="7" xfId="0" applyFont="1" applyBorder="1"/>
    <xf numFmtId="165" fontId="18" fillId="0" borderId="7" xfId="0" applyNumberFormat="1" applyFont="1" applyBorder="1"/>
    <xf numFmtId="0" fontId="18" fillId="0" borderId="3" xfId="0" applyFont="1" applyBorder="1"/>
    <xf numFmtId="0" fontId="18" fillId="0" borderId="14" xfId="0" applyFont="1" applyBorder="1"/>
    <xf numFmtId="165" fontId="18" fillId="0" borderId="14" xfId="0" applyNumberFormat="1" applyFont="1" applyBorder="1"/>
    <xf numFmtId="0" fontId="18" fillId="0" borderId="0" xfId="0" applyFont="1"/>
    <xf numFmtId="165" fontId="18" fillId="0" borderId="0" xfId="0" applyNumberFormat="1" applyFont="1"/>
    <xf numFmtId="0" fontId="19" fillId="0" borderId="0" xfId="0" applyFont="1"/>
    <xf numFmtId="0" fontId="17" fillId="8" borderId="13" xfId="0" applyFont="1" applyFill="1" applyBorder="1" applyAlignment="1">
      <alignment horizontal="left" vertical="top" wrapText="1"/>
    </xf>
    <xf numFmtId="0" fontId="17" fillId="8" borderId="7" xfId="0" applyFont="1" applyFill="1" applyBorder="1" applyAlignment="1">
      <alignment horizontal="left" vertical="top" wrapText="1"/>
    </xf>
    <xf numFmtId="165" fontId="17" fillId="8" borderId="7" xfId="0" applyNumberFormat="1" applyFont="1" applyFill="1" applyBorder="1" applyAlignment="1">
      <alignment horizontal="left" vertical="top"/>
    </xf>
    <xf numFmtId="0" fontId="20" fillId="8" borderId="0" xfId="0" applyFont="1" applyFill="1" applyAlignment="1">
      <alignment horizontal="left" vertical="top"/>
    </xf>
    <xf numFmtId="21" fontId="20" fillId="8" borderId="0" xfId="0" applyNumberFormat="1" applyFont="1" applyFill="1" applyAlignment="1">
      <alignment horizontal="left" vertical="top"/>
    </xf>
    <xf numFmtId="0" fontId="20" fillId="8" borderId="0" xfId="0" applyNumberFormat="1" applyFont="1" applyFill="1" applyAlignment="1">
      <alignment horizontal="left" vertical="top"/>
    </xf>
    <xf numFmtId="0" fontId="20" fillId="8" borderId="0" xfId="0" applyFont="1" applyFill="1" applyAlignment="1">
      <alignment horizontal="center" vertical="top"/>
    </xf>
    <xf numFmtId="0" fontId="0" fillId="0" borderId="0" xfId="0" applyAlignment="1">
      <alignment horizontal="center"/>
    </xf>
    <xf numFmtId="14" fontId="20" fillId="8" borderId="0" xfId="0" applyNumberFormat="1" applyFont="1" applyFill="1" applyAlignment="1">
      <alignment horizontal="left" vertical="top"/>
    </xf>
    <xf numFmtId="8" fontId="20" fillId="8" borderId="0" xfId="0" applyNumberFormat="1" applyFont="1" applyFill="1" applyAlignment="1">
      <alignment horizontal="left" vertical="top"/>
    </xf>
    <xf numFmtId="0" fontId="14" fillId="5" borderId="9" xfId="0" applyFont="1" applyFill="1" applyBorder="1" applyAlignment="1" applyProtection="1">
      <alignment horizontal="left" vertical="center"/>
    </xf>
    <xf numFmtId="0" fontId="21" fillId="0" borderId="0" xfId="0" applyFont="1"/>
    <xf numFmtId="0" fontId="22" fillId="0" borderId="0" xfId="0" applyFont="1" applyAlignment="1">
      <alignment horizontal="right"/>
    </xf>
    <xf numFmtId="0" fontId="22" fillId="0" borderId="0" xfId="0" applyFont="1"/>
    <xf numFmtId="0" fontId="1" fillId="0" borderId="0" xfId="0" applyFont="1"/>
    <xf numFmtId="0" fontId="23" fillId="0" borderId="0" xfId="0" applyFont="1"/>
    <xf numFmtId="0" fontId="23" fillId="9" borderId="7" xfId="0" applyFont="1" applyFill="1" applyBorder="1"/>
    <xf numFmtId="0" fontId="23" fillId="9" borderId="7" xfId="0" applyFont="1" applyFill="1" applyBorder="1" applyAlignment="1">
      <alignment horizontal="right"/>
    </xf>
    <xf numFmtId="0" fontId="22" fillId="0" borderId="7" xfId="0" applyFont="1" applyBorder="1"/>
    <xf numFmtId="3" fontId="22" fillId="0" borderId="7" xfId="0" applyNumberFormat="1" applyFont="1" applyBorder="1" applyAlignment="1">
      <alignment horizontal="right"/>
    </xf>
    <xf numFmtId="0" fontId="22" fillId="0" borderId="7" xfId="0" applyFont="1" applyBorder="1" applyAlignment="1">
      <alignment horizontal="right"/>
    </xf>
    <xf numFmtId="0" fontId="23" fillId="3" borderId="14" xfId="0" applyFont="1" applyFill="1" applyBorder="1"/>
    <xf numFmtId="3" fontId="23" fillId="3" borderId="14" xfId="0" applyNumberFormat="1" applyFont="1" applyFill="1" applyBorder="1"/>
    <xf numFmtId="0" fontId="23" fillId="3" borderId="7" xfId="0" applyFont="1" applyFill="1" applyBorder="1"/>
    <xf numFmtId="3" fontId="23" fillId="9" borderId="7" xfId="0" applyNumberFormat="1" applyFont="1" applyFill="1" applyBorder="1"/>
    <xf numFmtId="0" fontId="23" fillId="10" borderId="7" xfId="0" applyFont="1" applyFill="1" applyBorder="1" applyAlignment="1" applyProtection="1">
      <alignment vertical="center"/>
      <protection locked="0"/>
    </xf>
    <xf numFmtId="3" fontId="23" fillId="10" borderId="7" xfId="0" applyNumberFormat="1" applyFont="1" applyFill="1" applyBorder="1" applyAlignment="1" applyProtection="1">
      <alignment horizontal="right" vertical="center"/>
      <protection locked="0"/>
    </xf>
    <xf numFmtId="3" fontId="22" fillId="0" borderId="7" xfId="0" applyNumberFormat="1" applyFont="1" applyBorder="1" applyAlignment="1" applyProtection="1">
      <alignment vertical="center"/>
      <protection locked="0"/>
    </xf>
    <xf numFmtId="0" fontId="1" fillId="0" borderId="7" xfId="0" applyFont="1" applyBorder="1"/>
    <xf numFmtId="3" fontId="1" fillId="0" borderId="7" xfId="0" applyNumberFormat="1" applyFont="1" applyBorder="1"/>
    <xf numFmtId="0" fontId="23" fillId="11" borderId="7" xfId="0" applyFont="1" applyFill="1" applyBorder="1" applyAlignment="1" applyProtection="1">
      <alignment vertical="center"/>
      <protection locked="0"/>
    </xf>
    <xf numFmtId="3" fontId="23" fillId="11" borderId="7" xfId="0" applyNumberFormat="1" applyFont="1" applyFill="1" applyBorder="1" applyAlignment="1" applyProtection="1">
      <alignment vertical="center"/>
      <protection locked="0"/>
    </xf>
    <xf numFmtId="3" fontId="23" fillId="10" borderId="7" xfId="0" applyNumberFormat="1" applyFont="1" applyFill="1" applyBorder="1" applyAlignment="1" applyProtection="1">
      <alignment vertical="center"/>
      <protection locked="0"/>
    </xf>
    <xf numFmtId="0" fontId="26" fillId="0" borderId="0" xfId="0" applyFont="1" applyAlignment="1">
      <alignment vertical="center"/>
    </xf>
    <xf numFmtId="0" fontId="24" fillId="13" borderId="21" xfId="0" applyFont="1" applyFill="1" applyBorder="1" applyAlignment="1">
      <alignment vertical="center" wrapText="1"/>
    </xf>
    <xf numFmtId="0" fontId="27" fillId="0" borderId="0" xfId="0" applyFont="1" applyAlignment="1">
      <alignment horizontal="left" vertical="center" wrapText="1"/>
    </xf>
    <xf numFmtId="0" fontId="28" fillId="0" borderId="28" xfId="0" applyFont="1" applyBorder="1" applyAlignment="1">
      <alignment vertical="center" wrapText="1"/>
    </xf>
    <xf numFmtId="0" fontId="30" fillId="0" borderId="28" xfId="0" applyFont="1" applyBorder="1" applyAlignment="1">
      <alignment horizontal="center" vertical="center" wrapText="1"/>
    </xf>
    <xf numFmtId="0" fontId="0" fillId="0" borderId="28" xfId="0" applyFont="1" applyBorder="1" applyAlignment="1">
      <alignment vertical="center" wrapText="1"/>
    </xf>
    <xf numFmtId="0" fontId="26" fillId="0" borderId="28" xfId="0" applyFont="1" applyBorder="1" applyAlignment="1">
      <alignment horizontal="center" wrapText="1"/>
    </xf>
    <xf numFmtId="0" fontId="31" fillId="0" borderId="0" xfId="0" applyFont="1" applyAlignment="1">
      <alignment vertical="center"/>
    </xf>
    <xf numFmtId="0" fontId="28" fillId="0" borderId="28" xfId="0" applyFont="1" applyBorder="1" applyAlignment="1">
      <alignment horizontal="center" wrapText="1"/>
    </xf>
    <xf numFmtId="0" fontId="26" fillId="0" borderId="28" xfId="0" applyFont="1" applyBorder="1" applyAlignment="1">
      <alignment horizontal="center"/>
    </xf>
    <xf numFmtId="0" fontId="26" fillId="0" borderId="28" xfId="0" applyFont="1" applyFill="1" applyBorder="1" applyAlignment="1">
      <alignment horizontal="center" wrapText="1"/>
    </xf>
    <xf numFmtId="0" fontId="25" fillId="0" borderId="28" xfId="0" applyFont="1" applyBorder="1" applyAlignment="1">
      <alignment vertical="center" wrapText="1"/>
    </xf>
    <xf numFmtId="0" fontId="32" fillId="0" borderId="28" xfId="0" applyFont="1" applyBorder="1" applyAlignment="1">
      <alignment horizontal="center" wrapText="1"/>
    </xf>
    <xf numFmtId="0" fontId="33" fillId="12" borderId="28" xfId="0" applyFont="1" applyFill="1" applyBorder="1" applyAlignment="1">
      <alignment vertical="center" wrapText="1"/>
    </xf>
    <xf numFmtId="0" fontId="34" fillId="12" borderId="28" xfId="0" applyFont="1" applyFill="1" applyBorder="1" applyAlignment="1">
      <alignment horizontal="center" wrapText="1"/>
    </xf>
    <xf numFmtId="0" fontId="26" fillId="0" borderId="23" xfId="0" applyFont="1" applyBorder="1" applyAlignment="1">
      <alignment horizontal="center" wrapText="1"/>
    </xf>
    <xf numFmtId="0" fontId="26" fillId="0" borderId="23" xfId="0" applyFont="1" applyBorder="1" applyAlignment="1">
      <alignment horizontal="center"/>
    </xf>
    <xf numFmtId="0" fontId="0" fillId="0" borderId="28" xfId="0" applyFont="1" applyBorder="1" applyAlignment="1">
      <alignment horizontal="center" wrapText="1"/>
    </xf>
    <xf numFmtId="0" fontId="35" fillId="0" borderId="28" xfId="0" applyFont="1" applyBorder="1" applyAlignment="1">
      <alignment vertical="center" wrapText="1"/>
    </xf>
    <xf numFmtId="0" fontId="32" fillId="0" borderId="28" xfId="0" applyFont="1" applyBorder="1" applyAlignment="1">
      <alignment horizontal="center" vertical="center" wrapText="1"/>
    </xf>
    <xf numFmtId="0" fontId="27" fillId="15" borderId="28" xfId="0" applyFont="1" applyFill="1" applyBorder="1" applyAlignment="1">
      <alignment vertical="center"/>
    </xf>
    <xf numFmtId="0" fontId="32" fillId="15" borderId="28" xfId="0" applyFont="1" applyFill="1" applyBorder="1" applyAlignment="1">
      <alignment vertical="center" wrapText="1"/>
    </xf>
    <xf numFmtId="0" fontId="28" fillId="15" borderId="28" xfId="0" applyFont="1" applyFill="1" applyBorder="1" applyAlignment="1">
      <alignment horizontal="center" vertical="center" wrapText="1"/>
    </xf>
    <xf numFmtId="0" fontId="33" fillId="16" borderId="28" xfId="0" applyFont="1" applyFill="1" applyBorder="1" applyAlignment="1">
      <alignment vertical="center"/>
    </xf>
    <xf numFmtId="0" fontId="26" fillId="16" borderId="28" xfId="0" applyFont="1" applyFill="1" applyBorder="1" applyAlignment="1">
      <alignment vertical="center" wrapText="1"/>
    </xf>
    <xf numFmtId="0" fontId="0" fillId="0" borderId="28" xfId="0" applyFont="1" applyBorder="1" applyAlignment="1">
      <alignment vertical="center"/>
    </xf>
    <xf numFmtId="9" fontId="26" fillId="0" borderId="28" xfId="0" applyNumberFormat="1" applyFont="1" applyBorder="1" applyAlignment="1">
      <alignment horizontal="center" wrapText="1"/>
    </xf>
    <xf numFmtId="9" fontId="26" fillId="16" borderId="28" xfId="0" applyNumberFormat="1" applyFont="1" applyFill="1" applyBorder="1" applyAlignment="1">
      <alignment horizontal="center" wrapText="1"/>
    </xf>
    <xf numFmtId="9" fontId="28" fillId="16" borderId="28" xfId="0" applyNumberFormat="1" applyFont="1" applyFill="1" applyBorder="1" applyAlignment="1">
      <alignment horizontal="center" wrapText="1"/>
    </xf>
    <xf numFmtId="9" fontId="26" fillId="0" borderId="28" xfId="0" applyNumberFormat="1" applyFont="1" applyBorder="1" applyAlignment="1">
      <alignment horizontal="center"/>
    </xf>
    <xf numFmtId="9" fontId="26" fillId="16" borderId="28" xfId="0" applyNumberFormat="1" applyFont="1" applyFill="1" applyBorder="1" applyAlignment="1">
      <alignment horizontal="center"/>
    </xf>
    <xf numFmtId="9" fontId="26" fillId="17" borderId="28" xfId="0" applyNumberFormat="1" applyFont="1" applyFill="1" applyBorder="1" applyAlignment="1">
      <alignment horizontal="center"/>
    </xf>
    <xf numFmtId="0" fontId="36" fillId="16" borderId="28" xfId="0" applyFont="1" applyFill="1" applyBorder="1" applyAlignment="1">
      <alignment vertical="center" wrapText="1"/>
    </xf>
    <xf numFmtId="0" fontId="26" fillId="16" borderId="28" xfId="0" applyFont="1" applyFill="1" applyBorder="1" applyAlignment="1">
      <alignment vertical="center"/>
    </xf>
    <xf numFmtId="1" fontId="3" fillId="3" borderId="5" xfId="1" applyNumberFormat="1" applyFont="1" applyFill="1" applyBorder="1" applyAlignment="1" applyProtection="1">
      <alignment horizontal="center" vertical="center" wrapText="1"/>
    </xf>
    <xf numFmtId="1" fontId="20" fillId="8" borderId="0" xfId="0" applyNumberFormat="1" applyFont="1" applyFill="1" applyAlignment="1">
      <alignment horizontal="left" vertical="top"/>
    </xf>
    <xf numFmtId="1" fontId="6" fillId="0" borderId="0" xfId="1" applyNumberFormat="1" applyFont="1" applyFill="1" applyBorder="1" applyAlignment="1" applyProtection="1">
      <alignment horizontal="center"/>
      <protection locked="0"/>
    </xf>
    <xf numFmtId="1" fontId="0" fillId="0" borderId="0" xfId="0" applyNumberFormat="1"/>
    <xf numFmtId="0" fontId="6" fillId="0" borderId="29" xfId="1" applyFont="1" applyFill="1" applyBorder="1" applyProtection="1">
      <protection locked="0"/>
    </xf>
    <xf numFmtId="0" fontId="6" fillId="0" borderId="29" xfId="1" applyFont="1" applyFill="1" applyBorder="1" applyAlignment="1" applyProtection="1">
      <alignment horizontal="left"/>
      <protection locked="0"/>
    </xf>
    <xf numFmtId="0" fontId="6" fillId="0" borderId="29" xfId="1" applyFont="1" applyFill="1" applyBorder="1" applyAlignment="1" applyProtection="1">
      <alignment horizontal="center"/>
      <protection locked="0"/>
    </xf>
    <xf numFmtId="0" fontId="6" fillId="0" borderId="29" xfId="1" applyNumberFormat="1" applyFont="1" applyFill="1" applyBorder="1" applyAlignment="1" applyProtection="1">
      <alignment horizontal="center"/>
      <protection locked="0"/>
    </xf>
    <xf numFmtId="14" fontId="6" fillId="0" borderId="29" xfId="1" applyNumberFormat="1" applyFont="1" applyFill="1" applyBorder="1" applyAlignment="1" applyProtection="1">
      <alignment horizontal="center"/>
      <protection locked="0"/>
    </xf>
    <xf numFmtId="20" fontId="6" fillId="0" borderId="29" xfId="1" applyNumberFormat="1" applyFont="1" applyFill="1" applyBorder="1" applyAlignment="1" applyProtection="1">
      <alignment horizontal="center"/>
      <protection locked="0"/>
    </xf>
    <xf numFmtId="3" fontId="6" fillId="0" borderId="29" xfId="1" applyNumberFormat="1" applyFont="1" applyFill="1" applyBorder="1" applyAlignment="1" applyProtection="1">
      <alignment horizontal="center"/>
      <protection locked="0"/>
    </xf>
    <xf numFmtId="164" fontId="6" fillId="0" borderId="29" xfId="1" applyNumberFormat="1" applyFont="1" applyFill="1" applyBorder="1" applyAlignment="1" applyProtection="1">
      <alignment horizontal="center"/>
      <protection locked="0"/>
    </xf>
    <xf numFmtId="1" fontId="6" fillId="0" borderId="29" xfId="1" applyNumberFormat="1" applyFont="1" applyFill="1" applyBorder="1" applyAlignment="1" applyProtection="1">
      <alignment horizontal="center"/>
      <protection locked="0"/>
    </xf>
    <xf numFmtId="0" fontId="0" fillId="0" borderId="29" xfId="0" applyBorder="1"/>
    <xf numFmtId="0" fontId="22" fillId="0" borderId="0" xfId="0" applyFont="1" applyAlignment="1">
      <alignment horizontal="right" wrapText="1"/>
    </xf>
    <xf numFmtId="0" fontId="22" fillId="0" borderId="0" xfId="0" applyFont="1" applyAlignment="1">
      <alignment vertical="top" wrapText="1"/>
    </xf>
    <xf numFmtId="0" fontId="23" fillId="9" borderId="7" xfId="0" applyFont="1" applyFill="1" applyBorder="1" applyAlignment="1">
      <alignment horizontal="right" wrapText="1"/>
    </xf>
    <xf numFmtId="0" fontId="23" fillId="9" borderId="7" xfId="0" applyFont="1" applyFill="1" applyBorder="1" applyAlignment="1">
      <alignment vertical="top" wrapText="1"/>
    </xf>
    <xf numFmtId="3" fontId="22" fillId="0" borderId="7" xfId="0" applyNumberFormat="1" applyFont="1" applyBorder="1" applyAlignment="1">
      <alignment horizontal="right" wrapText="1"/>
    </xf>
    <xf numFmtId="0" fontId="22" fillId="0" borderId="7" xfId="0" applyFont="1" applyBorder="1" applyAlignment="1">
      <alignment vertical="top" wrapText="1"/>
    </xf>
    <xf numFmtId="0" fontId="22" fillId="0" borderId="7" xfId="0" applyFont="1" applyBorder="1" applyAlignment="1">
      <alignment horizontal="right" wrapText="1"/>
    </xf>
    <xf numFmtId="0" fontId="22" fillId="0" borderId="0" xfId="0" applyFont="1" applyBorder="1" applyAlignment="1" applyProtection="1">
      <alignment vertical="top" wrapText="1"/>
      <protection locked="0"/>
    </xf>
    <xf numFmtId="3" fontId="23" fillId="3" borderId="14" xfId="0" applyNumberFormat="1" applyFont="1" applyFill="1" applyBorder="1" applyAlignment="1">
      <alignment horizontal="right" wrapText="1"/>
    </xf>
    <xf numFmtId="0" fontId="23" fillId="3" borderId="7" xfId="0" applyFont="1" applyFill="1" applyBorder="1" applyAlignment="1">
      <alignment vertical="top" wrapText="1"/>
    </xf>
    <xf numFmtId="0" fontId="23" fillId="3" borderId="14" xfId="0" applyFont="1" applyFill="1" applyBorder="1" applyAlignment="1">
      <alignment horizontal="right" wrapText="1"/>
    </xf>
    <xf numFmtId="3" fontId="23" fillId="9" borderId="7" xfId="0" applyNumberFormat="1" applyFont="1" applyFill="1" applyBorder="1" applyAlignment="1">
      <alignment horizontal="right" wrapText="1"/>
    </xf>
    <xf numFmtId="0" fontId="16" fillId="9" borderId="7" xfId="0" applyFont="1" applyFill="1" applyBorder="1"/>
    <xf numFmtId="0" fontId="23" fillId="10" borderId="13" xfId="0" applyFont="1" applyFill="1" applyBorder="1" applyAlignment="1" applyProtection="1">
      <alignment vertical="center"/>
      <protection locked="0"/>
    </xf>
    <xf numFmtId="3" fontId="23" fillId="10" borderId="7" xfId="0" applyNumberFormat="1" applyFont="1" applyFill="1" applyBorder="1" applyAlignment="1" applyProtection="1">
      <alignment horizontal="right" vertical="center" wrapText="1"/>
      <protection locked="0"/>
    </xf>
    <xf numFmtId="0" fontId="23" fillId="9" borderId="7" xfId="0" applyFont="1" applyFill="1" applyBorder="1" applyAlignment="1" applyProtection="1">
      <alignment vertical="top" wrapText="1"/>
      <protection locked="0"/>
    </xf>
    <xf numFmtId="0" fontId="1" fillId="18" borderId="7" xfId="0" applyFont="1" applyFill="1" applyBorder="1"/>
    <xf numFmtId="0" fontId="23" fillId="18" borderId="13" xfId="0" applyFont="1" applyFill="1" applyBorder="1" applyAlignment="1" applyProtection="1">
      <alignment vertical="center"/>
      <protection locked="0"/>
    </xf>
    <xf numFmtId="3" fontId="22" fillId="18" borderId="7" xfId="0" applyNumberFormat="1" applyFont="1" applyFill="1" applyBorder="1" applyAlignment="1" applyProtection="1">
      <alignment vertical="center"/>
      <protection locked="0"/>
    </xf>
    <xf numFmtId="3" fontId="22" fillId="18" borderId="7" xfId="0" applyNumberFormat="1" applyFont="1" applyFill="1" applyBorder="1" applyAlignment="1" applyProtection="1">
      <alignment horizontal="right" vertical="center" wrapText="1"/>
      <protection locked="0"/>
    </xf>
    <xf numFmtId="0" fontId="22" fillId="18" borderId="7" xfId="0" applyFont="1" applyFill="1" applyBorder="1" applyAlignment="1" applyProtection="1">
      <alignment vertical="top" wrapText="1"/>
      <protection locked="0"/>
    </xf>
    <xf numFmtId="0" fontId="22" fillId="0" borderId="13" xfId="0" applyFont="1" applyBorder="1" applyAlignment="1" applyProtection="1">
      <alignment vertical="center"/>
      <protection locked="0"/>
    </xf>
    <xf numFmtId="3" fontId="22" fillId="0" borderId="7" xfId="0" applyNumberFormat="1" applyFont="1" applyBorder="1" applyAlignment="1" applyProtection="1">
      <alignment horizontal="right" vertical="center" wrapText="1"/>
      <protection locked="0"/>
    </xf>
    <xf numFmtId="0" fontId="22" fillId="0" borderId="7" xfId="0" applyFont="1" applyBorder="1" applyAlignment="1" applyProtection="1">
      <alignment vertical="top" wrapText="1"/>
      <protection locked="0"/>
    </xf>
    <xf numFmtId="3" fontId="22" fillId="8" borderId="7" xfId="0" applyNumberFormat="1" applyFont="1" applyFill="1" applyBorder="1" applyAlignment="1" applyProtection="1">
      <alignment vertical="center"/>
      <protection locked="0"/>
    </xf>
    <xf numFmtId="0" fontId="23" fillId="0" borderId="13" xfId="0" applyFont="1" applyBorder="1" applyAlignment="1" applyProtection="1">
      <alignment vertical="center"/>
      <protection locked="0"/>
    </xf>
    <xf numFmtId="3" fontId="23" fillId="0" borderId="7" xfId="0" applyNumberFormat="1" applyFont="1" applyBorder="1" applyAlignment="1" applyProtection="1">
      <alignment vertical="center"/>
      <protection locked="0"/>
    </xf>
    <xf numFmtId="3" fontId="23" fillId="0" borderId="7" xfId="0" applyNumberFormat="1" applyFont="1" applyBorder="1" applyAlignment="1" applyProtection="1">
      <alignment horizontal="right" vertical="center" wrapText="1"/>
      <protection locked="0"/>
    </xf>
    <xf numFmtId="0" fontId="1" fillId="0" borderId="13" xfId="0" applyFont="1" applyBorder="1"/>
    <xf numFmtId="0" fontId="16" fillId="0" borderId="13" xfId="0" applyFont="1" applyBorder="1"/>
    <xf numFmtId="0" fontId="1" fillId="18" borderId="7" xfId="0" applyFont="1" applyFill="1" applyBorder="1" applyAlignment="1">
      <alignment vertical="top" wrapText="1"/>
    </xf>
    <xf numFmtId="0" fontId="1" fillId="0" borderId="7" xfId="0" applyFont="1" applyFill="1" applyBorder="1"/>
    <xf numFmtId="0" fontId="22" fillId="0" borderId="13" xfId="0" applyFont="1" applyFill="1" applyBorder="1" applyAlignment="1" applyProtection="1">
      <alignment vertical="center"/>
      <protection locked="0"/>
    </xf>
    <xf numFmtId="3" fontId="23" fillId="0" borderId="7" xfId="0" applyNumberFormat="1" applyFont="1" applyFill="1" applyBorder="1" applyAlignment="1" applyProtection="1">
      <alignment vertical="center"/>
      <protection locked="0"/>
    </xf>
    <xf numFmtId="3" fontId="22" fillId="0" borderId="7" xfId="0" applyNumberFormat="1" applyFont="1" applyFill="1" applyBorder="1" applyAlignment="1" applyProtection="1">
      <alignment horizontal="right" vertical="center" wrapText="1"/>
      <protection locked="0"/>
    </xf>
    <xf numFmtId="3" fontId="22" fillId="0" borderId="7" xfId="0" applyNumberFormat="1" applyFont="1" applyFill="1" applyBorder="1" applyAlignment="1" applyProtection="1">
      <alignment vertical="center"/>
      <protection locked="0"/>
    </xf>
    <xf numFmtId="0" fontId="22" fillId="0" borderId="7" xfId="0" applyFont="1" applyFill="1" applyBorder="1" applyAlignment="1" applyProtection="1">
      <alignment vertical="top" wrapText="1"/>
      <protection locked="0"/>
    </xf>
    <xf numFmtId="0" fontId="1" fillId="0" borderId="0" xfId="0" applyFont="1" applyFill="1"/>
    <xf numFmtId="0" fontId="22" fillId="8" borderId="13" xfId="0" applyFont="1" applyFill="1" applyBorder="1" applyAlignment="1" applyProtection="1">
      <alignment vertical="center"/>
      <protection locked="0"/>
    </xf>
    <xf numFmtId="3" fontId="22" fillId="8" borderId="7" xfId="0" applyNumberFormat="1" applyFont="1" applyFill="1" applyBorder="1" applyAlignment="1" applyProtection="1">
      <alignment horizontal="right" vertical="center" wrapText="1"/>
      <protection locked="0"/>
    </xf>
    <xf numFmtId="0" fontId="1" fillId="8" borderId="7" xfId="0" applyFont="1" applyFill="1" applyBorder="1"/>
    <xf numFmtId="0" fontId="22" fillId="8" borderId="7" xfId="0" applyFont="1" applyFill="1" applyBorder="1" applyAlignment="1" applyProtection="1">
      <alignment vertical="top" wrapText="1"/>
      <protection locked="0"/>
    </xf>
    <xf numFmtId="0" fontId="22" fillId="0" borderId="3" xfId="0" applyFont="1" applyBorder="1" applyAlignment="1" applyProtection="1">
      <alignment vertical="center"/>
      <protection locked="0"/>
    </xf>
    <xf numFmtId="0" fontId="1" fillId="0" borderId="14" xfId="0" applyFont="1" applyBorder="1" applyAlignment="1">
      <alignment horizontal="right" wrapText="1"/>
    </xf>
    <xf numFmtId="3" fontId="22" fillId="0" borderId="14" xfId="0" applyNumberFormat="1" applyFont="1" applyBorder="1" applyAlignment="1" applyProtection="1">
      <alignment vertical="center"/>
      <protection locked="0"/>
    </xf>
    <xf numFmtId="0" fontId="1" fillId="0" borderId="14" xfId="0" applyFont="1" applyBorder="1"/>
    <xf numFmtId="0" fontId="22" fillId="0" borderId="14" xfId="0" applyFont="1" applyBorder="1" applyAlignment="1" applyProtection="1">
      <alignment vertical="top" wrapText="1"/>
      <protection locked="0"/>
    </xf>
    <xf numFmtId="0" fontId="23" fillId="0" borderId="3" xfId="0" applyFont="1" applyBorder="1" applyAlignment="1" applyProtection="1">
      <alignment vertical="center"/>
      <protection locked="0"/>
    </xf>
    <xf numFmtId="3" fontId="16" fillId="0" borderId="7" xfId="0" applyNumberFormat="1" applyFont="1" applyBorder="1"/>
    <xf numFmtId="3" fontId="16" fillId="0" borderId="14" xfId="0" applyNumberFormat="1" applyFont="1" applyBorder="1" applyAlignment="1">
      <alignment horizontal="right" wrapText="1"/>
    </xf>
    <xf numFmtId="0" fontId="1" fillId="18" borderId="7" xfId="0" applyFont="1" applyFill="1" applyBorder="1" applyAlignment="1">
      <alignment horizontal="right" wrapText="1"/>
    </xf>
    <xf numFmtId="0" fontId="1" fillId="0" borderId="7" xfId="0" applyFont="1" applyBorder="1" applyAlignment="1">
      <alignment horizontal="right" wrapText="1"/>
    </xf>
    <xf numFmtId="0" fontId="1" fillId="0" borderId="7" xfId="0" applyFont="1" applyBorder="1" applyAlignment="1">
      <alignment vertical="top"/>
    </xf>
    <xf numFmtId="0" fontId="23" fillId="0" borderId="11" xfId="0" applyFont="1" applyBorder="1" applyAlignment="1" applyProtection="1">
      <alignment vertical="top"/>
      <protection locked="0"/>
    </xf>
    <xf numFmtId="0" fontId="16" fillId="0" borderId="7" xfId="0" applyFont="1" applyBorder="1" applyAlignment="1">
      <alignment vertical="top"/>
    </xf>
    <xf numFmtId="0" fontId="1" fillId="0" borderId="7" xfId="0" applyFont="1" applyBorder="1" applyAlignment="1">
      <alignment horizontal="right" vertical="top" wrapText="1"/>
    </xf>
    <xf numFmtId="3" fontId="1" fillId="0" borderId="7" xfId="0" applyNumberFormat="1" applyFont="1" applyBorder="1" applyAlignment="1">
      <alignment vertical="top"/>
    </xf>
    <xf numFmtId="0" fontId="1" fillId="0" borderId="0" xfId="0" applyFont="1" applyAlignment="1">
      <alignment vertical="top"/>
    </xf>
    <xf numFmtId="0" fontId="23" fillId="0" borderId="11" xfId="0" applyFont="1" applyBorder="1" applyAlignment="1" applyProtection="1">
      <alignment vertical="center"/>
      <protection locked="0"/>
    </xf>
    <xf numFmtId="0" fontId="16" fillId="0" borderId="7" xfId="0" applyFont="1" applyBorder="1"/>
    <xf numFmtId="0" fontId="16" fillId="0" borderId="7" xfId="0" applyFont="1" applyBorder="1" applyAlignment="1">
      <alignment horizontal="right" wrapText="1"/>
    </xf>
    <xf numFmtId="0" fontId="23" fillId="11" borderId="13" xfId="0" applyFont="1" applyFill="1" applyBorder="1" applyAlignment="1" applyProtection="1">
      <alignment vertical="center"/>
      <protection locked="0"/>
    </xf>
    <xf numFmtId="3" fontId="23" fillId="11" borderId="7" xfId="0" applyNumberFormat="1" applyFont="1" applyFill="1" applyBorder="1" applyAlignment="1" applyProtection="1">
      <alignment horizontal="right" vertical="center" wrapText="1"/>
      <protection locked="0"/>
    </xf>
    <xf numFmtId="0" fontId="23" fillId="11" borderId="7" xfId="0" applyFont="1" applyFill="1" applyBorder="1" applyAlignment="1" applyProtection="1">
      <alignment vertical="top" wrapText="1"/>
      <protection locked="0"/>
    </xf>
    <xf numFmtId="0" fontId="23" fillId="10" borderId="7" xfId="0" applyFont="1" applyFill="1" applyBorder="1" applyAlignment="1" applyProtection="1">
      <alignment vertical="top" wrapText="1"/>
      <protection locked="0"/>
    </xf>
    <xf numFmtId="0" fontId="22" fillId="10" borderId="13" xfId="0" applyFont="1" applyFill="1" applyBorder="1" applyAlignment="1" applyProtection="1">
      <alignment vertical="center"/>
      <protection locked="0"/>
    </xf>
    <xf numFmtId="0" fontId="22" fillId="10" borderId="7" xfId="0" applyFont="1" applyFill="1" applyBorder="1" applyAlignment="1" applyProtection="1">
      <alignment vertical="top" wrapText="1"/>
      <protection locked="0"/>
    </xf>
    <xf numFmtId="0" fontId="1" fillId="0" borderId="0" xfId="0" applyFont="1" applyAlignment="1">
      <alignment horizontal="right" wrapText="1"/>
    </xf>
    <xf numFmtId="0" fontId="1" fillId="0" borderId="0" xfId="0" applyFont="1" applyAlignment="1">
      <alignment vertical="top" wrapText="1"/>
    </xf>
    <xf numFmtId="0" fontId="39" fillId="0" borderId="0" xfId="0" applyFont="1" applyAlignment="1">
      <alignment vertical="center"/>
    </xf>
    <xf numFmtId="0" fontId="40" fillId="0" borderId="28" xfId="0" applyFont="1" applyBorder="1" applyAlignment="1">
      <alignment vertical="center" wrapText="1"/>
    </xf>
    <xf numFmtId="0" fontId="26" fillId="0" borderId="28" xfId="0" applyFont="1" applyBorder="1" applyAlignment="1">
      <alignment horizontal="center" vertical="center" wrapText="1"/>
    </xf>
    <xf numFmtId="0" fontId="22" fillId="0" borderId="11" xfId="0" applyFont="1" applyBorder="1" applyAlignment="1" applyProtection="1">
      <alignment vertical="center" wrapText="1"/>
      <protection locked="0"/>
    </xf>
    <xf numFmtId="0" fontId="24" fillId="12" borderId="15" xfId="0" applyFont="1" applyFill="1" applyBorder="1" applyAlignment="1">
      <alignment vertical="center" wrapText="1"/>
    </xf>
    <xf numFmtId="0" fontId="25" fillId="0" borderId="16" xfId="0" applyFont="1" applyBorder="1"/>
    <xf numFmtId="0" fontId="25" fillId="0" borderId="17" xfId="0" applyFont="1" applyBorder="1"/>
    <xf numFmtId="0" fontId="24" fillId="12" borderId="18" xfId="0" applyFont="1" applyFill="1" applyBorder="1" applyAlignment="1">
      <alignment vertical="center" wrapText="1"/>
    </xf>
    <xf numFmtId="0" fontId="25" fillId="0" borderId="19" xfId="0" applyFont="1" applyBorder="1"/>
    <xf numFmtId="0" fontId="25" fillId="0" borderId="20" xfId="0" applyFont="1" applyBorder="1"/>
    <xf numFmtId="0" fontId="27" fillId="14" borderId="22" xfId="0" applyFont="1" applyFill="1" applyBorder="1" applyAlignment="1">
      <alignment vertical="center" wrapText="1"/>
    </xf>
    <xf numFmtId="0" fontId="25" fillId="0" borderId="23" xfId="0" applyFont="1" applyBorder="1"/>
    <xf numFmtId="0" fontId="25" fillId="0" borderId="24" xfId="0" applyFont="1" applyBorder="1"/>
    <xf numFmtId="0" fontId="28" fillId="12" borderId="25" xfId="0" applyFont="1" applyFill="1" applyBorder="1" applyAlignment="1">
      <alignment vertical="center"/>
    </xf>
    <xf numFmtId="0" fontId="25" fillId="0" borderId="27" xfId="0" applyFont="1" applyBorder="1"/>
    <xf numFmtId="0" fontId="29" fillId="12" borderId="26"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1" fillId="4" borderId="1" xfId="0" applyFont="1" applyFill="1" applyBorder="1" applyAlignment="1" applyProtection="1">
      <alignment horizontal="center" vertical="center" textRotation="90" wrapText="1"/>
    </xf>
    <xf numFmtId="0" fontId="11" fillId="4" borderId="8" xfId="0" applyFont="1" applyFill="1" applyBorder="1" applyAlignment="1" applyProtection="1">
      <alignment horizontal="center" vertical="center" textRotation="90" wrapText="1"/>
    </xf>
    <xf numFmtId="0" fontId="11" fillId="4" borderId="10" xfId="0" applyFont="1" applyFill="1" applyBorder="1" applyAlignment="1" applyProtection="1">
      <alignment horizontal="center" vertical="center" textRotation="90" wrapText="1"/>
    </xf>
    <xf numFmtId="0" fontId="11" fillId="5" borderId="1" xfId="0" applyFont="1" applyFill="1" applyBorder="1" applyAlignment="1" applyProtection="1">
      <alignment horizontal="center" vertical="center" textRotation="90"/>
    </xf>
    <xf numFmtId="0" fontId="11" fillId="5" borderId="8" xfId="0" applyFont="1" applyFill="1" applyBorder="1" applyAlignment="1" applyProtection="1">
      <alignment horizontal="center" vertical="center" textRotation="90"/>
    </xf>
    <xf numFmtId="0" fontId="11" fillId="5"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3" fontId="9" fillId="2" borderId="0" xfId="0" applyNumberFormat="1" applyFont="1" applyFill="1" applyAlignment="1" applyProtection="1">
      <alignment horizontal="center" vertical="center" wrapText="1"/>
    </xf>
  </cellXfs>
  <cellStyles count="3">
    <cellStyle name="Normal" xfId="0" builtinId="0"/>
    <cellStyle name="Normal 2 3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 val="Notes - ADMIN ONLY"/>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9"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84"/>
  <sheetViews>
    <sheetView topLeftCell="A7" zoomScale="96" zoomScaleNormal="96" zoomScalePageLayoutView="96" workbookViewId="0">
      <selection activeCell="C23" sqref="C23"/>
    </sheetView>
  </sheetViews>
  <sheetFormatPr defaultColWidth="12.42578125" defaultRowHeight="15" x14ac:dyDescent="0.25"/>
  <cols>
    <col min="1" max="1" width="92.140625" customWidth="1"/>
    <col min="2" max="2" width="19.140625" customWidth="1"/>
    <col min="3" max="3" width="35" customWidth="1"/>
    <col min="4" max="4" width="76.42578125" customWidth="1"/>
  </cols>
  <sheetData>
    <row r="1" spans="1:4" ht="24" customHeight="1" x14ac:dyDescent="0.25">
      <c r="A1" s="68" t="s">
        <v>101</v>
      </c>
    </row>
    <row r="2" spans="1:4" x14ac:dyDescent="0.25">
      <c r="A2" s="211" t="s">
        <v>102</v>
      </c>
      <c r="B2" s="212"/>
      <c r="C2" s="213"/>
      <c r="D2" s="90"/>
    </row>
    <row r="3" spans="1:4" x14ac:dyDescent="0.25">
      <c r="A3" s="214" t="s">
        <v>103</v>
      </c>
      <c r="B3" s="215"/>
      <c r="C3" s="216"/>
      <c r="D3" s="90"/>
    </row>
    <row r="4" spans="1:4" ht="15.75" x14ac:dyDescent="0.25">
      <c r="A4" s="91"/>
      <c r="B4" s="92"/>
      <c r="C4" s="92"/>
      <c r="D4" s="90"/>
    </row>
    <row r="5" spans="1:4" x14ac:dyDescent="0.25">
      <c r="A5" s="217" t="s">
        <v>104</v>
      </c>
      <c r="B5" s="218"/>
      <c r="C5" s="219"/>
      <c r="D5" s="90"/>
    </row>
    <row r="6" spans="1:4" x14ac:dyDescent="0.25">
      <c r="A6" s="220" t="s">
        <v>105</v>
      </c>
      <c r="B6" s="222" t="s">
        <v>106</v>
      </c>
      <c r="C6" s="222" t="s">
        <v>107</v>
      </c>
      <c r="D6" s="90"/>
    </row>
    <row r="7" spans="1:4" x14ac:dyDescent="0.25">
      <c r="A7" s="221"/>
      <c r="B7" s="221"/>
      <c r="C7" s="221"/>
      <c r="D7" s="90"/>
    </row>
    <row r="8" spans="1:4" ht="54" customHeight="1" x14ac:dyDescent="0.25">
      <c r="A8" s="93"/>
      <c r="B8" s="94" t="s">
        <v>108</v>
      </c>
      <c r="C8" s="94" t="s">
        <v>109</v>
      </c>
      <c r="D8" s="90"/>
    </row>
    <row r="9" spans="1:4" ht="18.95" customHeight="1" x14ac:dyDescent="0.25">
      <c r="A9" s="95" t="s">
        <v>110</v>
      </c>
      <c r="B9" s="96">
        <v>5</v>
      </c>
      <c r="C9" s="96">
        <v>14</v>
      </c>
      <c r="D9" s="97"/>
    </row>
    <row r="10" spans="1:4" ht="18.95" customHeight="1" x14ac:dyDescent="0.25">
      <c r="A10" s="95" t="s">
        <v>111</v>
      </c>
      <c r="B10" s="96">
        <v>5</v>
      </c>
      <c r="C10" s="96">
        <v>8</v>
      </c>
      <c r="D10" s="90"/>
    </row>
    <row r="11" spans="1:4" ht="18.95" customHeight="1" x14ac:dyDescent="0.25">
      <c r="A11" s="95" t="s">
        <v>112</v>
      </c>
      <c r="B11" s="96">
        <v>0</v>
      </c>
      <c r="C11" s="98">
        <v>5</v>
      </c>
      <c r="D11" s="90"/>
    </row>
    <row r="12" spans="1:4" ht="18.95" customHeight="1" x14ac:dyDescent="0.25">
      <c r="A12" s="95" t="s">
        <v>113</v>
      </c>
      <c r="B12" s="96">
        <v>0</v>
      </c>
      <c r="C12" s="98">
        <v>0</v>
      </c>
      <c r="D12" s="90"/>
    </row>
    <row r="13" spans="1:4" ht="18.95" customHeight="1" x14ac:dyDescent="0.25">
      <c r="A13" s="95" t="s">
        <v>114</v>
      </c>
      <c r="B13" s="96">
        <v>0</v>
      </c>
      <c r="C13" s="98">
        <v>0</v>
      </c>
      <c r="D13" s="90"/>
    </row>
    <row r="14" spans="1:4" ht="18.95" customHeight="1" x14ac:dyDescent="0.25">
      <c r="A14" s="95" t="s">
        <v>115</v>
      </c>
      <c r="B14" s="96">
        <v>0</v>
      </c>
      <c r="C14" s="98">
        <v>0</v>
      </c>
      <c r="D14" s="90"/>
    </row>
    <row r="15" spans="1:4" ht="18.95" customHeight="1" x14ac:dyDescent="0.25">
      <c r="A15" s="95" t="s">
        <v>116</v>
      </c>
      <c r="B15" s="96">
        <v>0</v>
      </c>
      <c r="C15" s="98">
        <v>1</v>
      </c>
      <c r="D15" s="90"/>
    </row>
    <row r="16" spans="1:4" ht="18.95" customHeight="1" x14ac:dyDescent="0.25">
      <c r="A16" s="95" t="s">
        <v>117</v>
      </c>
      <c r="B16" s="96">
        <v>0</v>
      </c>
      <c r="C16" s="98">
        <v>0</v>
      </c>
      <c r="D16" s="90"/>
    </row>
    <row r="17" spans="1:4" ht="17.100000000000001" customHeight="1" x14ac:dyDescent="0.25">
      <c r="A17" s="95" t="s">
        <v>118</v>
      </c>
      <c r="B17" s="99">
        <v>1</v>
      </c>
      <c r="C17" s="98">
        <v>0</v>
      </c>
      <c r="D17" s="90"/>
    </row>
    <row r="18" spans="1:4" ht="17.100000000000001" customHeight="1" x14ac:dyDescent="0.25">
      <c r="A18" s="95" t="s">
        <v>119</v>
      </c>
      <c r="B18" s="96">
        <v>0</v>
      </c>
      <c r="C18" s="98">
        <v>1</v>
      </c>
      <c r="D18" s="90"/>
    </row>
    <row r="19" spans="1:4" ht="17.100000000000001" customHeight="1" x14ac:dyDescent="0.25">
      <c r="A19" s="95" t="s">
        <v>120</v>
      </c>
      <c r="B19" s="96">
        <v>0</v>
      </c>
      <c r="C19" s="98">
        <v>1</v>
      </c>
      <c r="D19" s="207"/>
    </row>
    <row r="20" spans="1:4" ht="17.100000000000001" customHeight="1" x14ac:dyDescent="0.25">
      <c r="A20" s="95" t="s">
        <v>121</v>
      </c>
      <c r="B20" s="96">
        <v>0</v>
      </c>
      <c r="C20" s="98">
        <v>0</v>
      </c>
      <c r="D20" s="90"/>
    </row>
    <row r="21" spans="1:4" ht="17.100000000000001" customHeight="1" x14ac:dyDescent="0.25">
      <c r="A21" s="95" t="s">
        <v>122</v>
      </c>
      <c r="B21" s="96">
        <v>0</v>
      </c>
      <c r="C21" s="98">
        <v>0</v>
      </c>
      <c r="D21" s="90"/>
    </row>
    <row r="22" spans="1:4" ht="17.100000000000001" customHeight="1" x14ac:dyDescent="0.25">
      <c r="A22" s="95" t="s">
        <v>123</v>
      </c>
      <c r="B22" s="96">
        <v>9</v>
      </c>
      <c r="C22" s="98">
        <v>9</v>
      </c>
      <c r="D22" s="90"/>
    </row>
    <row r="23" spans="1:4" ht="18.95" customHeight="1" x14ac:dyDescent="0.25">
      <c r="A23" s="95" t="s">
        <v>124</v>
      </c>
      <c r="B23" s="96">
        <v>1</v>
      </c>
      <c r="C23" s="98">
        <v>1</v>
      </c>
      <c r="D23" s="90"/>
    </row>
    <row r="24" spans="1:4" ht="18.95" customHeight="1" x14ac:dyDescent="0.25">
      <c r="A24" s="95" t="s">
        <v>125</v>
      </c>
      <c r="B24" s="96">
        <v>2</v>
      </c>
      <c r="C24" s="98">
        <v>2</v>
      </c>
      <c r="D24" s="90"/>
    </row>
    <row r="25" spans="1:4" ht="18.95" customHeight="1" x14ac:dyDescent="0.25">
      <c r="A25" s="95" t="s">
        <v>126</v>
      </c>
      <c r="B25" s="96">
        <v>1</v>
      </c>
      <c r="C25" s="98">
        <v>1</v>
      </c>
      <c r="D25" s="90"/>
    </row>
    <row r="26" spans="1:4" ht="18.95" customHeight="1" x14ac:dyDescent="0.25">
      <c r="A26" s="95" t="s">
        <v>127</v>
      </c>
      <c r="B26" s="96">
        <v>1</v>
      </c>
      <c r="C26" s="98">
        <v>0</v>
      </c>
      <c r="D26" s="90"/>
    </row>
    <row r="27" spans="1:4" ht="18.95" customHeight="1" x14ac:dyDescent="0.25">
      <c r="A27" s="95" t="s">
        <v>128</v>
      </c>
      <c r="B27" s="96">
        <v>2</v>
      </c>
      <c r="C27" s="98">
        <v>5</v>
      </c>
      <c r="D27" s="90"/>
    </row>
    <row r="28" spans="1:4" ht="18.95" customHeight="1" x14ac:dyDescent="0.25">
      <c r="A28" s="95" t="s">
        <v>129</v>
      </c>
      <c r="B28" s="96">
        <v>50</v>
      </c>
      <c r="C28" s="96">
        <f>SUM(110*8)/8</f>
        <v>110</v>
      </c>
      <c r="D28" s="90"/>
    </row>
    <row r="29" spans="1:4" ht="18.95" customHeight="1" x14ac:dyDescent="0.25">
      <c r="A29" s="95" t="s">
        <v>130</v>
      </c>
      <c r="B29" s="100">
        <v>0</v>
      </c>
      <c r="C29" s="96" t="s">
        <v>259</v>
      </c>
    </row>
    <row r="30" spans="1:4" ht="18.95" customHeight="1" x14ac:dyDescent="0.25">
      <c r="A30" s="101" t="s">
        <v>131</v>
      </c>
      <c r="B30" s="102">
        <v>0</v>
      </c>
      <c r="C30" s="96">
        <v>0</v>
      </c>
      <c r="D30" s="90"/>
    </row>
    <row r="31" spans="1:4" ht="18.95" customHeight="1" x14ac:dyDescent="0.25">
      <c r="A31" s="103" t="s">
        <v>132</v>
      </c>
      <c r="B31" s="104"/>
      <c r="C31" s="104"/>
      <c r="D31" s="90"/>
    </row>
    <row r="32" spans="1:4" ht="18.95" customHeight="1" x14ac:dyDescent="0.25">
      <c r="A32" s="95" t="s">
        <v>133</v>
      </c>
      <c r="B32" s="105">
        <v>0</v>
      </c>
      <c r="C32" s="96">
        <v>0</v>
      </c>
      <c r="D32" s="97"/>
    </row>
    <row r="33" spans="1:4" ht="18.95" customHeight="1" x14ac:dyDescent="0.25">
      <c r="A33" s="95" t="s">
        <v>134</v>
      </c>
      <c r="B33" s="105">
        <v>0</v>
      </c>
      <c r="C33" s="96">
        <v>0</v>
      </c>
      <c r="D33" s="90"/>
    </row>
    <row r="34" spans="1:4" ht="18.95" customHeight="1" x14ac:dyDescent="0.25">
      <c r="A34" s="208" t="s">
        <v>260</v>
      </c>
      <c r="B34" s="105">
        <v>1</v>
      </c>
      <c r="C34" s="96">
        <v>1</v>
      </c>
      <c r="D34" s="90"/>
    </row>
    <row r="35" spans="1:4" ht="18.95" customHeight="1" x14ac:dyDescent="0.25">
      <c r="A35" s="95" t="s">
        <v>135</v>
      </c>
      <c r="B35" s="106">
        <v>1</v>
      </c>
      <c r="C35" s="96">
        <v>1</v>
      </c>
      <c r="D35" s="90"/>
    </row>
    <row r="36" spans="1:4" ht="18.95" customHeight="1" x14ac:dyDescent="0.25">
      <c r="A36" s="95" t="s">
        <v>136</v>
      </c>
      <c r="B36" s="105">
        <f>SUM(12*2)+6</f>
        <v>30</v>
      </c>
      <c r="C36" s="96">
        <v>50</v>
      </c>
      <c r="D36" s="90"/>
    </row>
    <row r="37" spans="1:4" ht="18.95" customHeight="1" x14ac:dyDescent="0.25">
      <c r="A37" s="103" t="s">
        <v>137</v>
      </c>
      <c r="B37" s="104"/>
      <c r="C37" s="104"/>
      <c r="D37" s="90"/>
    </row>
    <row r="38" spans="1:4" ht="20.100000000000001" customHeight="1" x14ac:dyDescent="0.25">
      <c r="A38" s="95" t="s">
        <v>138</v>
      </c>
      <c r="B38" s="107">
        <f>SUM(400+400)</f>
        <v>800</v>
      </c>
      <c r="C38" s="107">
        <v>856</v>
      </c>
      <c r="D38" s="97"/>
    </row>
    <row r="39" spans="1:4" ht="20.100000000000001" customHeight="1" x14ac:dyDescent="0.25">
      <c r="A39" s="101" t="s">
        <v>139</v>
      </c>
      <c r="B39" s="102">
        <v>790</v>
      </c>
      <c r="C39" s="96">
        <v>489</v>
      </c>
      <c r="D39" s="90"/>
    </row>
    <row r="40" spans="1:4" ht="20.100000000000001" customHeight="1" x14ac:dyDescent="0.25">
      <c r="A40" s="101" t="s">
        <v>140</v>
      </c>
      <c r="B40" s="102">
        <v>10</v>
      </c>
      <c r="C40" s="96">
        <f>SUM(C38-C39)</f>
        <v>367</v>
      </c>
      <c r="D40" s="90"/>
    </row>
    <row r="41" spans="1:4" ht="18.95" customHeight="1" x14ac:dyDescent="0.25">
      <c r="A41" s="108" t="s">
        <v>141</v>
      </c>
      <c r="B41" s="102">
        <v>10</v>
      </c>
      <c r="C41" s="96">
        <v>2</v>
      </c>
      <c r="D41" s="90"/>
    </row>
    <row r="42" spans="1:4" ht="26.1" customHeight="1" x14ac:dyDescent="0.25">
      <c r="A42" s="101" t="s">
        <v>142</v>
      </c>
      <c r="B42" s="109" t="s">
        <v>143</v>
      </c>
      <c r="C42" s="209" t="s">
        <v>143</v>
      </c>
      <c r="D42" s="90"/>
    </row>
    <row r="43" spans="1:4" x14ac:dyDescent="0.25">
      <c r="A43" s="110" t="s">
        <v>144</v>
      </c>
      <c r="B43" s="111"/>
      <c r="C43" s="112"/>
      <c r="D43" s="90"/>
    </row>
    <row r="44" spans="1:4" x14ac:dyDescent="0.25">
      <c r="A44" s="113" t="s">
        <v>145</v>
      </c>
      <c r="B44" s="114"/>
      <c r="C44" s="114"/>
      <c r="D44" s="97"/>
    </row>
    <row r="45" spans="1:4" x14ac:dyDescent="0.25">
      <c r="A45" s="115" t="s">
        <v>146</v>
      </c>
      <c r="B45" s="116">
        <v>0.57999999999999996</v>
      </c>
      <c r="C45" s="116">
        <v>0.87</v>
      </c>
      <c r="D45" s="90"/>
    </row>
    <row r="46" spans="1:4" x14ac:dyDescent="0.25">
      <c r="A46" s="115" t="s">
        <v>147</v>
      </c>
      <c r="B46" s="116">
        <v>0.38</v>
      </c>
      <c r="C46" s="116">
        <v>0.13</v>
      </c>
      <c r="D46" s="90"/>
    </row>
    <row r="47" spans="1:4" x14ac:dyDescent="0.25">
      <c r="A47" s="115" t="s">
        <v>148</v>
      </c>
      <c r="B47" s="116">
        <v>0.01</v>
      </c>
      <c r="C47" s="116">
        <v>0</v>
      </c>
      <c r="D47" s="90"/>
    </row>
    <row r="48" spans="1:4" x14ac:dyDescent="0.25">
      <c r="A48" s="115" t="s">
        <v>149</v>
      </c>
      <c r="B48" s="116">
        <v>0.03</v>
      </c>
      <c r="C48" s="116">
        <v>0</v>
      </c>
      <c r="D48" s="90"/>
    </row>
    <row r="49" spans="1:4" x14ac:dyDescent="0.25">
      <c r="A49" s="113" t="s">
        <v>150</v>
      </c>
      <c r="B49" s="117"/>
      <c r="C49" s="118"/>
      <c r="D49" s="90"/>
    </row>
    <row r="50" spans="1:4" x14ac:dyDescent="0.25">
      <c r="A50" s="115" t="s">
        <v>151</v>
      </c>
      <c r="B50" s="116">
        <v>0</v>
      </c>
      <c r="C50" s="116">
        <v>0</v>
      </c>
      <c r="D50" s="90"/>
    </row>
    <row r="51" spans="1:4" x14ac:dyDescent="0.25">
      <c r="A51" s="115" t="s">
        <v>152</v>
      </c>
      <c r="B51" s="116">
        <v>0.01</v>
      </c>
      <c r="C51" s="116">
        <v>0.01</v>
      </c>
      <c r="D51" s="90"/>
    </row>
    <row r="52" spans="1:4" x14ac:dyDescent="0.25">
      <c r="A52" s="115" t="s">
        <v>153</v>
      </c>
      <c r="B52" s="116">
        <v>0.252</v>
      </c>
      <c r="C52" s="116">
        <v>0.16</v>
      </c>
      <c r="D52" s="90"/>
    </row>
    <row r="53" spans="1:4" x14ac:dyDescent="0.25">
      <c r="A53" s="115" t="s">
        <v>154</v>
      </c>
      <c r="B53" s="116">
        <v>0.27</v>
      </c>
      <c r="C53" s="116">
        <v>0.25</v>
      </c>
      <c r="D53" s="90"/>
    </row>
    <row r="54" spans="1:4" x14ac:dyDescent="0.25">
      <c r="A54" s="115" t="s">
        <v>155</v>
      </c>
      <c r="B54" s="116">
        <v>0.3</v>
      </c>
      <c r="C54" s="116">
        <v>0.37</v>
      </c>
      <c r="D54" s="90"/>
    </row>
    <row r="55" spans="1:4" x14ac:dyDescent="0.25">
      <c r="A55" s="115" t="s">
        <v>156</v>
      </c>
      <c r="B55" s="116">
        <v>0.14000000000000001</v>
      </c>
      <c r="C55" s="116">
        <v>0.17</v>
      </c>
      <c r="D55" s="90"/>
    </row>
    <row r="56" spans="1:4" x14ac:dyDescent="0.25">
      <c r="A56" s="115" t="s">
        <v>149</v>
      </c>
      <c r="B56" s="116">
        <v>0.03</v>
      </c>
      <c r="C56" s="116">
        <v>0.01</v>
      </c>
      <c r="D56" s="90"/>
    </row>
    <row r="57" spans="1:4" x14ac:dyDescent="0.25">
      <c r="A57" s="113" t="s">
        <v>157</v>
      </c>
      <c r="B57" s="117"/>
      <c r="C57" s="118"/>
      <c r="D57" s="90"/>
    </row>
    <row r="58" spans="1:4" x14ac:dyDescent="0.25">
      <c r="A58" s="115" t="s">
        <v>158</v>
      </c>
      <c r="B58" s="116">
        <v>0.55000000000000004</v>
      </c>
      <c r="C58" s="116">
        <v>0.7</v>
      </c>
      <c r="D58" s="90"/>
    </row>
    <row r="59" spans="1:4" x14ac:dyDescent="0.25">
      <c r="A59" s="115" t="s">
        <v>159</v>
      </c>
      <c r="B59" s="116">
        <v>0.05</v>
      </c>
      <c r="C59" s="116">
        <v>0</v>
      </c>
      <c r="D59" s="90"/>
    </row>
    <row r="60" spans="1:4" x14ac:dyDescent="0.25">
      <c r="A60" s="115" t="s">
        <v>160</v>
      </c>
      <c r="B60" s="116">
        <v>0.25</v>
      </c>
      <c r="C60" s="116">
        <v>0</v>
      </c>
      <c r="D60" s="90"/>
    </row>
    <row r="61" spans="1:4" x14ac:dyDescent="0.25">
      <c r="A61" s="115" t="s">
        <v>161</v>
      </c>
      <c r="B61" s="116">
        <v>0.09</v>
      </c>
      <c r="C61" s="116">
        <v>0.23</v>
      </c>
      <c r="D61" s="90"/>
    </row>
    <row r="62" spans="1:4" x14ac:dyDescent="0.25">
      <c r="A62" s="115" t="s">
        <v>148</v>
      </c>
      <c r="B62" s="116">
        <v>0.05</v>
      </c>
      <c r="C62" s="119">
        <v>7.0000000000000007E-2</v>
      </c>
      <c r="D62" s="90"/>
    </row>
    <row r="63" spans="1:4" x14ac:dyDescent="0.25">
      <c r="A63" s="115" t="s">
        <v>149</v>
      </c>
      <c r="B63" s="116">
        <v>0.01</v>
      </c>
      <c r="C63" s="119">
        <v>0</v>
      </c>
      <c r="D63" s="90"/>
    </row>
    <row r="64" spans="1:4" x14ac:dyDescent="0.25">
      <c r="A64" s="113" t="s">
        <v>162</v>
      </c>
      <c r="B64" s="117"/>
      <c r="C64" s="120"/>
      <c r="D64" s="90"/>
    </row>
    <row r="65" spans="1:4" x14ac:dyDescent="0.25">
      <c r="A65" s="115" t="s">
        <v>163</v>
      </c>
      <c r="B65" s="119">
        <v>8.0000000000000002E-3</v>
      </c>
      <c r="C65" s="119">
        <v>0</v>
      </c>
      <c r="D65" s="90"/>
    </row>
    <row r="66" spans="1:4" x14ac:dyDescent="0.25">
      <c r="A66" s="115" t="s">
        <v>164</v>
      </c>
      <c r="B66" s="119">
        <v>0.01</v>
      </c>
      <c r="C66" s="119">
        <v>0</v>
      </c>
      <c r="D66" s="90"/>
    </row>
    <row r="67" spans="1:4" x14ac:dyDescent="0.25">
      <c r="A67" s="115" t="s">
        <v>165</v>
      </c>
      <c r="B67" s="119">
        <v>0.01</v>
      </c>
      <c r="C67" s="119">
        <v>0</v>
      </c>
      <c r="D67" s="90"/>
    </row>
    <row r="68" spans="1:4" x14ac:dyDescent="0.25">
      <c r="A68" s="115" t="s">
        <v>166</v>
      </c>
      <c r="B68" s="119">
        <v>0.88</v>
      </c>
      <c r="C68" s="119">
        <v>0.9</v>
      </c>
      <c r="D68" s="90"/>
    </row>
    <row r="69" spans="1:4" x14ac:dyDescent="0.25">
      <c r="A69" s="115" t="s">
        <v>167</v>
      </c>
      <c r="B69" s="119">
        <v>4.1000000000000002E-2</v>
      </c>
      <c r="C69" s="119">
        <v>7.0000000000000007E-2</v>
      </c>
      <c r="D69" s="90"/>
    </row>
    <row r="70" spans="1:4" x14ac:dyDescent="0.25">
      <c r="A70" s="115" t="s">
        <v>168</v>
      </c>
      <c r="B70" s="119">
        <v>0.02</v>
      </c>
      <c r="C70" s="119">
        <v>0</v>
      </c>
      <c r="D70" s="90"/>
    </row>
    <row r="71" spans="1:4" x14ac:dyDescent="0.25">
      <c r="A71" s="115" t="s">
        <v>149</v>
      </c>
      <c r="B71" s="119">
        <v>0.03</v>
      </c>
      <c r="C71" s="119">
        <v>0.03</v>
      </c>
      <c r="D71" s="90"/>
    </row>
    <row r="72" spans="1:4" x14ac:dyDescent="0.25">
      <c r="A72" s="113" t="s">
        <v>169</v>
      </c>
      <c r="B72" s="120"/>
      <c r="C72" s="120"/>
      <c r="D72" s="90"/>
    </row>
    <row r="73" spans="1:4" x14ac:dyDescent="0.25">
      <c r="A73" s="115" t="s">
        <v>170</v>
      </c>
      <c r="B73" s="119"/>
      <c r="C73" s="119"/>
      <c r="D73" s="90"/>
    </row>
    <row r="74" spans="1:4" x14ac:dyDescent="0.25">
      <c r="A74" s="115" t="s">
        <v>171</v>
      </c>
      <c r="B74" s="119"/>
      <c r="C74" s="119"/>
      <c r="D74" s="90"/>
    </row>
    <row r="75" spans="1:4" x14ac:dyDescent="0.25">
      <c r="A75" s="115" t="s">
        <v>172</v>
      </c>
      <c r="B75" s="119"/>
      <c r="C75" s="119"/>
      <c r="D75" s="90"/>
    </row>
    <row r="76" spans="1:4" x14ac:dyDescent="0.25">
      <c r="A76" s="115" t="s">
        <v>173</v>
      </c>
      <c r="B76" s="119"/>
      <c r="C76" s="119"/>
      <c r="D76" s="90"/>
    </row>
    <row r="77" spans="1:4" x14ac:dyDescent="0.25">
      <c r="A77" s="115" t="s">
        <v>174</v>
      </c>
      <c r="B77" s="119"/>
      <c r="C77" s="119"/>
      <c r="D77" s="90"/>
    </row>
    <row r="78" spans="1:4" x14ac:dyDescent="0.25">
      <c r="A78" s="115" t="s">
        <v>149</v>
      </c>
      <c r="B78" s="119"/>
      <c r="C78" s="119"/>
      <c r="D78" s="90"/>
    </row>
    <row r="79" spans="1:4" ht="39.950000000000003" customHeight="1" x14ac:dyDescent="0.25">
      <c r="A79" s="95" t="s">
        <v>175</v>
      </c>
      <c r="B79" s="121">
        <f t="shared" ref="B79:C79" si="0">B73+B74+B75+B77</f>
        <v>0</v>
      </c>
      <c r="C79" s="121">
        <f t="shared" si="0"/>
        <v>0</v>
      </c>
      <c r="D79" s="90"/>
    </row>
    <row r="80" spans="1:4" x14ac:dyDescent="0.25">
      <c r="A80" s="113" t="s">
        <v>176</v>
      </c>
      <c r="B80" s="120"/>
      <c r="C80" s="120"/>
      <c r="D80" s="90"/>
    </row>
    <row r="81" spans="1:4" ht="18" customHeight="1" x14ac:dyDescent="0.25">
      <c r="A81" s="95" t="s">
        <v>177</v>
      </c>
      <c r="B81" s="119">
        <v>7.0000000000000007E-2</v>
      </c>
      <c r="C81" s="119">
        <v>0.13</v>
      </c>
      <c r="D81" s="90"/>
    </row>
    <row r="82" spans="1:4" x14ac:dyDescent="0.25">
      <c r="A82" s="115" t="s">
        <v>149</v>
      </c>
      <c r="B82" s="119">
        <v>0.03</v>
      </c>
      <c r="C82" s="119">
        <v>0</v>
      </c>
      <c r="D82" s="90"/>
    </row>
    <row r="83" spans="1:4" ht="38.1" customHeight="1" x14ac:dyDescent="0.25">
      <c r="A83" s="122" t="s">
        <v>178</v>
      </c>
      <c r="B83" s="123"/>
      <c r="C83" s="123"/>
      <c r="D83" s="90"/>
    </row>
    <row r="84" spans="1:4" x14ac:dyDescent="0.25">
      <c r="A84" s="90" t="s">
        <v>179</v>
      </c>
      <c r="B84" s="90"/>
      <c r="C84" s="90"/>
      <c r="D84" s="90"/>
    </row>
  </sheetData>
  <mergeCells count="6">
    <mergeCell ref="A2:C2"/>
    <mergeCell ref="A3:C3"/>
    <mergeCell ref="A5:C5"/>
    <mergeCell ref="A6:A7"/>
    <mergeCell ref="B6:B7"/>
    <mergeCell ref="C6:C7"/>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abSelected="1" topLeftCell="A7" zoomScale="70" zoomScaleNormal="70" workbookViewId="0">
      <selection activeCell="D24" sqref="B15:D24"/>
    </sheetView>
  </sheetViews>
  <sheetFormatPr defaultColWidth="12.42578125" defaultRowHeight="15" x14ac:dyDescent="0.25"/>
  <cols>
    <col min="1" max="1" width="21.85546875" style="71" customWidth="1"/>
    <col min="2" max="2" width="57.85546875" style="71" customWidth="1"/>
    <col min="3" max="3" width="12.42578125" style="71"/>
    <col min="4" max="4" width="14.42578125" style="205" customWidth="1"/>
    <col min="5" max="5" width="18.140625" style="71" customWidth="1"/>
    <col min="6" max="6" width="12.42578125" style="71"/>
    <col min="7" max="7" width="0" style="71" hidden="1" customWidth="1"/>
    <col min="8" max="8" width="95" style="206" customWidth="1"/>
    <col min="9" max="16384" width="12.42578125" style="71"/>
  </cols>
  <sheetData>
    <row r="1" spans="1:8" ht="15.75" x14ac:dyDescent="0.25">
      <c r="B1" s="68" t="s">
        <v>77</v>
      </c>
      <c r="C1" s="69"/>
      <c r="D1" s="138"/>
      <c r="E1" s="69"/>
      <c r="F1" s="69"/>
      <c r="G1" s="69"/>
      <c r="H1" s="139"/>
    </row>
    <row r="2" spans="1:8" x14ac:dyDescent="0.25">
      <c r="B2" s="70" t="s">
        <v>78</v>
      </c>
      <c r="C2" s="69"/>
      <c r="D2" s="138"/>
      <c r="E2" s="69"/>
      <c r="F2" s="69"/>
      <c r="G2" s="69"/>
      <c r="H2" s="139"/>
    </row>
    <row r="3" spans="1:8" x14ac:dyDescent="0.25">
      <c r="B3" s="72"/>
      <c r="C3" s="69"/>
      <c r="D3" s="138"/>
      <c r="E3" s="69"/>
      <c r="F3" s="69"/>
      <c r="G3" s="69"/>
      <c r="H3" s="139"/>
    </row>
    <row r="4" spans="1:8" x14ac:dyDescent="0.25">
      <c r="B4" s="73" t="s">
        <v>79</v>
      </c>
      <c r="C4" s="74" t="s">
        <v>80</v>
      </c>
      <c r="D4" s="140"/>
      <c r="E4" s="74" t="s">
        <v>81</v>
      </c>
      <c r="F4" s="74" t="s">
        <v>82</v>
      </c>
      <c r="G4" s="74"/>
      <c r="H4" s="141" t="s">
        <v>83</v>
      </c>
    </row>
    <row r="5" spans="1:8" x14ac:dyDescent="0.25">
      <c r="B5" s="75" t="s">
        <v>84</v>
      </c>
      <c r="C5" s="76">
        <v>21500</v>
      </c>
      <c r="D5" s="142"/>
      <c r="E5" s="76"/>
      <c r="F5" s="77"/>
      <c r="G5" s="77"/>
      <c r="H5" s="143"/>
    </row>
    <row r="6" spans="1:8" x14ac:dyDescent="0.25">
      <c r="B6" s="75" t="s">
        <v>85</v>
      </c>
      <c r="C6" s="77"/>
      <c r="D6" s="144"/>
      <c r="E6" s="76">
        <v>100000</v>
      </c>
      <c r="F6" s="77"/>
      <c r="G6" s="77"/>
      <c r="H6" s="145" t="s">
        <v>86</v>
      </c>
    </row>
    <row r="7" spans="1:8" x14ac:dyDescent="0.25">
      <c r="B7" s="75" t="s">
        <v>87</v>
      </c>
      <c r="C7" s="77"/>
      <c r="D7" s="144"/>
      <c r="E7" s="77"/>
      <c r="F7" s="77">
        <f>SUM(70*10+330*5)</f>
        <v>2350</v>
      </c>
      <c r="G7" s="77"/>
      <c r="H7" s="143" t="s">
        <v>201</v>
      </c>
    </row>
    <row r="8" spans="1:8" x14ac:dyDescent="0.25">
      <c r="B8" s="78" t="s">
        <v>88</v>
      </c>
      <c r="C8" s="79">
        <f>SUM(C5:C7)</f>
        <v>21500</v>
      </c>
      <c r="D8" s="146"/>
      <c r="E8" s="80"/>
      <c r="F8" s="80"/>
      <c r="G8" s="78"/>
      <c r="H8" s="147"/>
    </row>
    <row r="9" spans="1:8" x14ac:dyDescent="0.25">
      <c r="B9" s="80" t="s">
        <v>89</v>
      </c>
      <c r="C9" s="80"/>
      <c r="D9" s="148"/>
      <c r="E9" s="79">
        <f>SUM(E5:E7)</f>
        <v>100000</v>
      </c>
      <c r="F9" s="78">
        <f>SUM(F4:F7)</f>
        <v>2350</v>
      </c>
      <c r="G9" s="80"/>
      <c r="H9" s="147"/>
    </row>
    <row r="10" spans="1:8" x14ac:dyDescent="0.25">
      <c r="B10" s="73" t="s">
        <v>90</v>
      </c>
      <c r="C10" s="81">
        <f>SUM(C8:E9)</f>
        <v>121500</v>
      </c>
      <c r="D10" s="149"/>
      <c r="E10" s="73"/>
      <c r="F10" s="73"/>
      <c r="G10" s="73"/>
      <c r="H10" s="141"/>
    </row>
    <row r="13" spans="1:8" ht="30" x14ac:dyDescent="0.25">
      <c r="A13" s="150" t="s">
        <v>202</v>
      </c>
      <c r="B13" s="151" t="s">
        <v>91</v>
      </c>
      <c r="C13" s="152" t="s">
        <v>274</v>
      </c>
      <c r="D13" s="152" t="s">
        <v>203</v>
      </c>
      <c r="E13" s="83" t="s">
        <v>81</v>
      </c>
      <c r="F13" s="83" t="s">
        <v>92</v>
      </c>
      <c r="G13" s="83" t="s">
        <v>93</v>
      </c>
      <c r="H13" s="153" t="s">
        <v>83</v>
      </c>
    </row>
    <row r="14" spans="1:8" ht="15.95" customHeight="1" x14ac:dyDescent="0.25">
      <c r="A14" s="154" t="s">
        <v>204</v>
      </c>
      <c r="B14" s="155" t="s">
        <v>205</v>
      </c>
      <c r="C14" s="156"/>
      <c r="D14" s="157"/>
      <c r="E14" s="156"/>
      <c r="F14" s="154"/>
      <c r="G14" s="154"/>
      <c r="H14" s="158"/>
    </row>
    <row r="15" spans="1:8" ht="15.95" customHeight="1" x14ac:dyDescent="0.25">
      <c r="A15" s="85"/>
      <c r="B15" s="170" t="s">
        <v>206</v>
      </c>
      <c r="C15" s="173">
        <v>430</v>
      </c>
      <c r="D15" s="172" t="s">
        <v>207</v>
      </c>
      <c r="E15" s="84"/>
      <c r="F15" s="85"/>
      <c r="G15" s="85"/>
      <c r="H15" s="161" t="s">
        <v>208</v>
      </c>
    </row>
    <row r="16" spans="1:8" ht="15.95" customHeight="1" x14ac:dyDescent="0.25">
      <c r="A16" s="85"/>
      <c r="B16" s="170" t="s">
        <v>181</v>
      </c>
      <c r="C16" s="173">
        <v>150</v>
      </c>
      <c r="D16" s="172" t="s">
        <v>207</v>
      </c>
      <c r="E16" s="84"/>
      <c r="F16" s="85"/>
      <c r="G16" s="85"/>
      <c r="H16" s="161" t="s">
        <v>209</v>
      </c>
    </row>
    <row r="17" spans="1:8" ht="15.95" customHeight="1" x14ac:dyDescent="0.25">
      <c r="A17" s="85"/>
      <c r="B17" s="170" t="s">
        <v>182</v>
      </c>
      <c r="C17" s="173">
        <v>300</v>
      </c>
      <c r="D17" s="172" t="s">
        <v>207</v>
      </c>
      <c r="E17" s="84"/>
      <c r="F17" s="85"/>
      <c r="G17" s="85"/>
      <c r="H17" s="161"/>
    </row>
    <row r="18" spans="1:8" ht="15.95" customHeight="1" x14ac:dyDescent="0.25">
      <c r="A18" s="169"/>
      <c r="B18" s="170" t="s">
        <v>210</v>
      </c>
      <c r="C18" s="173">
        <v>0</v>
      </c>
      <c r="D18" s="172" t="s">
        <v>207</v>
      </c>
      <c r="E18" s="173"/>
      <c r="F18" s="169"/>
      <c r="G18" s="169"/>
      <c r="H18" s="174" t="s">
        <v>211</v>
      </c>
    </row>
    <row r="19" spans="1:8" ht="15.95" customHeight="1" x14ac:dyDescent="0.25">
      <c r="A19" s="85"/>
      <c r="B19" s="170" t="s">
        <v>183</v>
      </c>
      <c r="C19" s="173">
        <v>0</v>
      </c>
      <c r="D19" s="172" t="s">
        <v>207</v>
      </c>
      <c r="E19" s="84"/>
      <c r="F19" s="85"/>
      <c r="G19" s="85"/>
      <c r="H19" s="161" t="s">
        <v>211</v>
      </c>
    </row>
    <row r="20" spans="1:8" ht="15.95" customHeight="1" x14ac:dyDescent="0.25">
      <c r="A20" s="85"/>
      <c r="B20" s="170" t="s">
        <v>184</v>
      </c>
      <c r="C20" s="173">
        <v>120</v>
      </c>
      <c r="D20" s="172" t="s">
        <v>207</v>
      </c>
      <c r="E20" s="84"/>
      <c r="F20" s="85"/>
      <c r="G20" s="85"/>
      <c r="H20" s="161"/>
    </row>
    <row r="21" spans="1:8" ht="15.95" customHeight="1" x14ac:dyDescent="0.25">
      <c r="A21" s="85"/>
      <c r="B21" s="170" t="s">
        <v>185</v>
      </c>
      <c r="C21" s="173">
        <v>150</v>
      </c>
      <c r="D21" s="172" t="s">
        <v>207</v>
      </c>
      <c r="E21" s="84"/>
      <c r="F21" s="85"/>
      <c r="G21" s="85"/>
      <c r="H21" s="161" t="s">
        <v>209</v>
      </c>
    </row>
    <row r="22" spans="1:8" ht="15.95" customHeight="1" x14ac:dyDescent="0.25">
      <c r="A22" s="85"/>
      <c r="B22" s="170" t="s">
        <v>186</v>
      </c>
      <c r="C22" s="173">
        <v>250</v>
      </c>
      <c r="D22" s="172" t="s">
        <v>207</v>
      </c>
      <c r="E22" s="84"/>
      <c r="F22" s="85"/>
      <c r="G22" s="85"/>
      <c r="H22" s="161" t="s">
        <v>212</v>
      </c>
    </row>
    <row r="23" spans="1:8" ht="15.95" customHeight="1" x14ac:dyDescent="0.25">
      <c r="A23" s="85"/>
      <c r="B23" s="170" t="s">
        <v>278</v>
      </c>
      <c r="C23" s="173">
        <v>100</v>
      </c>
      <c r="D23" s="172" t="s">
        <v>207</v>
      </c>
      <c r="E23" s="84"/>
      <c r="F23" s="85"/>
      <c r="G23" s="85"/>
      <c r="H23" s="161"/>
    </row>
    <row r="24" spans="1:8" ht="15.95" customHeight="1" x14ac:dyDescent="0.25">
      <c r="A24" s="85"/>
      <c r="B24" s="170" t="s">
        <v>213</v>
      </c>
      <c r="C24" s="173">
        <v>1500</v>
      </c>
      <c r="D24" s="172" t="s">
        <v>207</v>
      </c>
      <c r="E24" s="84"/>
      <c r="F24" s="85"/>
      <c r="G24" s="85"/>
      <c r="H24" s="161"/>
    </row>
    <row r="25" spans="1:8" ht="15.95" customHeight="1" x14ac:dyDescent="0.25">
      <c r="A25" s="85"/>
      <c r="B25" s="163" t="s">
        <v>214</v>
      </c>
      <c r="C25" s="164">
        <f>SUM(C15:C24)</f>
        <v>3000</v>
      </c>
      <c r="D25" s="165"/>
      <c r="E25" s="84">
        <f>SUM(C25+C50)</f>
        <v>4700</v>
      </c>
      <c r="F25" s="85"/>
      <c r="G25" s="85"/>
      <c r="H25" s="161"/>
    </row>
    <row r="26" spans="1:8" ht="15.95" customHeight="1" x14ac:dyDescent="0.25">
      <c r="A26" s="154" t="s">
        <v>215</v>
      </c>
      <c r="B26" s="155" t="s">
        <v>94</v>
      </c>
      <c r="C26" s="156"/>
      <c r="D26" s="157"/>
      <c r="E26" s="156"/>
      <c r="F26" s="154"/>
      <c r="G26" s="154"/>
      <c r="H26" s="158"/>
    </row>
    <row r="27" spans="1:8" ht="15.95" customHeight="1" x14ac:dyDescent="0.25">
      <c r="A27" s="85"/>
      <c r="B27" s="166" t="s">
        <v>216</v>
      </c>
      <c r="C27" s="84">
        <v>2995</v>
      </c>
      <c r="D27" s="160" t="s">
        <v>217</v>
      </c>
      <c r="E27" s="84"/>
      <c r="F27" s="85"/>
      <c r="G27" s="85"/>
      <c r="H27" s="161" t="s">
        <v>218</v>
      </c>
    </row>
    <row r="28" spans="1:8" ht="15.95" customHeight="1" x14ac:dyDescent="0.25">
      <c r="A28" s="85"/>
      <c r="B28" s="166" t="s">
        <v>219</v>
      </c>
      <c r="C28" s="84">
        <v>2950</v>
      </c>
      <c r="D28" s="160" t="s">
        <v>217</v>
      </c>
      <c r="E28" s="84"/>
      <c r="F28" s="85"/>
      <c r="G28" s="85"/>
      <c r="H28" s="161" t="s">
        <v>220</v>
      </c>
    </row>
    <row r="29" spans="1:8" ht="17.100000000000001" customHeight="1" x14ac:dyDescent="0.25">
      <c r="A29" s="85"/>
      <c r="B29" s="159" t="s">
        <v>221</v>
      </c>
      <c r="C29" s="84">
        <v>600</v>
      </c>
      <c r="D29" s="160" t="s">
        <v>217</v>
      </c>
      <c r="E29" s="84"/>
      <c r="F29" s="85"/>
      <c r="G29" s="85"/>
      <c r="H29" s="161" t="s">
        <v>222</v>
      </c>
    </row>
    <row r="30" spans="1:8" ht="15.95" customHeight="1" x14ac:dyDescent="0.25">
      <c r="A30" s="85"/>
      <c r="B30" s="167" t="s">
        <v>223</v>
      </c>
      <c r="C30" s="164">
        <f>SUM(C27:C29)</f>
        <v>6545</v>
      </c>
      <c r="D30" s="165"/>
      <c r="E30" s="84"/>
      <c r="F30" s="85"/>
      <c r="G30" s="85"/>
      <c r="H30" s="161"/>
    </row>
    <row r="31" spans="1:8" ht="17.100000000000001" customHeight="1" x14ac:dyDescent="0.25">
      <c r="A31" s="154" t="s">
        <v>224</v>
      </c>
      <c r="B31" s="155" t="s">
        <v>96</v>
      </c>
      <c r="C31" s="156"/>
      <c r="D31" s="157"/>
      <c r="E31" s="156"/>
      <c r="F31" s="154"/>
      <c r="G31" s="154"/>
      <c r="H31" s="168"/>
    </row>
    <row r="32" spans="1:8" s="175" customFormat="1" ht="17.100000000000001" customHeight="1" x14ac:dyDescent="0.25">
      <c r="A32" s="169"/>
      <c r="B32" s="170" t="s">
        <v>225</v>
      </c>
      <c r="C32" s="171">
        <v>3500</v>
      </c>
      <c r="D32" s="172" t="s">
        <v>217</v>
      </c>
      <c r="E32" s="173"/>
      <c r="F32" s="169"/>
      <c r="G32" s="169"/>
      <c r="H32" s="174" t="s">
        <v>226</v>
      </c>
    </row>
    <row r="33" spans="1:8" ht="17.100000000000001" customHeight="1" x14ac:dyDescent="0.25">
      <c r="A33" s="154" t="s">
        <v>227</v>
      </c>
      <c r="B33" s="155" t="s">
        <v>228</v>
      </c>
      <c r="C33" s="156"/>
      <c r="D33" s="157"/>
      <c r="E33" s="156"/>
      <c r="F33" s="154"/>
      <c r="G33" s="154"/>
      <c r="H33" s="158"/>
    </row>
    <row r="34" spans="1:8" ht="17.100000000000001" customHeight="1" x14ac:dyDescent="0.25">
      <c r="A34" s="85"/>
      <c r="B34" s="159" t="s">
        <v>229</v>
      </c>
      <c r="C34" s="84">
        <v>250</v>
      </c>
      <c r="D34" s="160" t="s">
        <v>217</v>
      </c>
      <c r="E34" s="84"/>
      <c r="F34" s="85"/>
      <c r="G34" s="85"/>
      <c r="H34" s="161"/>
    </row>
    <row r="35" spans="1:8" ht="17.100000000000001" customHeight="1" x14ac:dyDescent="0.25">
      <c r="A35" s="85"/>
      <c r="B35" s="159" t="s">
        <v>230</v>
      </c>
      <c r="C35" s="84">
        <v>250</v>
      </c>
      <c r="D35" s="160" t="s">
        <v>217</v>
      </c>
      <c r="E35" s="84"/>
      <c r="F35" s="85"/>
      <c r="G35" s="85"/>
      <c r="H35" s="161"/>
    </row>
    <row r="36" spans="1:8" ht="17.100000000000001" customHeight="1" x14ac:dyDescent="0.25">
      <c r="A36" s="85"/>
      <c r="B36" s="159" t="s">
        <v>231</v>
      </c>
      <c r="C36" s="84">
        <v>250</v>
      </c>
      <c r="D36" s="160" t="s">
        <v>217</v>
      </c>
      <c r="E36" s="84"/>
      <c r="F36" s="85"/>
      <c r="G36" s="85"/>
      <c r="H36" s="161"/>
    </row>
    <row r="37" spans="1:8" ht="17.100000000000001" customHeight="1" x14ac:dyDescent="0.25">
      <c r="A37" s="85"/>
      <c r="B37" s="159" t="s">
        <v>232</v>
      </c>
      <c r="C37" s="84">
        <v>250</v>
      </c>
      <c r="D37" s="160" t="s">
        <v>217</v>
      </c>
      <c r="E37" s="84"/>
      <c r="F37" s="85"/>
      <c r="G37" s="85"/>
      <c r="H37" s="161"/>
    </row>
    <row r="38" spans="1:8" x14ac:dyDescent="0.25">
      <c r="A38" s="85"/>
      <c r="B38" s="176" t="s">
        <v>233</v>
      </c>
      <c r="C38" s="162">
        <v>250</v>
      </c>
      <c r="D38" s="177" t="s">
        <v>217</v>
      </c>
      <c r="E38" s="162"/>
      <c r="F38" s="178"/>
      <c r="G38" s="178"/>
      <c r="H38" s="179"/>
    </row>
    <row r="39" spans="1:8" ht="17.100000000000001" customHeight="1" x14ac:dyDescent="0.25">
      <c r="A39" s="85"/>
      <c r="B39" s="159" t="s">
        <v>234</v>
      </c>
      <c r="C39" s="84">
        <v>250</v>
      </c>
      <c r="D39" s="160" t="s">
        <v>217</v>
      </c>
      <c r="E39" s="84"/>
      <c r="F39" s="85"/>
      <c r="G39" s="85"/>
      <c r="H39" s="161"/>
    </row>
    <row r="40" spans="1:8" ht="17.100000000000001" customHeight="1" x14ac:dyDescent="0.25">
      <c r="A40" s="85"/>
      <c r="B40" s="159" t="s">
        <v>235</v>
      </c>
      <c r="C40" s="84">
        <f>SUM(240+100)</f>
        <v>340</v>
      </c>
      <c r="D40" s="160" t="s">
        <v>217</v>
      </c>
      <c r="E40" s="84"/>
      <c r="F40" s="85"/>
      <c r="G40" s="85"/>
      <c r="H40" s="161" t="s">
        <v>236</v>
      </c>
    </row>
    <row r="41" spans="1:8" ht="17.100000000000001" customHeight="1" x14ac:dyDescent="0.25">
      <c r="A41" s="85"/>
      <c r="B41" s="163" t="s">
        <v>237</v>
      </c>
      <c r="C41" s="164">
        <f>SUM(C34:C40)</f>
        <v>1840</v>
      </c>
      <c r="D41" s="165"/>
      <c r="E41" s="84"/>
      <c r="F41" s="85"/>
      <c r="G41" s="85"/>
      <c r="H41" s="161"/>
    </row>
    <row r="42" spans="1:8" ht="17.100000000000001" customHeight="1" x14ac:dyDescent="0.25">
      <c r="A42" s="154" t="s">
        <v>215</v>
      </c>
      <c r="B42" s="155" t="s">
        <v>238</v>
      </c>
      <c r="C42" s="156"/>
      <c r="D42" s="157"/>
      <c r="E42" s="156"/>
      <c r="F42" s="154"/>
      <c r="G42" s="154"/>
      <c r="H42" s="158"/>
    </row>
    <row r="43" spans="1:8" ht="17.100000000000001" customHeight="1" x14ac:dyDescent="0.25">
      <c r="A43" s="85"/>
      <c r="B43" s="159" t="s">
        <v>239</v>
      </c>
      <c r="C43" s="84">
        <v>650</v>
      </c>
      <c r="D43" s="160" t="s">
        <v>217</v>
      </c>
      <c r="E43" s="84"/>
      <c r="F43" s="85"/>
      <c r="G43" s="85"/>
      <c r="H43" s="161" t="s">
        <v>240</v>
      </c>
    </row>
    <row r="44" spans="1:8" ht="17.100000000000001" customHeight="1" x14ac:dyDescent="0.25">
      <c r="A44" s="85"/>
      <c r="B44" s="159" t="s">
        <v>241</v>
      </c>
      <c r="C44" s="84">
        <v>240</v>
      </c>
      <c r="D44" s="160" t="s">
        <v>217</v>
      </c>
      <c r="E44" s="84"/>
      <c r="F44" s="85"/>
      <c r="G44" s="85"/>
      <c r="H44" s="161" t="s">
        <v>242</v>
      </c>
    </row>
    <row r="45" spans="1:8" ht="17.100000000000001" customHeight="1" x14ac:dyDescent="0.25">
      <c r="A45" s="85"/>
      <c r="B45" s="163" t="s">
        <v>243</v>
      </c>
      <c r="C45" s="164">
        <f>SUM(C43:C44)</f>
        <v>890</v>
      </c>
      <c r="D45" s="165"/>
      <c r="E45" s="84"/>
      <c r="F45" s="85"/>
      <c r="G45" s="85"/>
      <c r="H45" s="161"/>
    </row>
    <row r="46" spans="1:8" ht="17.100000000000001" customHeight="1" x14ac:dyDescent="0.25">
      <c r="A46" s="154" t="s">
        <v>244</v>
      </c>
      <c r="B46" s="155" t="s">
        <v>245</v>
      </c>
      <c r="C46" s="156"/>
      <c r="D46" s="157"/>
      <c r="E46" s="156"/>
      <c r="F46" s="154"/>
      <c r="G46" s="154"/>
      <c r="H46" s="158"/>
    </row>
    <row r="47" spans="1:8" x14ac:dyDescent="0.25">
      <c r="A47" s="85"/>
      <c r="B47" s="180" t="s">
        <v>246</v>
      </c>
      <c r="C47" s="85">
        <v>1340</v>
      </c>
      <c r="D47" s="181" t="s">
        <v>217</v>
      </c>
      <c r="E47" s="182"/>
      <c r="F47" s="183"/>
      <c r="G47" s="183"/>
      <c r="H47" s="184" t="s">
        <v>247</v>
      </c>
    </row>
    <row r="48" spans="1:8" ht="17.100000000000001" customHeight="1" x14ac:dyDescent="0.25">
      <c r="A48" s="85"/>
      <c r="B48" s="185" t="s">
        <v>248</v>
      </c>
      <c r="C48" s="186">
        <f>SUM(C47:C47)</f>
        <v>1340</v>
      </c>
      <c r="D48" s="187"/>
      <c r="E48" s="182"/>
      <c r="F48" s="183"/>
      <c r="G48" s="183"/>
      <c r="H48" s="184"/>
    </row>
    <row r="49" spans="1:8" ht="17.100000000000001" customHeight="1" x14ac:dyDescent="0.25">
      <c r="A49" s="154" t="s">
        <v>249</v>
      </c>
      <c r="B49" s="155" t="s">
        <v>250</v>
      </c>
      <c r="C49" s="154"/>
      <c r="D49" s="188"/>
      <c r="E49" s="156"/>
      <c r="F49" s="154"/>
      <c r="G49" s="154"/>
      <c r="H49" s="158"/>
    </row>
    <row r="50" spans="1:8" x14ac:dyDescent="0.25">
      <c r="A50" s="85"/>
      <c r="B50" s="159" t="s">
        <v>95</v>
      </c>
      <c r="C50" s="84">
        <v>1700</v>
      </c>
      <c r="D50" s="160" t="s">
        <v>207</v>
      </c>
      <c r="E50" s="84"/>
      <c r="F50" s="85"/>
      <c r="G50" s="85"/>
      <c r="H50" s="161" t="s">
        <v>251</v>
      </c>
    </row>
    <row r="51" spans="1:8" ht="17.100000000000001" customHeight="1" x14ac:dyDescent="0.25">
      <c r="A51" s="85"/>
      <c r="B51" s="163" t="s">
        <v>252</v>
      </c>
      <c r="C51" s="164">
        <f>SUM(C50:C50)</f>
        <v>1700</v>
      </c>
      <c r="D51" s="165"/>
      <c r="E51" s="84"/>
      <c r="F51" s="85"/>
      <c r="G51" s="85"/>
      <c r="H51" s="161"/>
    </row>
    <row r="52" spans="1:8" ht="18" customHeight="1" x14ac:dyDescent="0.25">
      <c r="A52" s="154" t="s">
        <v>244</v>
      </c>
      <c r="B52" s="155" t="s">
        <v>253</v>
      </c>
      <c r="C52" s="154"/>
      <c r="D52" s="188"/>
      <c r="E52" s="154"/>
      <c r="F52" s="154"/>
      <c r="G52" s="154"/>
      <c r="H52" s="168"/>
    </row>
    <row r="53" spans="1:8" ht="18" customHeight="1" x14ac:dyDescent="0.25">
      <c r="A53" s="85"/>
      <c r="B53" s="159" t="s">
        <v>254</v>
      </c>
      <c r="C53" s="164">
        <v>1250</v>
      </c>
      <c r="D53" s="160" t="s">
        <v>217</v>
      </c>
      <c r="E53" s="84"/>
      <c r="F53" s="85"/>
      <c r="G53" s="85"/>
      <c r="H53" s="161" t="s">
        <v>255</v>
      </c>
    </row>
    <row r="54" spans="1:8" ht="15.95" customHeight="1" x14ac:dyDescent="0.25">
      <c r="A54" s="85"/>
      <c r="B54" s="159" t="s">
        <v>86</v>
      </c>
      <c r="C54" s="85"/>
      <c r="D54" s="189" t="s">
        <v>217</v>
      </c>
      <c r="E54" s="86">
        <v>100000</v>
      </c>
      <c r="F54" s="85"/>
      <c r="G54" s="85"/>
      <c r="H54" s="161" t="s">
        <v>97</v>
      </c>
    </row>
    <row r="55" spans="1:8" ht="30" x14ac:dyDescent="0.25">
      <c r="A55" s="85"/>
      <c r="B55" s="210" t="s">
        <v>277</v>
      </c>
      <c r="C55" s="85">
        <v>400</v>
      </c>
      <c r="D55" s="189"/>
      <c r="E55" s="86"/>
      <c r="F55" s="85"/>
      <c r="G55" s="85"/>
      <c r="H55" s="161"/>
    </row>
    <row r="56" spans="1:8" s="195" customFormat="1" x14ac:dyDescent="0.25">
      <c r="A56" s="190" t="s">
        <v>256</v>
      </c>
      <c r="B56" s="191" t="s">
        <v>257</v>
      </c>
      <c r="C56" s="192">
        <v>835</v>
      </c>
      <c r="D56" s="193" t="s">
        <v>258</v>
      </c>
      <c r="E56" s="194"/>
      <c r="F56" s="190"/>
      <c r="G56" s="190"/>
      <c r="H56" s="161" t="s">
        <v>275</v>
      </c>
    </row>
    <row r="57" spans="1:8" x14ac:dyDescent="0.25">
      <c r="A57" s="85"/>
      <c r="B57" s="196"/>
      <c r="C57" s="197"/>
      <c r="D57" s="198"/>
      <c r="E57" s="86"/>
      <c r="F57" s="85"/>
      <c r="G57" s="85"/>
      <c r="H57" s="161" t="s">
        <v>276</v>
      </c>
    </row>
    <row r="58" spans="1:8" x14ac:dyDescent="0.25">
      <c r="A58" s="85"/>
      <c r="B58" s="199" t="s">
        <v>98</v>
      </c>
      <c r="C58" s="88">
        <f>SUM(C25+C30+C32+C41+C45+C48+C51+C53+C56+C57)</f>
        <v>20900</v>
      </c>
      <c r="D58" s="200"/>
      <c r="E58" s="88">
        <f>SUM(E14:E57)</f>
        <v>104700</v>
      </c>
      <c r="F58" s="87">
        <f>SUM(F13:F57)</f>
        <v>0</v>
      </c>
      <c r="G58" s="87"/>
      <c r="H58" s="201"/>
    </row>
    <row r="59" spans="1:8" x14ac:dyDescent="0.25">
      <c r="A59" s="85"/>
      <c r="B59" s="151" t="s">
        <v>99</v>
      </c>
      <c r="C59" s="89">
        <f>SUM(E58+C58)</f>
        <v>125600</v>
      </c>
      <c r="D59" s="152"/>
      <c r="E59" s="82"/>
      <c r="F59" s="82"/>
      <c r="G59" s="82"/>
      <c r="H59" s="202"/>
    </row>
    <row r="60" spans="1:8" x14ac:dyDescent="0.25">
      <c r="A60" s="85"/>
      <c r="B60" s="203" t="s">
        <v>100</v>
      </c>
      <c r="C60" s="89">
        <f>SUM(C10-C59)</f>
        <v>-4100</v>
      </c>
      <c r="D60" s="152"/>
      <c r="E60" s="82"/>
      <c r="F60" s="82"/>
      <c r="G60" s="82"/>
      <c r="H60" s="20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workbookViewId="0">
      <pane xSplit="3" topLeftCell="D1" activePane="topRight" state="frozen"/>
      <selection pane="topRight" activeCell="C12" sqref="C12"/>
    </sheetView>
  </sheetViews>
  <sheetFormatPr defaultColWidth="9" defaultRowHeight="15" x14ac:dyDescent="0.25"/>
  <cols>
    <col min="1" max="1" width="21" customWidth="1"/>
    <col min="2" max="2" width="26.85546875" customWidth="1"/>
    <col min="3" max="3" width="22.85546875" customWidth="1"/>
    <col min="4" max="4" width="16.42578125" customWidth="1"/>
    <col min="5" max="5" width="40.140625" customWidth="1"/>
    <col min="6" max="7" width="21.140625" style="64" customWidth="1"/>
    <col min="8" max="8" width="20.42578125" customWidth="1"/>
    <col min="9" max="9" width="18.42578125" customWidth="1"/>
    <col min="10" max="10" width="18.140625" bestFit="1" customWidth="1"/>
    <col min="11" max="11" width="14.42578125" customWidth="1"/>
    <col min="12" max="12" width="14.140625" customWidth="1"/>
    <col min="13" max="13" width="14.140625" style="127" customWidth="1"/>
    <col min="14" max="14" width="13" customWidth="1"/>
    <col min="15" max="15" width="14.140625" customWidth="1"/>
  </cols>
  <sheetData>
    <row r="1" spans="1:15" ht="15.75" x14ac:dyDescent="0.25">
      <c r="A1" s="1"/>
      <c r="B1" s="2"/>
      <c r="C1" s="1" t="s">
        <v>53</v>
      </c>
      <c r="D1" s="3"/>
      <c r="E1" s="3"/>
      <c r="F1" s="3"/>
      <c r="G1" s="3"/>
      <c r="H1" s="3"/>
      <c r="I1" s="223" t="s">
        <v>0</v>
      </c>
      <c r="J1" s="224"/>
      <c r="K1" s="224"/>
      <c r="L1" s="224"/>
      <c r="M1" s="224"/>
      <c r="N1" s="224"/>
      <c r="O1" s="225"/>
    </row>
    <row r="2" spans="1:15" ht="38.25" x14ac:dyDescent="0.25">
      <c r="A2" s="4" t="s">
        <v>1</v>
      </c>
      <c r="B2" s="4" t="s">
        <v>2</v>
      </c>
      <c r="C2" s="4" t="s">
        <v>3</v>
      </c>
      <c r="D2" s="5" t="s">
        <v>12</v>
      </c>
      <c r="E2" s="6" t="s">
        <v>4</v>
      </c>
      <c r="F2" s="6" t="s">
        <v>61</v>
      </c>
      <c r="G2" s="6" t="s">
        <v>5</v>
      </c>
      <c r="H2" s="6" t="s">
        <v>62</v>
      </c>
      <c r="I2" s="7" t="s">
        <v>6</v>
      </c>
      <c r="J2" s="8" t="s">
        <v>7</v>
      </c>
      <c r="K2" s="8" t="s">
        <v>8</v>
      </c>
      <c r="L2" s="8" t="s">
        <v>9</v>
      </c>
      <c r="M2" s="124" t="s">
        <v>64</v>
      </c>
      <c r="N2" s="9" t="s">
        <v>10</v>
      </c>
      <c r="O2" s="10" t="s">
        <v>11</v>
      </c>
    </row>
    <row r="3" spans="1:15" ht="17.25" x14ac:dyDescent="0.25">
      <c r="A3" s="60" t="s">
        <v>56</v>
      </c>
      <c r="B3" s="60" t="s">
        <v>57</v>
      </c>
      <c r="C3" s="60" t="s">
        <v>58</v>
      </c>
      <c r="D3" s="62">
        <v>2013</v>
      </c>
      <c r="E3" s="60" t="s">
        <v>59</v>
      </c>
      <c r="F3" s="63" t="s">
        <v>60</v>
      </c>
      <c r="G3" s="63" t="s">
        <v>63</v>
      </c>
      <c r="H3" s="61" t="s">
        <v>52</v>
      </c>
      <c r="I3" s="65">
        <v>41809</v>
      </c>
      <c r="J3" s="61">
        <v>0.83333333333333337</v>
      </c>
      <c r="K3" s="62">
        <v>300</v>
      </c>
      <c r="L3" s="66">
        <v>1360</v>
      </c>
      <c r="M3" s="125">
        <v>270</v>
      </c>
      <c r="N3" s="62">
        <v>272</v>
      </c>
      <c r="O3" s="61"/>
    </row>
    <row r="4" spans="1:15" x14ac:dyDescent="0.25">
      <c r="A4" s="19" t="s">
        <v>195</v>
      </c>
      <c r="B4" s="20" t="s">
        <v>198</v>
      </c>
      <c r="C4" s="11" t="s">
        <v>180</v>
      </c>
      <c r="D4" s="12">
        <v>2016</v>
      </c>
      <c r="E4" s="13" t="s">
        <v>193</v>
      </c>
      <c r="F4" s="13" t="s">
        <v>188</v>
      </c>
      <c r="G4" s="13" t="s">
        <v>189</v>
      </c>
      <c r="H4" s="13"/>
      <c r="I4" s="14">
        <v>42804</v>
      </c>
      <c r="J4" s="15">
        <v>0.89583333333333337</v>
      </c>
      <c r="K4" s="16">
        <v>110</v>
      </c>
      <c r="L4" s="17">
        <v>70</v>
      </c>
      <c r="M4" s="126"/>
      <c r="N4" s="16">
        <v>30</v>
      </c>
      <c r="O4" s="12"/>
    </row>
    <row r="5" spans="1:15" x14ac:dyDescent="0.25">
      <c r="A5" s="19" t="s">
        <v>195</v>
      </c>
      <c r="B5" s="20" t="s">
        <v>198</v>
      </c>
      <c r="C5" s="18" t="s">
        <v>181</v>
      </c>
      <c r="D5" s="12">
        <v>2012</v>
      </c>
      <c r="E5" s="13" t="s">
        <v>193</v>
      </c>
      <c r="F5" s="13" t="s">
        <v>60</v>
      </c>
      <c r="G5" s="13" t="s">
        <v>190</v>
      </c>
      <c r="H5" s="13"/>
      <c r="I5" s="14">
        <v>42805</v>
      </c>
      <c r="J5" s="15">
        <v>0.4375</v>
      </c>
      <c r="K5" s="16">
        <v>110</v>
      </c>
      <c r="L5" s="17">
        <v>30</v>
      </c>
      <c r="M5" s="126"/>
      <c r="N5" s="16">
        <v>19</v>
      </c>
      <c r="O5" s="12"/>
    </row>
    <row r="6" spans="1:15" x14ac:dyDescent="0.25">
      <c r="A6" s="19" t="s">
        <v>195</v>
      </c>
      <c r="B6" s="20" t="s">
        <v>198</v>
      </c>
      <c r="C6" s="19" t="s">
        <v>182</v>
      </c>
      <c r="D6" s="21">
        <v>2016</v>
      </c>
      <c r="E6" s="13" t="s">
        <v>193</v>
      </c>
      <c r="F6" s="21" t="s">
        <v>188</v>
      </c>
      <c r="G6" s="21" t="s">
        <v>191</v>
      </c>
      <c r="H6" s="21"/>
      <c r="I6" s="14">
        <v>42805</v>
      </c>
      <c r="J6" s="15">
        <v>0.52083333333333337</v>
      </c>
      <c r="K6" s="16">
        <v>110</v>
      </c>
      <c r="L6" s="17">
        <v>155</v>
      </c>
      <c r="M6" s="126"/>
      <c r="N6" s="16">
        <v>59</v>
      </c>
      <c r="O6" s="19"/>
    </row>
    <row r="7" spans="1:15" x14ac:dyDescent="0.25">
      <c r="A7" s="19" t="s">
        <v>195</v>
      </c>
      <c r="B7" s="20" t="s">
        <v>198</v>
      </c>
      <c r="C7" s="19" t="s">
        <v>183</v>
      </c>
      <c r="D7" s="21">
        <v>2015</v>
      </c>
      <c r="E7" s="13" t="s">
        <v>193</v>
      </c>
      <c r="F7" s="21" t="s">
        <v>60</v>
      </c>
      <c r="G7" s="21" t="s">
        <v>191</v>
      </c>
      <c r="H7" s="21"/>
      <c r="I7" s="14">
        <v>42805</v>
      </c>
      <c r="J7" s="15">
        <v>0.72916666666666663</v>
      </c>
      <c r="K7" s="16">
        <v>110</v>
      </c>
      <c r="L7" s="17">
        <v>100</v>
      </c>
      <c r="M7" s="126"/>
      <c r="N7" s="16">
        <v>83</v>
      </c>
      <c r="O7" s="19"/>
    </row>
    <row r="8" spans="1:15" x14ac:dyDescent="0.25">
      <c r="A8" s="19" t="s">
        <v>195</v>
      </c>
      <c r="B8" s="20" t="s">
        <v>198</v>
      </c>
      <c r="C8" s="19" t="s">
        <v>184</v>
      </c>
      <c r="D8" s="21">
        <v>2015</v>
      </c>
      <c r="E8" s="13" t="s">
        <v>193</v>
      </c>
      <c r="F8" s="21" t="s">
        <v>60</v>
      </c>
      <c r="G8" s="21" t="s">
        <v>190</v>
      </c>
      <c r="H8" s="21"/>
      <c r="I8" s="14">
        <v>42805</v>
      </c>
      <c r="J8" s="15">
        <v>0.8125</v>
      </c>
      <c r="K8" s="16">
        <v>110</v>
      </c>
      <c r="L8" s="17">
        <v>40</v>
      </c>
      <c r="M8" s="126"/>
      <c r="N8" s="16">
        <v>43</v>
      </c>
      <c r="O8" s="19"/>
    </row>
    <row r="9" spans="1:15" x14ac:dyDescent="0.25">
      <c r="A9" s="19" t="s">
        <v>195</v>
      </c>
      <c r="B9" s="20" t="s">
        <v>198</v>
      </c>
      <c r="C9" s="19" t="s">
        <v>185</v>
      </c>
      <c r="D9" s="21">
        <v>1989</v>
      </c>
      <c r="E9" s="13" t="s">
        <v>193</v>
      </c>
      <c r="F9" s="21"/>
      <c r="G9" s="21" t="s">
        <v>190</v>
      </c>
      <c r="H9" s="21"/>
      <c r="I9" s="22">
        <v>42806</v>
      </c>
      <c r="J9" s="15">
        <v>0.47916666666666669</v>
      </c>
      <c r="K9" s="16">
        <v>110</v>
      </c>
      <c r="L9" s="17">
        <v>305</v>
      </c>
      <c r="M9" s="126"/>
      <c r="N9" s="16">
        <v>66</v>
      </c>
      <c r="O9" s="19"/>
    </row>
    <row r="10" spans="1:15" x14ac:dyDescent="0.25">
      <c r="A10" s="19" t="s">
        <v>195</v>
      </c>
      <c r="B10" s="20" t="s">
        <v>198</v>
      </c>
      <c r="C10" s="19" t="s">
        <v>186</v>
      </c>
      <c r="D10" s="21">
        <v>2015</v>
      </c>
      <c r="E10" s="13" t="s">
        <v>193</v>
      </c>
      <c r="F10" s="21" t="s">
        <v>60</v>
      </c>
      <c r="G10" s="21" t="s">
        <v>190</v>
      </c>
      <c r="H10" s="21"/>
      <c r="I10" s="22">
        <v>42806</v>
      </c>
      <c r="J10" s="15">
        <v>0.5625</v>
      </c>
      <c r="K10" s="16">
        <v>110</v>
      </c>
      <c r="L10" s="17">
        <v>55</v>
      </c>
      <c r="M10" s="126"/>
      <c r="N10" s="16">
        <v>25</v>
      </c>
      <c r="O10" s="19"/>
    </row>
    <row r="11" spans="1:15" x14ac:dyDescent="0.25">
      <c r="A11" s="19" t="s">
        <v>196</v>
      </c>
      <c r="B11" s="20" t="s">
        <v>197</v>
      </c>
      <c r="C11" s="19" t="s">
        <v>187</v>
      </c>
      <c r="D11" s="21">
        <v>2017</v>
      </c>
      <c r="E11" s="13" t="s">
        <v>193</v>
      </c>
      <c r="F11" s="21" t="s">
        <v>60</v>
      </c>
      <c r="G11" s="21" t="s">
        <v>192</v>
      </c>
      <c r="H11" s="21"/>
      <c r="I11" s="22">
        <v>42806</v>
      </c>
      <c r="J11" s="15">
        <v>0.75</v>
      </c>
      <c r="K11" s="16">
        <v>600</v>
      </c>
      <c r="L11" s="17">
        <v>1690</v>
      </c>
      <c r="M11" s="126"/>
      <c r="N11" s="16">
        <v>522</v>
      </c>
      <c r="O11" s="19"/>
    </row>
    <row r="12" spans="1:15" s="137" customFormat="1" x14ac:dyDescent="0.25">
      <c r="A12" s="128" t="s">
        <v>195</v>
      </c>
      <c r="B12" s="129" t="s">
        <v>198</v>
      </c>
      <c r="C12" s="128" t="s">
        <v>194</v>
      </c>
      <c r="D12" s="130"/>
      <c r="E12" s="131" t="s">
        <v>193</v>
      </c>
      <c r="F12" s="130"/>
      <c r="G12" s="130" t="s">
        <v>191</v>
      </c>
      <c r="H12" s="130"/>
      <c r="I12" s="132">
        <v>42805</v>
      </c>
      <c r="J12" s="133">
        <v>0.65625</v>
      </c>
      <c r="K12" s="134">
        <v>110</v>
      </c>
      <c r="L12" s="135" t="s">
        <v>199</v>
      </c>
      <c r="M12" s="136"/>
      <c r="N12" s="134">
        <v>9</v>
      </c>
      <c r="O12" s="128"/>
    </row>
    <row r="13" spans="1:15" x14ac:dyDescent="0.25">
      <c r="A13" s="19"/>
      <c r="B13" s="20"/>
      <c r="C13" s="19"/>
      <c r="D13" s="21"/>
      <c r="E13" s="21"/>
      <c r="F13" s="21"/>
      <c r="G13" s="21"/>
      <c r="H13" s="21"/>
      <c r="I13" s="22"/>
      <c r="J13" s="15"/>
      <c r="K13" s="16"/>
      <c r="L13" s="17">
        <f>SUM(L4:L12)</f>
        <v>2445</v>
      </c>
      <c r="M13" s="126">
        <v>800</v>
      </c>
      <c r="N13" s="19" t="s">
        <v>200</v>
      </c>
    </row>
    <row r="14" spans="1:15" x14ac:dyDescent="0.25">
      <c r="A14" s="19"/>
      <c r="B14" s="20"/>
      <c r="C14" s="19"/>
      <c r="D14" s="21"/>
      <c r="E14" s="21"/>
      <c r="F14" s="21"/>
      <c r="G14" s="21"/>
      <c r="H14" s="21"/>
      <c r="I14" s="22"/>
      <c r="J14" s="15"/>
      <c r="K14" s="16"/>
      <c r="L14" s="17"/>
      <c r="M14" s="126"/>
      <c r="N14" s="16"/>
      <c r="O14" s="19"/>
    </row>
    <row r="15" spans="1:15" x14ac:dyDescent="0.25">
      <c r="A15" s="19"/>
      <c r="B15" s="20"/>
      <c r="C15" s="19"/>
      <c r="D15" s="21"/>
      <c r="E15" s="21"/>
      <c r="F15" s="21"/>
      <c r="G15" s="21"/>
      <c r="H15" s="21"/>
      <c r="I15" s="22"/>
      <c r="J15" s="15"/>
      <c r="K15" s="16"/>
      <c r="L15" s="17"/>
      <c r="M15" s="126"/>
      <c r="N15" s="16"/>
      <c r="O15" s="19"/>
    </row>
    <row r="16" spans="1:15" x14ac:dyDescent="0.25">
      <c r="A16" s="19"/>
      <c r="B16" s="20"/>
      <c r="C16" s="19"/>
      <c r="D16" s="21"/>
      <c r="E16" s="21"/>
      <c r="F16" s="21"/>
      <c r="G16" s="21"/>
      <c r="H16" s="21"/>
      <c r="I16" s="22"/>
      <c r="J16" s="15"/>
      <c r="K16" s="16"/>
      <c r="L16" s="17"/>
      <c r="M16" s="126"/>
      <c r="N16" s="16"/>
      <c r="O16" s="19"/>
    </row>
    <row r="17" spans="1:15" x14ac:dyDescent="0.25">
      <c r="A17" s="19"/>
      <c r="B17" s="20"/>
      <c r="C17" s="19"/>
      <c r="D17" s="21"/>
      <c r="E17" s="21"/>
      <c r="F17" s="21"/>
      <c r="G17" s="21"/>
      <c r="H17" s="21"/>
      <c r="I17" s="22"/>
      <c r="J17" s="15"/>
      <c r="K17" s="16"/>
      <c r="L17" s="17"/>
      <c r="M17" s="126"/>
      <c r="N17" s="16"/>
      <c r="O17" s="19"/>
    </row>
    <row r="18" spans="1:15" x14ac:dyDescent="0.25">
      <c r="A18" s="19"/>
      <c r="B18" s="20"/>
      <c r="C18" s="19"/>
      <c r="D18" s="21"/>
      <c r="E18" s="21"/>
      <c r="F18" s="21"/>
      <c r="G18" s="21"/>
      <c r="H18" s="21"/>
      <c r="I18" s="22"/>
      <c r="J18" s="15"/>
      <c r="K18" s="16"/>
      <c r="L18" s="17"/>
      <c r="M18" s="126"/>
      <c r="N18" s="16"/>
      <c r="O18" s="19"/>
    </row>
    <row r="19" spans="1:15" x14ac:dyDescent="0.25">
      <c r="A19" s="19"/>
      <c r="B19" s="20"/>
      <c r="C19" s="19"/>
      <c r="D19" s="21"/>
      <c r="E19" s="21"/>
      <c r="F19" s="21"/>
      <c r="G19" s="21"/>
      <c r="H19" s="21"/>
      <c r="I19" s="22"/>
      <c r="J19" s="15"/>
      <c r="K19" s="16"/>
      <c r="L19" s="17"/>
      <c r="M19" s="126"/>
      <c r="N19" s="16"/>
      <c r="O19" s="19"/>
    </row>
    <row r="20" spans="1:15" x14ac:dyDescent="0.25">
      <c r="A20" s="19"/>
      <c r="B20" s="20"/>
      <c r="C20" s="19"/>
      <c r="D20" s="21"/>
      <c r="E20" s="21"/>
      <c r="F20" s="21"/>
      <c r="G20" s="21"/>
      <c r="H20" s="21"/>
      <c r="I20" s="22"/>
      <c r="J20" s="15"/>
      <c r="K20" s="16"/>
      <c r="L20" s="17"/>
      <c r="M20" s="126"/>
      <c r="N20" s="16"/>
      <c r="O20" s="19"/>
    </row>
    <row r="21" spans="1:15" x14ac:dyDescent="0.25">
      <c r="A21" s="19"/>
      <c r="B21" s="20"/>
      <c r="C21" s="19"/>
      <c r="D21" s="21"/>
      <c r="E21" s="21"/>
      <c r="F21" s="21"/>
      <c r="G21" s="21"/>
      <c r="H21" s="21"/>
      <c r="I21" s="22"/>
      <c r="J21" s="15"/>
      <c r="K21" s="16"/>
      <c r="L21" s="17"/>
      <c r="M21" s="126"/>
      <c r="N21" s="16"/>
      <c r="O21" s="19"/>
    </row>
    <row r="22" spans="1:15" x14ac:dyDescent="0.25">
      <c r="A22" s="19"/>
      <c r="B22" s="20"/>
      <c r="C22" s="19"/>
      <c r="D22" s="21"/>
      <c r="E22" s="21"/>
      <c r="F22" s="21"/>
      <c r="G22" s="21"/>
      <c r="H22" s="21"/>
      <c r="I22" s="22"/>
      <c r="J22" s="15"/>
      <c r="K22" s="16"/>
      <c r="L22" s="17"/>
      <c r="M22" s="126"/>
      <c r="N22" s="16"/>
      <c r="O22" s="19"/>
    </row>
    <row r="23" spans="1:15" x14ac:dyDescent="0.25">
      <c r="A23" s="19"/>
      <c r="B23" s="20"/>
      <c r="C23" s="19"/>
      <c r="D23" s="21"/>
      <c r="E23" s="21"/>
      <c r="F23" s="21"/>
      <c r="G23" s="21"/>
      <c r="H23" s="21"/>
      <c r="I23" s="22"/>
      <c r="J23" s="15"/>
      <c r="K23" s="16"/>
      <c r="L23" s="17"/>
      <c r="M23" s="126"/>
      <c r="N23" s="16"/>
      <c r="O23" s="19"/>
    </row>
    <row r="24" spans="1:15" x14ac:dyDescent="0.25">
      <c r="A24" s="19"/>
      <c r="B24" s="20"/>
      <c r="C24" s="19"/>
      <c r="D24" s="21"/>
      <c r="E24" s="21"/>
      <c r="F24" s="21"/>
      <c r="G24" s="21"/>
      <c r="H24" s="21"/>
      <c r="I24" s="22"/>
      <c r="J24" s="15"/>
      <c r="K24" s="16"/>
      <c r="L24" s="17"/>
      <c r="M24" s="126"/>
      <c r="N24" s="16"/>
      <c r="O24" s="19"/>
    </row>
    <row r="25" spans="1:15" x14ac:dyDescent="0.25">
      <c r="A25" s="19"/>
      <c r="B25" s="20"/>
      <c r="C25" s="19"/>
      <c r="D25" s="21"/>
      <c r="E25" s="21"/>
      <c r="F25" s="21"/>
      <c r="G25" s="21"/>
      <c r="H25" s="21"/>
      <c r="I25" s="22"/>
      <c r="J25" s="15"/>
      <c r="K25" s="16"/>
      <c r="L25" s="17"/>
      <c r="M25" s="126"/>
      <c r="N25" s="16"/>
      <c r="O25" s="19"/>
    </row>
  </sheetData>
  <mergeCells count="1">
    <mergeCell ref="I1:O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'Notes - ADMIN ONLY'!$B$6:$B$11</xm:f>
          </x14:formula1>
          <xm:sqref>H3:H1048576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2"/>
  <sheetViews>
    <sheetView topLeftCell="A12" workbookViewId="0">
      <selection activeCell="D9" sqref="D9"/>
    </sheetView>
  </sheetViews>
  <sheetFormatPr defaultColWidth="9" defaultRowHeight="15" x14ac:dyDescent="0.25"/>
  <cols>
    <col min="2" max="2" width="15.140625" customWidth="1"/>
    <col min="3" max="3" width="37.85546875" customWidth="1"/>
    <col min="4" max="4" width="19.42578125" customWidth="1"/>
  </cols>
  <sheetData>
    <row r="1" spans="1:6" ht="15.75" x14ac:dyDescent="0.25">
      <c r="A1" s="23"/>
      <c r="B1" s="24"/>
      <c r="C1" s="25" t="s">
        <v>55</v>
      </c>
      <c r="D1" s="27" t="s">
        <v>261</v>
      </c>
      <c r="E1" s="235"/>
      <c r="F1" s="26"/>
    </row>
    <row r="2" spans="1:6" ht="15.75" x14ac:dyDescent="0.25">
      <c r="A2" s="23"/>
      <c r="B2" s="24"/>
      <c r="C2" s="25" t="s">
        <v>54</v>
      </c>
      <c r="D2" s="27" t="s">
        <v>262</v>
      </c>
      <c r="E2" s="235"/>
      <c r="F2" s="26"/>
    </row>
    <row r="3" spans="1:6" ht="15.75" x14ac:dyDescent="0.25">
      <c r="A3" s="23"/>
      <c r="B3" s="24"/>
      <c r="C3" s="25" t="s">
        <v>13</v>
      </c>
      <c r="D3" s="27" t="s">
        <v>217</v>
      </c>
      <c r="E3" s="235"/>
      <c r="F3" s="26"/>
    </row>
    <row r="4" spans="1:6" x14ac:dyDescent="0.25">
      <c r="A4" s="28"/>
      <c r="B4" s="226" t="s">
        <v>15</v>
      </c>
      <c r="C4" s="30" t="s">
        <v>16</v>
      </c>
      <c r="D4" s="31">
        <v>23</v>
      </c>
      <c r="E4" s="29"/>
    </row>
    <row r="5" spans="1:6" x14ac:dyDescent="0.25">
      <c r="A5" s="28"/>
      <c r="B5" s="227"/>
      <c r="C5" s="32" t="s">
        <v>17</v>
      </c>
      <c r="D5" s="33">
        <v>2</v>
      </c>
      <c r="E5" s="29"/>
    </row>
    <row r="6" spans="1:6" x14ac:dyDescent="0.25">
      <c r="A6" s="28"/>
      <c r="B6" s="227"/>
      <c r="C6" s="32" t="s">
        <v>18</v>
      </c>
      <c r="D6" s="33">
        <v>1</v>
      </c>
      <c r="E6" s="29"/>
    </row>
    <row r="7" spans="1:6" x14ac:dyDescent="0.25">
      <c r="A7" s="28"/>
      <c r="B7" s="227"/>
      <c r="C7" s="32" t="s">
        <v>19</v>
      </c>
      <c r="D7" s="33">
        <v>0</v>
      </c>
      <c r="E7" s="29"/>
    </row>
    <row r="8" spans="1:6" x14ac:dyDescent="0.25">
      <c r="A8" s="28"/>
      <c r="B8" s="227"/>
      <c r="C8" s="32" t="s">
        <v>20</v>
      </c>
      <c r="D8" s="33">
        <v>0</v>
      </c>
      <c r="E8" s="29"/>
    </row>
    <row r="9" spans="1:6" x14ac:dyDescent="0.25">
      <c r="A9" s="28"/>
      <c r="B9" s="228"/>
      <c r="C9" s="34" t="s">
        <v>21</v>
      </c>
      <c r="D9" s="35">
        <f>SUM(D4:D8)</f>
        <v>26</v>
      </c>
      <c r="E9" s="29"/>
    </row>
    <row r="10" spans="1:6" x14ac:dyDescent="0.25">
      <c r="A10" s="28"/>
      <c r="B10" s="229" t="s">
        <v>22</v>
      </c>
      <c r="C10" s="36" t="s">
        <v>23</v>
      </c>
      <c r="D10" s="31">
        <v>16</v>
      </c>
      <c r="E10" s="29"/>
    </row>
    <row r="11" spans="1:6" x14ac:dyDescent="0.25">
      <c r="A11" s="28"/>
      <c r="B11" s="230"/>
      <c r="C11" s="37" t="s">
        <v>24</v>
      </c>
      <c r="D11" s="33">
        <v>0</v>
      </c>
      <c r="E11" s="29"/>
    </row>
    <row r="12" spans="1:6" x14ac:dyDescent="0.25">
      <c r="A12" s="28"/>
      <c r="B12" s="230"/>
      <c r="C12" s="37" t="s">
        <v>25</v>
      </c>
      <c r="D12" s="33">
        <v>0</v>
      </c>
      <c r="E12" s="29"/>
    </row>
    <row r="13" spans="1:6" x14ac:dyDescent="0.25">
      <c r="A13" s="28"/>
      <c r="B13" s="230"/>
      <c r="C13" s="37" t="s">
        <v>26</v>
      </c>
      <c r="D13" s="33">
        <v>1</v>
      </c>
      <c r="E13" s="29"/>
    </row>
    <row r="14" spans="1:6" x14ac:dyDescent="0.25">
      <c r="A14" s="28"/>
      <c r="B14" s="230"/>
      <c r="C14" s="37" t="s">
        <v>27</v>
      </c>
      <c r="D14" s="33">
        <v>5</v>
      </c>
      <c r="E14" s="29"/>
    </row>
    <row r="15" spans="1:6" x14ac:dyDescent="0.25">
      <c r="A15" s="28"/>
      <c r="B15" s="230"/>
      <c r="C15" s="37" t="s">
        <v>28</v>
      </c>
      <c r="D15" s="33" t="s">
        <v>263</v>
      </c>
      <c r="E15" s="29"/>
    </row>
    <row r="16" spans="1:6" x14ac:dyDescent="0.25">
      <c r="A16" s="28"/>
      <c r="B16" s="230"/>
      <c r="C16" s="37" t="s">
        <v>29</v>
      </c>
      <c r="D16" s="33" t="s">
        <v>264</v>
      </c>
      <c r="E16" s="29"/>
    </row>
    <row r="17" spans="1:5" x14ac:dyDescent="0.25">
      <c r="A17" s="28"/>
      <c r="B17" s="230"/>
      <c r="C17" s="37" t="s">
        <v>30</v>
      </c>
      <c r="D17" s="33">
        <v>1</v>
      </c>
      <c r="E17" s="29"/>
    </row>
    <row r="18" spans="1:5" x14ac:dyDescent="0.25">
      <c r="A18" s="28"/>
      <c r="B18" s="230"/>
      <c r="C18" s="37" t="s">
        <v>31</v>
      </c>
      <c r="D18" s="33">
        <v>24</v>
      </c>
      <c r="E18" s="29"/>
    </row>
    <row r="19" spans="1:5" x14ac:dyDescent="0.25">
      <c r="A19" s="28"/>
      <c r="B19" s="230"/>
      <c r="C19" s="37" t="s">
        <v>32</v>
      </c>
      <c r="D19" s="33">
        <v>8</v>
      </c>
      <c r="E19" s="29"/>
    </row>
    <row r="20" spans="1:5" x14ac:dyDescent="0.25">
      <c r="A20" s="28"/>
      <c r="B20" s="230"/>
      <c r="C20" s="37" t="s">
        <v>33</v>
      </c>
      <c r="D20" s="33" t="s">
        <v>264</v>
      </c>
      <c r="E20" s="29"/>
    </row>
    <row r="21" spans="1:5" x14ac:dyDescent="0.25">
      <c r="A21" s="28"/>
      <c r="B21" s="230"/>
      <c r="C21" s="37" t="s">
        <v>34</v>
      </c>
      <c r="D21" s="33">
        <v>3</v>
      </c>
      <c r="E21" s="29"/>
    </row>
    <row r="22" spans="1:5" x14ac:dyDescent="0.25">
      <c r="A22" s="28"/>
      <c r="B22" s="231"/>
      <c r="C22" s="38" t="s">
        <v>21</v>
      </c>
      <c r="D22" s="39">
        <f>SUM(D10:D21)</f>
        <v>58</v>
      </c>
      <c r="E22" s="29"/>
    </row>
    <row r="23" spans="1:5" x14ac:dyDescent="0.25">
      <c r="A23" s="28"/>
      <c r="B23" s="226" t="s">
        <v>66</v>
      </c>
      <c r="C23" s="30" t="s">
        <v>67</v>
      </c>
      <c r="D23" s="31"/>
      <c r="E23" s="29"/>
    </row>
    <row r="24" spans="1:5" x14ac:dyDescent="0.25">
      <c r="A24" s="28"/>
      <c r="B24" s="227"/>
      <c r="C24" s="32" t="s">
        <v>68</v>
      </c>
      <c r="D24" s="33"/>
      <c r="E24" s="29"/>
    </row>
    <row r="25" spans="1:5" x14ac:dyDescent="0.25">
      <c r="A25" s="28"/>
      <c r="B25" s="227"/>
      <c r="C25" s="32" t="s">
        <v>69</v>
      </c>
      <c r="D25" s="33"/>
      <c r="E25" s="29"/>
    </row>
    <row r="26" spans="1:5" x14ac:dyDescent="0.25">
      <c r="A26" s="28"/>
      <c r="B26" s="227"/>
      <c r="C26" s="32" t="s">
        <v>70</v>
      </c>
      <c r="D26" s="33"/>
      <c r="E26" s="29"/>
    </row>
    <row r="27" spans="1:5" x14ac:dyDescent="0.25">
      <c r="A27" s="28"/>
      <c r="B27" s="227"/>
      <c r="C27" s="32" t="s">
        <v>71</v>
      </c>
      <c r="D27" s="33"/>
      <c r="E27" s="29"/>
    </row>
    <row r="28" spans="1:5" x14ac:dyDescent="0.25">
      <c r="A28" s="28"/>
      <c r="B28" s="227"/>
      <c r="C28" s="32" t="s">
        <v>72</v>
      </c>
      <c r="D28" s="33"/>
      <c r="E28" s="29"/>
    </row>
    <row r="29" spans="1:5" x14ac:dyDescent="0.25">
      <c r="A29" s="28"/>
      <c r="B29" s="227"/>
      <c r="C29" s="32" t="s">
        <v>73</v>
      </c>
      <c r="D29" s="33"/>
      <c r="E29" s="29"/>
    </row>
    <row r="30" spans="1:5" x14ac:dyDescent="0.25">
      <c r="A30" s="28"/>
      <c r="B30" s="227"/>
      <c r="C30" s="32" t="s">
        <v>74</v>
      </c>
      <c r="D30" s="33"/>
      <c r="E30" s="29"/>
    </row>
    <row r="31" spans="1:5" x14ac:dyDescent="0.25">
      <c r="A31" s="28"/>
      <c r="B31" s="227"/>
      <c r="C31" s="32" t="s">
        <v>75</v>
      </c>
      <c r="D31" s="33"/>
      <c r="E31" s="29"/>
    </row>
    <row r="32" spans="1:5" x14ac:dyDescent="0.25">
      <c r="A32" s="28"/>
      <c r="B32" s="227"/>
      <c r="C32" s="32" t="s">
        <v>29</v>
      </c>
      <c r="D32" s="33"/>
      <c r="E32" s="29"/>
    </row>
    <row r="33" spans="1:5" x14ac:dyDescent="0.25">
      <c r="A33" s="28"/>
      <c r="B33" s="227"/>
      <c r="C33" s="32" t="s">
        <v>76</v>
      </c>
      <c r="D33" s="33"/>
      <c r="E33" s="29"/>
    </row>
    <row r="34" spans="1:5" x14ac:dyDescent="0.25">
      <c r="A34" s="28"/>
      <c r="B34" s="227"/>
      <c r="C34" s="32" t="s">
        <v>14</v>
      </c>
      <c r="D34" s="33"/>
      <c r="E34" s="29"/>
    </row>
    <row r="35" spans="1:5" x14ac:dyDescent="0.25">
      <c r="A35" s="28"/>
      <c r="B35" s="228"/>
      <c r="C35" s="34" t="s">
        <v>21</v>
      </c>
      <c r="D35" s="35">
        <f>SUM(D23:D34)</f>
        <v>0</v>
      </c>
      <c r="E35" s="29"/>
    </row>
    <row r="36" spans="1:5" ht="23.25" x14ac:dyDescent="0.25">
      <c r="A36" s="28"/>
      <c r="B36" s="232" t="s">
        <v>35</v>
      </c>
      <c r="C36" s="36" t="s">
        <v>36</v>
      </c>
      <c r="D36" s="31"/>
      <c r="E36" s="29"/>
    </row>
    <row r="37" spans="1:5" ht="23.25" x14ac:dyDescent="0.25">
      <c r="A37" s="28"/>
      <c r="B37" s="233"/>
      <c r="C37" s="67" t="s">
        <v>37</v>
      </c>
      <c r="D37" s="33"/>
      <c r="E37" s="29"/>
    </row>
    <row r="38" spans="1:5" ht="23.25" x14ac:dyDescent="0.25">
      <c r="A38" s="28"/>
      <c r="B38" s="233"/>
      <c r="C38" s="67" t="s">
        <v>38</v>
      </c>
      <c r="D38" s="33"/>
      <c r="E38" s="29"/>
    </row>
    <row r="39" spans="1:5" ht="23.25" x14ac:dyDescent="0.25">
      <c r="A39" s="28"/>
      <c r="B39" s="233"/>
      <c r="C39" s="37" t="s">
        <v>39</v>
      </c>
      <c r="D39" s="33"/>
      <c r="E39" s="29"/>
    </row>
    <row r="40" spans="1:5" ht="23.25" x14ac:dyDescent="0.25">
      <c r="A40" s="28"/>
      <c r="B40" s="233"/>
      <c r="C40" s="37" t="s">
        <v>40</v>
      </c>
      <c r="D40" s="33"/>
      <c r="E40" s="29"/>
    </row>
    <row r="41" spans="1:5" x14ac:dyDescent="0.25">
      <c r="A41" s="28"/>
      <c r="B41" s="234"/>
      <c r="C41" s="38" t="s">
        <v>21</v>
      </c>
      <c r="D41" s="39">
        <f>SUM(D36:D40)</f>
        <v>0</v>
      </c>
      <c r="E41" s="29"/>
    </row>
    <row r="42" spans="1:5" x14ac:dyDescent="0.25">
      <c r="A42" s="28"/>
      <c r="B42" s="28"/>
      <c r="C42" s="28"/>
      <c r="D42" s="40"/>
      <c r="E42" s="29"/>
    </row>
  </sheetData>
  <mergeCells count="5">
    <mergeCell ref="B4:B9"/>
    <mergeCell ref="B10:B22"/>
    <mergeCell ref="B23:B35"/>
    <mergeCell ref="B36:B41"/>
    <mergeCell ref="E1: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0"/>
  <sheetViews>
    <sheetView workbookViewId="0">
      <selection activeCell="C4" sqref="C4"/>
    </sheetView>
  </sheetViews>
  <sheetFormatPr defaultColWidth="9" defaultRowHeight="15" x14ac:dyDescent="0.25"/>
  <cols>
    <col min="1" max="1" width="30.42578125" customWidth="1"/>
    <col min="2" max="2" width="63.85546875" customWidth="1"/>
    <col min="3" max="3" width="27.85546875" customWidth="1"/>
  </cols>
  <sheetData>
    <row r="1" spans="1:3" ht="47.25" customHeight="1" x14ac:dyDescent="0.25">
      <c r="A1" s="41" t="s">
        <v>41</v>
      </c>
      <c r="B1" s="42" t="s">
        <v>42</v>
      </c>
      <c r="C1" s="42" t="s">
        <v>43</v>
      </c>
    </row>
    <row r="2" spans="1:3" ht="30" x14ac:dyDescent="0.25">
      <c r="A2" s="57" t="s">
        <v>44</v>
      </c>
      <c r="B2" s="58" t="s">
        <v>45</v>
      </c>
      <c r="C2" s="59">
        <v>42095</v>
      </c>
    </row>
    <row r="3" spans="1:3" ht="33" x14ac:dyDescent="0.25">
      <c r="A3" s="43" t="s">
        <v>265</v>
      </c>
      <c r="B3" s="44" t="s">
        <v>272</v>
      </c>
      <c r="C3" s="45" t="s">
        <v>273</v>
      </c>
    </row>
    <row r="4" spans="1:3" ht="33" x14ac:dyDescent="0.25">
      <c r="A4" s="43" t="s">
        <v>266</v>
      </c>
      <c r="B4" s="44" t="s">
        <v>271</v>
      </c>
      <c r="C4" s="45" t="s">
        <v>269</v>
      </c>
    </row>
    <row r="5" spans="1:3" ht="16.5" x14ac:dyDescent="0.25">
      <c r="A5" s="43" t="s">
        <v>267</v>
      </c>
      <c r="B5" s="46" t="s">
        <v>268</v>
      </c>
      <c r="C5" s="45" t="s">
        <v>270</v>
      </c>
    </row>
    <row r="6" spans="1:3" ht="16.5" x14ac:dyDescent="0.25">
      <c r="A6" s="43"/>
      <c r="B6" s="46"/>
      <c r="C6" s="45"/>
    </row>
    <row r="7" spans="1:3" ht="16.5" x14ac:dyDescent="0.25">
      <c r="A7" s="43"/>
      <c r="B7" s="46"/>
      <c r="C7" s="45"/>
    </row>
    <row r="8" spans="1:3" ht="16.5" x14ac:dyDescent="0.25">
      <c r="A8" s="43"/>
      <c r="B8" s="46"/>
      <c r="C8" s="45"/>
    </row>
    <row r="9" spans="1:3" ht="16.5" x14ac:dyDescent="0.25">
      <c r="A9" s="43"/>
      <c r="B9" s="47"/>
      <c r="C9" s="45"/>
    </row>
    <row r="10" spans="1:3" ht="16.5" x14ac:dyDescent="0.25">
      <c r="A10" s="43"/>
      <c r="B10" s="46"/>
      <c r="C10" s="45"/>
    </row>
    <row r="11" spans="1:3" ht="16.5" x14ac:dyDescent="0.25">
      <c r="A11" s="43"/>
      <c r="B11" s="46"/>
      <c r="C11" s="45"/>
    </row>
    <row r="12" spans="1:3" ht="16.5" x14ac:dyDescent="0.25">
      <c r="A12" s="43"/>
      <c r="B12" s="46"/>
      <c r="C12" s="45"/>
    </row>
    <row r="13" spans="1:3" ht="16.5" x14ac:dyDescent="0.25">
      <c r="A13" s="43"/>
      <c r="B13" s="46"/>
      <c r="C13" s="45"/>
    </row>
    <row r="14" spans="1:3" ht="16.5" x14ac:dyDescent="0.25">
      <c r="A14" s="43"/>
      <c r="B14" s="46"/>
      <c r="C14" s="45"/>
    </row>
    <row r="15" spans="1:3" ht="16.5" x14ac:dyDescent="0.25">
      <c r="A15" s="43"/>
      <c r="B15" s="46"/>
      <c r="C15" s="45"/>
    </row>
    <row r="16" spans="1:3" ht="16.5" x14ac:dyDescent="0.25">
      <c r="A16" s="43"/>
      <c r="B16" s="46"/>
      <c r="C16" s="45"/>
    </row>
    <row r="17" spans="1:3" ht="16.5" x14ac:dyDescent="0.25">
      <c r="A17" s="43"/>
      <c r="B17" s="46"/>
      <c r="C17" s="45"/>
    </row>
    <row r="18" spans="1:3" ht="16.5" x14ac:dyDescent="0.25">
      <c r="A18" s="43"/>
      <c r="B18" s="46"/>
      <c r="C18" s="45"/>
    </row>
    <row r="19" spans="1:3" ht="16.5" x14ac:dyDescent="0.25">
      <c r="A19" s="43"/>
      <c r="B19" s="46"/>
      <c r="C19" s="45"/>
    </row>
    <row r="20" spans="1:3" ht="16.5" x14ac:dyDescent="0.25">
      <c r="A20" s="43"/>
      <c r="B20" s="46"/>
      <c r="C20" s="45"/>
    </row>
    <row r="21" spans="1:3" ht="16.5" x14ac:dyDescent="0.25">
      <c r="A21" s="43"/>
      <c r="B21" s="46"/>
      <c r="C21" s="45"/>
    </row>
    <row r="22" spans="1:3" ht="16.5" x14ac:dyDescent="0.25">
      <c r="A22" s="43"/>
      <c r="B22" s="46"/>
      <c r="C22" s="45"/>
    </row>
    <row r="23" spans="1:3" ht="16.5" x14ac:dyDescent="0.25">
      <c r="A23" s="43"/>
      <c r="B23" s="46"/>
      <c r="C23" s="45"/>
    </row>
    <row r="24" spans="1:3" ht="16.5" x14ac:dyDescent="0.25">
      <c r="A24" s="43"/>
      <c r="B24" s="46"/>
      <c r="C24" s="45"/>
    </row>
    <row r="25" spans="1:3" ht="16.5" x14ac:dyDescent="0.25">
      <c r="A25" s="43"/>
      <c r="B25" s="46"/>
      <c r="C25" s="45"/>
    </row>
    <row r="26" spans="1:3" ht="16.5" x14ac:dyDescent="0.25">
      <c r="A26" s="43"/>
      <c r="B26" s="46"/>
      <c r="C26" s="45"/>
    </row>
    <row r="27" spans="1:3" ht="16.5" x14ac:dyDescent="0.25">
      <c r="A27" s="43"/>
      <c r="B27" s="46"/>
      <c r="C27" s="45"/>
    </row>
    <row r="28" spans="1:3" ht="16.5" x14ac:dyDescent="0.25">
      <c r="A28" s="43"/>
      <c r="B28" s="46"/>
      <c r="C28" s="45"/>
    </row>
    <row r="29" spans="1:3" ht="16.5" x14ac:dyDescent="0.25">
      <c r="A29" s="43"/>
      <c r="B29" s="46"/>
      <c r="C29" s="45"/>
    </row>
    <row r="30" spans="1:3" ht="16.5" x14ac:dyDescent="0.25">
      <c r="A30" s="43"/>
      <c r="B30" s="46"/>
      <c r="C30" s="45"/>
    </row>
    <row r="31" spans="1:3" ht="16.5" x14ac:dyDescent="0.25">
      <c r="A31" s="43"/>
      <c r="B31" s="46"/>
      <c r="C31" s="45"/>
    </row>
    <row r="32" spans="1:3" ht="16.5" x14ac:dyDescent="0.25">
      <c r="A32" s="43"/>
      <c r="B32" s="46"/>
      <c r="C32" s="45"/>
    </row>
    <row r="33" spans="1:3" ht="16.5" x14ac:dyDescent="0.3">
      <c r="A33" s="48"/>
      <c r="B33" s="49"/>
      <c r="C33" s="50"/>
    </row>
    <row r="34" spans="1:3" ht="16.5" x14ac:dyDescent="0.3">
      <c r="A34" s="48"/>
      <c r="B34" s="49"/>
      <c r="C34" s="50"/>
    </row>
    <row r="35" spans="1:3" ht="16.5" x14ac:dyDescent="0.3">
      <c r="A35" s="48"/>
      <c r="B35" s="49"/>
      <c r="C35" s="50"/>
    </row>
    <row r="36" spans="1:3" ht="16.5" x14ac:dyDescent="0.3">
      <c r="A36" s="48"/>
      <c r="B36" s="49"/>
      <c r="C36" s="50"/>
    </row>
    <row r="37" spans="1:3" ht="16.5" x14ac:dyDescent="0.3">
      <c r="A37" s="48"/>
      <c r="B37" s="49"/>
      <c r="C37" s="50"/>
    </row>
    <row r="38" spans="1:3" ht="16.5" x14ac:dyDescent="0.3">
      <c r="A38" s="48"/>
      <c r="B38" s="49"/>
      <c r="C38" s="50"/>
    </row>
    <row r="39" spans="1:3" ht="16.5" x14ac:dyDescent="0.3">
      <c r="A39" s="48"/>
      <c r="B39" s="49"/>
      <c r="C39" s="50"/>
    </row>
    <row r="40" spans="1:3" ht="16.5" x14ac:dyDescent="0.3">
      <c r="A40" s="48"/>
      <c r="B40" s="49"/>
      <c r="C40" s="50"/>
    </row>
    <row r="41" spans="1:3" ht="16.5" x14ac:dyDescent="0.3">
      <c r="A41" s="48"/>
      <c r="B41" s="49"/>
      <c r="C41" s="50"/>
    </row>
    <row r="42" spans="1:3" ht="16.5" x14ac:dyDescent="0.3">
      <c r="A42" s="48"/>
      <c r="B42" s="49"/>
      <c r="C42" s="50"/>
    </row>
    <row r="43" spans="1:3" ht="16.5" x14ac:dyDescent="0.3">
      <c r="A43" s="48"/>
      <c r="B43" s="49"/>
      <c r="C43" s="50"/>
    </row>
    <row r="44" spans="1:3" ht="16.5" x14ac:dyDescent="0.3">
      <c r="A44" s="48"/>
      <c r="B44" s="49"/>
      <c r="C44" s="50"/>
    </row>
    <row r="45" spans="1:3" ht="16.5" x14ac:dyDescent="0.3">
      <c r="A45" s="48"/>
      <c r="B45" s="49"/>
      <c r="C45" s="50"/>
    </row>
    <row r="46" spans="1:3" ht="16.5" x14ac:dyDescent="0.3">
      <c r="A46" s="51"/>
      <c r="B46" s="52"/>
      <c r="C46" s="53"/>
    </row>
    <row r="47" spans="1:3" ht="16.5" x14ac:dyDescent="0.3">
      <c r="A47" s="54"/>
      <c r="B47" s="54"/>
      <c r="C47" s="55"/>
    </row>
    <row r="48" spans="1:3" ht="16.5" x14ac:dyDescent="0.3">
      <c r="A48" s="54"/>
      <c r="B48" s="54"/>
      <c r="C48" s="55"/>
    </row>
    <row r="49" spans="1:3" ht="16.5" x14ac:dyDescent="0.3">
      <c r="A49" s="54"/>
      <c r="B49" s="54"/>
      <c r="C49" s="55"/>
    </row>
    <row r="50" spans="1:3" ht="16.5" x14ac:dyDescent="0.3">
      <c r="A50" s="54"/>
      <c r="B50" s="54"/>
      <c r="C50"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H22" sqref="H22"/>
    </sheetView>
  </sheetViews>
  <sheetFormatPr defaultColWidth="9" defaultRowHeight="15" x14ac:dyDescent="0.25"/>
  <sheetData>
    <row r="2" spans="2:2" x14ac:dyDescent="0.25">
      <c r="B2" t="s">
        <v>65</v>
      </c>
    </row>
    <row r="4" spans="2:2" x14ac:dyDescent="0.25">
      <c r="B4" s="56"/>
    </row>
    <row r="5" spans="2:2" x14ac:dyDescent="0.25">
      <c r="B5" s="56" t="s">
        <v>46</v>
      </c>
    </row>
    <row r="6" spans="2:2" x14ac:dyDescent="0.25">
      <c r="B6" t="s">
        <v>47</v>
      </c>
    </row>
    <row r="7" spans="2:2" x14ac:dyDescent="0.25">
      <c r="B7" t="s">
        <v>48</v>
      </c>
    </row>
    <row r="8" spans="2:2" x14ac:dyDescent="0.25">
      <c r="B8" t="s">
        <v>49</v>
      </c>
    </row>
    <row r="9" spans="2:2" x14ac:dyDescent="0.25">
      <c r="B9" t="s">
        <v>50</v>
      </c>
    </row>
    <row r="10" spans="2:2" x14ac:dyDescent="0.25">
      <c r="B10" t="s">
        <v>51</v>
      </c>
    </row>
    <row r="11" spans="2:2" x14ac:dyDescent="0.25">
      <c r="B11"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7BD39FF4-DC0B-4D31-9787-2BFCC755C5FA}"/>
</file>

<file path=customXml/itemProps2.xml><?xml version="1.0" encoding="utf-8"?>
<ds:datastoreItem xmlns:ds="http://schemas.openxmlformats.org/officeDocument/2006/customXml" ds:itemID="{D1E7AFF1-250B-4BF5-9C4E-3080151CEF5B}"/>
</file>

<file path=customXml/itemProps3.xml><?xml version="1.0" encoding="utf-8"?>
<ds:datastoreItem xmlns:ds="http://schemas.openxmlformats.org/officeDocument/2006/customXml" ds:itemID="{1BF614F8-C524-4C60-ACF9-F9B0BD24D0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Barnett</dc:creator>
  <cp:lastModifiedBy>Gardner Pippa (2017)</cp:lastModifiedBy>
  <dcterms:created xsi:type="dcterms:W3CDTF">2016-06-20T13:25:12Z</dcterms:created>
  <dcterms:modified xsi:type="dcterms:W3CDTF">2018-02-01T15:03:18Z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