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Z:\Culture Company\Projects\Network Neighbourhood\A_Budget\Programming budget\"/>
    </mc:Choice>
  </mc:AlternateContent>
  <bookViews>
    <workbookView xWindow="405" yWindow="-60" windowWidth="9855" windowHeight="8175" tabRatio="724"/>
  </bookViews>
  <sheets>
    <sheet name="Feb" sheetId="11" r:id="rId1"/>
    <sheet name="May" sheetId="14" r:id="rId2"/>
    <sheet name="Oct" sheetId="15" r:id="rId3"/>
    <sheet name="Feb 18" sheetId="16" r:id="rId4"/>
  </sheets>
  <externalReferences>
    <externalReference r:id="rId5"/>
    <externalReference r:id="rId6"/>
    <externalReference r:id="rId7"/>
    <externalReference r:id="rId8"/>
  </externalReferences>
  <definedNames>
    <definedName name="Actorcosts">'[1]Colour Purple'!$B$19</definedName>
    <definedName name="actorsals">'[2]Colour Purple'!$B$19</definedName>
    <definedName name="ActorsFees">'[3]Courtyard-Medium'!$B$19</definedName>
    <definedName name="ActualBuild">'[1]Single Spies'!$E$25</definedName>
    <definedName name="Attendancepercent">'[3]Courtyard-Large'!$B$37</definedName>
    <definedName name="Attendancepercentage">'[1]Courtyard-Large'!$B$37</definedName>
    <definedName name="attendpercent">'[2]Courtyard-Large'!$B$37</definedName>
    <definedName name="build">'[2]Single Spies'!$E$25</definedName>
    <definedName name="BuildActual">'[3]Quarry-Small'!$F$25</definedName>
    <definedName name="castnos">'[2]Blythe Spirit'!$B$18</definedName>
    <definedName name="castSize">'[3]Quarry-Medium'!$B$18</definedName>
    <definedName name="Code">'[3]Courtyard-Medium'!$B$11</definedName>
    <definedName name="CodeActual">[3]Christmas!$B$9</definedName>
    <definedName name="Contingency">[3]Christmas!$B$244</definedName>
    <definedName name="Data_Input">#REF!</definedName>
    <definedName name="Guest_Choreographer">[3]Christmas!$F$75</definedName>
    <definedName name="Guest_Composer">[3]Christmas!$F$77</definedName>
    <definedName name="Guest_Designer">[3]Christmas!$F$73</definedName>
    <definedName name="Guest_Director_Costs">[3]Christmas!$F$72</definedName>
    <definedName name="Guest_LX_Designer">[3]Christmas!$F$74</definedName>
    <definedName name="Guest_Sound">[3]Christmas!$F$76</definedName>
    <definedName name="Income_and_Programmes">#REF!</definedName>
    <definedName name="MusiciansNo">[3]Christmas!$B$21</definedName>
    <definedName name="NetBoxOffice">[3]Christmas!$C$241</definedName>
    <definedName name="NoOfPerfs">[3]Christmas!$B$28</definedName>
    <definedName name="NoOfPerfs_Actual">[3]Christmas!$F$28</definedName>
    <definedName name="NoOfSeats">[3]Christmas!$B$35</definedName>
    <definedName name="PaintshopBasic">[3]Christmas!$B$45</definedName>
    <definedName name="paintshopOT">[3]Christmas!$C$45</definedName>
    <definedName name="Period">[3]Christmas!$B$17</definedName>
    <definedName name="Physicals">[3]Christmas!$B$33</definedName>
    <definedName name="_xlnm.Print_Area" localSheetId="0">Feb!$A$1:$X$90</definedName>
    <definedName name="_xlnm.Print_Area">#REF!</definedName>
    <definedName name="_xlnm.Print_Titles">#REF!</definedName>
    <definedName name="printarea">[4]Assumptions!$C$85:$E$110</definedName>
    <definedName name="Production_Capitalisation_Costs">#REF!</definedName>
    <definedName name="production_Week_Actual">[3]Christmas!$F$26</definedName>
    <definedName name="ProductionWeek">[3]Christmas!$B$26</definedName>
    <definedName name="PropsBasic">[3]Christmas!$B$46</definedName>
    <definedName name="PropsOT">[3]Christmas!$C$46</definedName>
    <definedName name="Rehearsal">[3]Christmas!$B$24</definedName>
    <definedName name="RehearsalActual">'[3]Courtyard-Small'!$F$24</definedName>
    <definedName name="Runing_Costs">#REF!</definedName>
    <definedName name="RunTime">'[3]Courtyard-Large'!$B$29</definedName>
    <definedName name="Sizecast">'[1]Blythe Spirit'!$B$18</definedName>
    <definedName name="StageManagersNo">'[3]Courtyard-Medium'!$B$22</definedName>
    <definedName name="Title">'[3]Courtyard-Large'!$B$3</definedName>
    <definedName name="TotalAttendance">[3]Christmas!$B$40</definedName>
    <definedName name="TouringWeeks">[3]Christmas!$B$31</definedName>
    <definedName name="WardrobeBasic">[3]Christmas!$B$47</definedName>
    <definedName name="WardrobeOT">[3]Christmas!$C$47</definedName>
    <definedName name="WigsOT">[3]Christmas!$C$48</definedName>
    <definedName name="WorkshopOT">[3]Christmas!$C$44</definedName>
  </definedNames>
  <calcPr calcId="171027"/>
</workbook>
</file>

<file path=xl/calcChain.xml><?xml version="1.0" encoding="utf-8"?>
<calcChain xmlns="http://schemas.openxmlformats.org/spreadsheetml/2006/main">
  <c r="U39" i="11" l="1"/>
  <c r="T39" i="11"/>
  <c r="S39" i="11"/>
  <c r="R39" i="11"/>
  <c r="U41" i="11"/>
  <c r="B41" i="11"/>
  <c r="S90" i="11"/>
  <c r="S32" i="11" s="1"/>
  <c r="S84" i="11"/>
  <c r="S77" i="11"/>
  <c r="S79" i="11" s="1"/>
  <c r="S29" i="11" s="1"/>
  <c r="S67" i="11"/>
  <c r="S68" i="11" s="1"/>
  <c r="S63" i="11"/>
  <c r="S28" i="11"/>
  <c r="S14" i="11"/>
  <c r="S53" i="11" s="1"/>
  <c r="S12" i="11"/>
  <c r="R90" i="11"/>
  <c r="R32" i="11" s="1"/>
  <c r="R84" i="11"/>
  <c r="R28" i="11" s="1"/>
  <c r="R77" i="11"/>
  <c r="R79" i="11" s="1"/>
  <c r="R29" i="11" s="1"/>
  <c r="R67" i="11"/>
  <c r="R68" i="11" s="1"/>
  <c r="R63" i="11"/>
  <c r="R12" i="11"/>
  <c r="R14" i="11" s="1"/>
  <c r="Q90" i="11"/>
  <c r="Q84" i="11"/>
  <c r="Q28" i="11" s="1"/>
  <c r="Q77" i="11"/>
  <c r="Q79" i="11" s="1"/>
  <c r="Q29" i="11" s="1"/>
  <c r="Q67" i="11"/>
  <c r="Q68" i="11" s="1"/>
  <c r="Q63" i="11"/>
  <c r="Q32" i="11"/>
  <c r="Q12" i="11"/>
  <c r="Q14" i="11" s="1"/>
  <c r="Q53" i="11" s="1"/>
  <c r="P90" i="11"/>
  <c r="P32" i="11" s="1"/>
  <c r="P84" i="11"/>
  <c r="P77" i="11"/>
  <c r="P79" i="11" s="1"/>
  <c r="P29" i="11" s="1"/>
  <c r="P67" i="11"/>
  <c r="P68" i="11" s="1"/>
  <c r="P63" i="11"/>
  <c r="P28" i="11"/>
  <c r="P12" i="11"/>
  <c r="P14" i="11" s="1"/>
  <c r="O90" i="11"/>
  <c r="O32" i="11" s="1"/>
  <c r="O84" i="11"/>
  <c r="O77" i="11"/>
  <c r="O79" i="11" s="1"/>
  <c r="O29" i="11" s="1"/>
  <c r="O67" i="11"/>
  <c r="O68" i="11" s="1"/>
  <c r="O63" i="11"/>
  <c r="O28" i="11"/>
  <c r="O14" i="11"/>
  <c r="O53" i="11" s="1"/>
  <c r="O12" i="11"/>
  <c r="M90" i="11"/>
  <c r="M32" i="11" s="1"/>
  <c r="M84" i="11"/>
  <c r="M79" i="11"/>
  <c r="M29" i="11" s="1"/>
  <c r="M77" i="11"/>
  <c r="M67" i="11"/>
  <c r="M68" i="11" s="1"/>
  <c r="M63" i="11"/>
  <c r="M28" i="11"/>
  <c r="M12" i="11"/>
  <c r="M14" i="11" s="1"/>
  <c r="N90" i="11"/>
  <c r="N32" i="11" s="1"/>
  <c r="N84" i="11"/>
  <c r="N77" i="11"/>
  <c r="N79" i="11" s="1"/>
  <c r="N29" i="11" s="1"/>
  <c r="N67" i="11"/>
  <c r="N68" i="11" s="1"/>
  <c r="N70" i="11" s="1"/>
  <c r="N30" i="11" s="1"/>
  <c r="N63" i="11"/>
  <c r="N28" i="11"/>
  <c r="N12" i="11"/>
  <c r="N14" i="11" s="1"/>
  <c r="L90" i="11"/>
  <c r="L32" i="11" s="1"/>
  <c r="L84" i="11"/>
  <c r="L28" i="11" s="1"/>
  <c r="L77" i="11"/>
  <c r="L79" i="11" s="1"/>
  <c r="L29" i="11" s="1"/>
  <c r="L67" i="11"/>
  <c r="L68" i="11" s="1"/>
  <c r="L63" i="11"/>
  <c r="L12" i="11"/>
  <c r="L14" i="11" s="1"/>
  <c r="L53" i="11" s="1"/>
  <c r="K90" i="11"/>
  <c r="K32" i="11" s="1"/>
  <c r="K84" i="11"/>
  <c r="K28" i="11" s="1"/>
  <c r="K77" i="11"/>
  <c r="K79" i="11" s="1"/>
  <c r="K29" i="11" s="1"/>
  <c r="K67" i="11"/>
  <c r="K68" i="11" s="1"/>
  <c r="K63" i="11"/>
  <c r="K12" i="11"/>
  <c r="K14" i="11" s="1"/>
  <c r="J90" i="11"/>
  <c r="J32" i="11" s="1"/>
  <c r="J84" i="11"/>
  <c r="J28" i="11" s="1"/>
  <c r="J77" i="11"/>
  <c r="J79" i="11" s="1"/>
  <c r="J29" i="11" s="1"/>
  <c r="J67" i="11"/>
  <c r="J68" i="11" s="1"/>
  <c r="J63" i="11"/>
  <c r="J12" i="11"/>
  <c r="J14" i="11" s="1"/>
  <c r="I90" i="11"/>
  <c r="I32" i="11" s="1"/>
  <c r="I84" i="11"/>
  <c r="I28" i="11" s="1"/>
  <c r="I77" i="11"/>
  <c r="I79" i="11" s="1"/>
  <c r="I29" i="11" s="1"/>
  <c r="I67" i="11"/>
  <c r="I68" i="11" s="1"/>
  <c r="I63" i="11"/>
  <c r="I12" i="11"/>
  <c r="I14" i="11" s="1"/>
  <c r="I53" i="11" s="1"/>
  <c r="H90" i="11"/>
  <c r="H32" i="11" s="1"/>
  <c r="H84" i="11"/>
  <c r="H28" i="11" s="1"/>
  <c r="H77" i="11"/>
  <c r="H79" i="11" s="1"/>
  <c r="H29" i="11" s="1"/>
  <c r="H67" i="11"/>
  <c r="H68" i="11" s="1"/>
  <c r="H63" i="11"/>
  <c r="H12" i="11"/>
  <c r="H14" i="11" s="1"/>
  <c r="H13" i="16"/>
  <c r="G13" i="16"/>
  <c r="F13" i="16"/>
  <c r="F15" i="16" s="1"/>
  <c r="E13" i="16"/>
  <c r="E15" i="16" s="1"/>
  <c r="D13" i="16"/>
  <c r="C13" i="16"/>
  <c r="H13" i="14"/>
  <c r="G13" i="14"/>
  <c r="G15" i="14" s="1"/>
  <c r="F13" i="14"/>
  <c r="F15" i="14" s="1"/>
  <c r="E13" i="14"/>
  <c r="D13" i="14"/>
  <c r="D15" i="14" s="1"/>
  <c r="C13" i="14"/>
  <c r="C15" i="14" s="1"/>
  <c r="D16" i="15"/>
  <c r="E16" i="15"/>
  <c r="F16" i="15"/>
  <c r="G16" i="15"/>
  <c r="H16" i="15"/>
  <c r="D14" i="15"/>
  <c r="E14" i="15"/>
  <c r="F14" i="15"/>
  <c r="G14" i="15"/>
  <c r="H14" i="15"/>
  <c r="C16" i="15"/>
  <c r="C14" i="15"/>
  <c r="R70" i="11" l="1"/>
  <c r="R30" i="11" s="1"/>
  <c r="M70" i="11"/>
  <c r="M30" i="11" s="1"/>
  <c r="M39" i="11" s="1"/>
  <c r="O70" i="11"/>
  <c r="O30" i="11" s="1"/>
  <c r="S54" i="11"/>
  <c r="S55" i="11"/>
  <c r="S70" i="11"/>
  <c r="S30" i="11" s="1"/>
  <c r="S16" i="11"/>
  <c r="R16" i="11"/>
  <c r="R53" i="11"/>
  <c r="Q55" i="11"/>
  <c r="Q54" i="11"/>
  <c r="Q70" i="11"/>
  <c r="Q30" i="11" s="1"/>
  <c r="Q39" i="11" s="1"/>
  <c r="Q16" i="11"/>
  <c r="P70" i="11"/>
  <c r="P30" i="11" s="1"/>
  <c r="P39" i="11" s="1"/>
  <c r="P53" i="11"/>
  <c r="P16" i="11"/>
  <c r="O54" i="11"/>
  <c r="O15" i="11" s="1"/>
  <c r="O17" i="11" s="1"/>
  <c r="O41" i="11" s="1"/>
  <c r="O55" i="11"/>
  <c r="O39" i="11"/>
  <c r="O16" i="11"/>
  <c r="M53" i="11"/>
  <c r="M16" i="11"/>
  <c r="N16" i="11"/>
  <c r="N53" i="11"/>
  <c r="N39" i="11"/>
  <c r="K70" i="11"/>
  <c r="K30" i="11" s="1"/>
  <c r="H70" i="11"/>
  <c r="H30" i="11" s="1"/>
  <c r="H39" i="11" s="1"/>
  <c r="L70" i="11"/>
  <c r="L30" i="11" s="1"/>
  <c r="L39" i="11" s="1"/>
  <c r="L55" i="11"/>
  <c r="L54" i="11"/>
  <c r="I70" i="11"/>
  <c r="I30" i="11" s="1"/>
  <c r="I39" i="11" s="1"/>
  <c r="L16" i="11"/>
  <c r="K16" i="11"/>
  <c r="K53" i="11"/>
  <c r="K39" i="11"/>
  <c r="J70" i="11"/>
  <c r="J30" i="11" s="1"/>
  <c r="J39" i="11" s="1"/>
  <c r="J53" i="11"/>
  <c r="J16" i="11"/>
  <c r="I55" i="11"/>
  <c r="I54" i="11"/>
  <c r="I16" i="11"/>
  <c r="H53" i="11"/>
  <c r="H16" i="11"/>
  <c r="C15" i="16"/>
  <c r="G15" i="16"/>
  <c r="D15" i="16"/>
  <c r="H15" i="16"/>
  <c r="H15" i="14"/>
  <c r="E15" i="14"/>
  <c r="Q15" i="11" l="1"/>
  <c r="Q17" i="11" s="1"/>
  <c r="Q41" i="11" s="1"/>
  <c r="S56" i="11"/>
  <c r="S57" i="11" s="1"/>
  <c r="S20" i="11" s="1"/>
  <c r="S15" i="11"/>
  <c r="S17" i="11" s="1"/>
  <c r="S41" i="11" s="1"/>
  <c r="R55" i="11"/>
  <c r="R54" i="11"/>
  <c r="Q56" i="11"/>
  <c r="Q57" i="11" s="1"/>
  <c r="Q20" i="11" s="1"/>
  <c r="P54" i="11"/>
  <c r="P55" i="11"/>
  <c r="O56" i="11"/>
  <c r="O57" i="11" s="1"/>
  <c r="O20" i="11" s="1"/>
  <c r="M55" i="11"/>
  <c r="M54" i="11"/>
  <c r="M15" i="11" s="1"/>
  <c r="M17" i="11" s="1"/>
  <c r="M41" i="11" s="1"/>
  <c r="N55" i="11"/>
  <c r="N54" i="11"/>
  <c r="N15" i="11" s="1"/>
  <c r="N17" i="11" s="1"/>
  <c r="N41" i="11" s="1"/>
  <c r="I15" i="11"/>
  <c r="I17" i="11" s="1"/>
  <c r="I41" i="11" s="1"/>
  <c r="L15" i="11"/>
  <c r="L17" i="11" s="1"/>
  <c r="L41" i="11" s="1"/>
  <c r="L56" i="11"/>
  <c r="L57" i="11" s="1"/>
  <c r="L20" i="11" s="1"/>
  <c r="K55" i="11"/>
  <c r="K54" i="11"/>
  <c r="J54" i="11"/>
  <c r="J55" i="11"/>
  <c r="I56" i="11"/>
  <c r="I57" i="11" s="1"/>
  <c r="I20" i="11" s="1"/>
  <c r="H55" i="11"/>
  <c r="H54" i="11"/>
  <c r="H15" i="11" l="1"/>
  <c r="H17" i="11" s="1"/>
  <c r="H41" i="11" s="1"/>
  <c r="N56" i="11"/>
  <c r="N57" i="11" s="1"/>
  <c r="N20" i="11" s="1"/>
  <c r="R15" i="11"/>
  <c r="R17" i="11" s="1"/>
  <c r="R41" i="11" s="1"/>
  <c r="R56" i="11"/>
  <c r="R57" i="11" s="1"/>
  <c r="R20" i="11" s="1"/>
  <c r="P15" i="11"/>
  <c r="P17" i="11" s="1"/>
  <c r="P41" i="11" s="1"/>
  <c r="P56" i="11"/>
  <c r="P57" i="11" s="1"/>
  <c r="P20" i="11" s="1"/>
  <c r="M56" i="11"/>
  <c r="M57" i="11" s="1"/>
  <c r="M20" i="11" s="1"/>
  <c r="J15" i="11"/>
  <c r="J17" i="11" s="1"/>
  <c r="J41" i="11" s="1"/>
  <c r="H56" i="11"/>
  <c r="H57" i="11" s="1"/>
  <c r="H20" i="11" s="1"/>
  <c r="K15" i="11"/>
  <c r="K17" i="11" s="1"/>
  <c r="K41" i="11" s="1"/>
  <c r="K56" i="11"/>
  <c r="K57" i="11" s="1"/>
  <c r="K20" i="11" s="1"/>
  <c r="J56" i="11"/>
  <c r="J57" i="11" s="1"/>
  <c r="J20" i="11" s="1"/>
  <c r="H89" i="16" l="1"/>
  <c r="G89" i="16"/>
  <c r="F89" i="16"/>
  <c r="F31" i="16" s="1"/>
  <c r="F38" i="16" s="1"/>
  <c r="E89" i="16"/>
  <c r="E31" i="16" s="1"/>
  <c r="D89" i="16"/>
  <c r="C89" i="16"/>
  <c r="H83" i="16"/>
  <c r="G83" i="16"/>
  <c r="G27" i="16" s="1"/>
  <c r="F83" i="16"/>
  <c r="E83" i="16"/>
  <c r="D83" i="16"/>
  <c r="C83" i="16"/>
  <c r="C27" i="16" s="1"/>
  <c r="F78" i="16"/>
  <c r="E78" i="16"/>
  <c r="H76" i="16"/>
  <c r="H78" i="16" s="1"/>
  <c r="H28" i="16" s="1"/>
  <c r="G76" i="16"/>
  <c r="G78" i="16" s="1"/>
  <c r="G28" i="16" s="1"/>
  <c r="F76" i="16"/>
  <c r="E76" i="16"/>
  <c r="D76" i="16"/>
  <c r="D78" i="16" s="1"/>
  <c r="D28" i="16" s="1"/>
  <c r="M28" i="16" s="1"/>
  <c r="C76" i="16"/>
  <c r="C78" i="16" s="1"/>
  <c r="C28" i="16" s="1"/>
  <c r="H67" i="16"/>
  <c r="G67" i="16"/>
  <c r="D67" i="16"/>
  <c r="C67" i="16"/>
  <c r="H66" i="16"/>
  <c r="G66" i="16"/>
  <c r="F66" i="16"/>
  <c r="F67" i="16" s="1"/>
  <c r="F69" i="16" s="1"/>
  <c r="E66" i="16"/>
  <c r="E67" i="16" s="1"/>
  <c r="E69" i="16" s="1"/>
  <c r="E29" i="16" s="1"/>
  <c r="D66" i="16"/>
  <c r="C66" i="16"/>
  <c r="H62" i="16"/>
  <c r="H69" i="16" s="1"/>
  <c r="H29" i="16" s="1"/>
  <c r="G62" i="16"/>
  <c r="F62" i="16"/>
  <c r="E62" i="16"/>
  <c r="D62" i="16"/>
  <c r="D69" i="16" s="1"/>
  <c r="D29" i="16" s="1"/>
  <c r="C62" i="16"/>
  <c r="C69" i="16" s="1"/>
  <c r="C29" i="16" s="1"/>
  <c r="L38" i="16"/>
  <c r="M37" i="16"/>
  <c r="M36" i="16"/>
  <c r="M35" i="16"/>
  <c r="M34" i="16"/>
  <c r="M33" i="16"/>
  <c r="M32" i="16"/>
  <c r="H31" i="16"/>
  <c r="G31" i="16"/>
  <c r="D31" i="16"/>
  <c r="C31" i="16"/>
  <c r="M31" i="16" s="1"/>
  <c r="F29" i="16"/>
  <c r="F28" i="16"/>
  <c r="E28" i="16"/>
  <c r="H27" i="16"/>
  <c r="F27" i="16"/>
  <c r="E27" i="16"/>
  <c r="D27" i="16"/>
  <c r="D38" i="16" s="1"/>
  <c r="M25" i="16"/>
  <c r="M24" i="16"/>
  <c r="M23" i="16"/>
  <c r="M22" i="16"/>
  <c r="M21" i="16"/>
  <c r="M20" i="16"/>
  <c r="M18" i="16"/>
  <c r="E52" i="16"/>
  <c r="E53" i="16" s="1"/>
  <c r="H11" i="16"/>
  <c r="G11" i="16"/>
  <c r="F11" i="16"/>
  <c r="E11" i="16"/>
  <c r="D11" i="16"/>
  <c r="C11" i="16"/>
  <c r="H89" i="15"/>
  <c r="G89" i="15"/>
  <c r="F89" i="15"/>
  <c r="E89" i="15"/>
  <c r="D89" i="15"/>
  <c r="C89" i="15"/>
  <c r="H83" i="15"/>
  <c r="G83" i="15"/>
  <c r="F83" i="15"/>
  <c r="E83" i="15"/>
  <c r="D83" i="15"/>
  <c r="C83" i="15"/>
  <c r="H78" i="15"/>
  <c r="G78" i="15"/>
  <c r="F78" i="15"/>
  <c r="E78" i="15"/>
  <c r="D78" i="15"/>
  <c r="C78" i="15"/>
  <c r="H76" i="15"/>
  <c r="G76" i="15"/>
  <c r="F76" i="15"/>
  <c r="E76" i="15"/>
  <c r="D76" i="15"/>
  <c r="C76" i="15"/>
  <c r="H69" i="15"/>
  <c r="H29" i="15" s="1"/>
  <c r="E69" i="15"/>
  <c r="D69" i="15"/>
  <c r="D29" i="15" s="1"/>
  <c r="H67" i="15"/>
  <c r="G67" i="15"/>
  <c r="G69" i="15" s="1"/>
  <c r="G29" i="15" s="1"/>
  <c r="F67" i="15"/>
  <c r="F69" i="15" s="1"/>
  <c r="F29" i="15" s="1"/>
  <c r="F38" i="15" s="1"/>
  <c r="E67" i="15"/>
  <c r="D67" i="15"/>
  <c r="C67" i="15"/>
  <c r="C69" i="15" s="1"/>
  <c r="C29" i="15" s="1"/>
  <c r="H66" i="15"/>
  <c r="G66" i="15"/>
  <c r="F66" i="15"/>
  <c r="E66" i="15"/>
  <c r="D66" i="15"/>
  <c r="C66" i="15"/>
  <c r="H62" i="15"/>
  <c r="G62" i="15"/>
  <c r="F62" i="15"/>
  <c r="E62" i="15"/>
  <c r="D62" i="15"/>
  <c r="C62" i="15"/>
  <c r="E54" i="15"/>
  <c r="H53" i="15"/>
  <c r="E53" i="15"/>
  <c r="G52" i="15"/>
  <c r="G53" i="15" s="1"/>
  <c r="F52" i="15"/>
  <c r="E52" i="15"/>
  <c r="C52" i="15"/>
  <c r="C53" i="15" s="1"/>
  <c r="E40" i="15"/>
  <c r="L38" i="15"/>
  <c r="E38" i="15"/>
  <c r="M37" i="15"/>
  <c r="M36" i="15"/>
  <c r="M35" i="15"/>
  <c r="M34" i="15"/>
  <c r="M33" i="15"/>
  <c r="M32" i="15"/>
  <c r="M31" i="15"/>
  <c r="H31" i="15"/>
  <c r="G31" i="15"/>
  <c r="F31" i="15"/>
  <c r="E31" i="15"/>
  <c r="D31" i="15"/>
  <c r="C31" i="15"/>
  <c r="M29" i="15"/>
  <c r="E29" i="15"/>
  <c r="H28" i="15"/>
  <c r="H38" i="15" s="1"/>
  <c r="G28" i="15"/>
  <c r="F28" i="15"/>
  <c r="E28" i="15"/>
  <c r="D28" i="15"/>
  <c r="C28" i="15"/>
  <c r="H27" i="15"/>
  <c r="G27" i="15"/>
  <c r="F27" i="15"/>
  <c r="E27" i="15"/>
  <c r="D27" i="15"/>
  <c r="C27" i="15"/>
  <c r="M25" i="15"/>
  <c r="M24" i="15"/>
  <c r="M23" i="15"/>
  <c r="M22" i="15"/>
  <c r="M21" i="15"/>
  <c r="M20" i="15"/>
  <c r="M18" i="15"/>
  <c r="H40" i="15"/>
  <c r="H15" i="15"/>
  <c r="G15" i="15"/>
  <c r="E15" i="15"/>
  <c r="D15" i="15"/>
  <c r="C15" i="15"/>
  <c r="H13" i="15"/>
  <c r="H52" i="15" s="1"/>
  <c r="G13" i="15"/>
  <c r="F13" i="15"/>
  <c r="E13" i="15"/>
  <c r="D13" i="15"/>
  <c r="M13" i="15" s="1"/>
  <c r="C13" i="15"/>
  <c r="M11" i="15"/>
  <c r="H11" i="15"/>
  <c r="G11" i="15"/>
  <c r="F11" i="15"/>
  <c r="E11" i="15"/>
  <c r="D11" i="15"/>
  <c r="C11" i="15"/>
  <c r="H89" i="14"/>
  <c r="G89" i="14"/>
  <c r="F89" i="14"/>
  <c r="E89" i="14"/>
  <c r="D89" i="14"/>
  <c r="C89" i="14"/>
  <c r="H83" i="14"/>
  <c r="G83" i="14"/>
  <c r="F83" i="14"/>
  <c r="E83" i="14"/>
  <c r="D83" i="14"/>
  <c r="C83" i="14"/>
  <c r="H78" i="14"/>
  <c r="G78" i="14"/>
  <c r="F78" i="14"/>
  <c r="E78" i="14"/>
  <c r="D78" i="14"/>
  <c r="C78" i="14"/>
  <c r="H76" i="14"/>
  <c r="G76" i="14"/>
  <c r="F76" i="14"/>
  <c r="E76" i="14"/>
  <c r="D76" i="14"/>
  <c r="C76" i="14"/>
  <c r="H69" i="14"/>
  <c r="G69" i="14"/>
  <c r="G29" i="14" s="1"/>
  <c r="F69" i="14"/>
  <c r="E69" i="14"/>
  <c r="D69" i="14"/>
  <c r="C69" i="14"/>
  <c r="C29" i="14" s="1"/>
  <c r="H67" i="14"/>
  <c r="G67" i="14"/>
  <c r="F67" i="14"/>
  <c r="E67" i="14"/>
  <c r="D67" i="14"/>
  <c r="C67" i="14"/>
  <c r="H66" i="14"/>
  <c r="G66" i="14"/>
  <c r="F66" i="14"/>
  <c r="E66" i="14"/>
  <c r="D66" i="14"/>
  <c r="C66" i="14"/>
  <c r="H62" i="14"/>
  <c r="G62" i="14"/>
  <c r="F62" i="14"/>
  <c r="E62" i="14"/>
  <c r="D62" i="14"/>
  <c r="C62" i="14"/>
  <c r="E54" i="14"/>
  <c r="G53" i="14"/>
  <c r="C53" i="14"/>
  <c r="G52" i="14"/>
  <c r="G54" i="14" s="1"/>
  <c r="E52" i="14"/>
  <c r="C52" i="14"/>
  <c r="C54" i="14" s="1"/>
  <c r="L38" i="14"/>
  <c r="M37" i="14"/>
  <c r="M36" i="14"/>
  <c r="M35" i="14"/>
  <c r="M34" i="14"/>
  <c r="M33" i="14"/>
  <c r="M32" i="14"/>
  <c r="M31" i="14"/>
  <c r="H31" i="14"/>
  <c r="G31" i="14"/>
  <c r="F31" i="14"/>
  <c r="E31" i="14"/>
  <c r="D31" i="14"/>
  <c r="C31" i="14"/>
  <c r="H29" i="14"/>
  <c r="F29" i="14"/>
  <c r="F38" i="14" s="1"/>
  <c r="E29" i="14"/>
  <c r="E38" i="14" s="1"/>
  <c r="D29" i="14"/>
  <c r="D38" i="14" s="1"/>
  <c r="H28" i="14"/>
  <c r="H38" i="14" s="1"/>
  <c r="G28" i="14"/>
  <c r="F28" i="14"/>
  <c r="E28" i="14"/>
  <c r="D28" i="14"/>
  <c r="M28" i="14" s="1"/>
  <c r="C28" i="14"/>
  <c r="H27" i="14"/>
  <c r="G27" i="14"/>
  <c r="G38" i="14" s="1"/>
  <c r="F27" i="14"/>
  <c r="E27" i="14"/>
  <c r="D27" i="14"/>
  <c r="C27" i="14"/>
  <c r="M25" i="14"/>
  <c r="M24" i="14"/>
  <c r="M23" i="14"/>
  <c r="M22" i="14"/>
  <c r="M21" i="14"/>
  <c r="M20" i="14"/>
  <c r="M18" i="14"/>
  <c r="M13" i="14"/>
  <c r="H52" i="14"/>
  <c r="D52" i="14"/>
  <c r="M11" i="14"/>
  <c r="H11" i="14"/>
  <c r="G11" i="14"/>
  <c r="F11" i="14"/>
  <c r="E11" i="14"/>
  <c r="D11" i="14"/>
  <c r="C11" i="14"/>
  <c r="U38" i="11"/>
  <c r="U37" i="11"/>
  <c r="U36" i="11"/>
  <c r="U35" i="11"/>
  <c r="U34" i="11"/>
  <c r="U33" i="11"/>
  <c r="U25" i="11"/>
  <c r="U19" i="11"/>
  <c r="G90" i="11"/>
  <c r="G32" i="11" s="1"/>
  <c r="G84" i="11"/>
  <c r="G28" i="11" s="1"/>
  <c r="G77" i="11"/>
  <c r="G79" i="11" s="1"/>
  <c r="G29" i="11" s="1"/>
  <c r="G67" i="11"/>
  <c r="G68" i="11" s="1"/>
  <c r="G63" i="11"/>
  <c r="G12" i="11"/>
  <c r="G14" i="11" s="1"/>
  <c r="F90" i="11"/>
  <c r="F32" i="11" s="1"/>
  <c r="F84" i="11"/>
  <c r="F28" i="11" s="1"/>
  <c r="F77" i="11"/>
  <c r="F79" i="11" s="1"/>
  <c r="F29" i="11" s="1"/>
  <c r="F67" i="11"/>
  <c r="F68" i="11" s="1"/>
  <c r="F63" i="11"/>
  <c r="F12" i="11"/>
  <c r="F14" i="11" s="1"/>
  <c r="E90" i="11"/>
  <c r="E32" i="11" s="1"/>
  <c r="E84" i="11"/>
  <c r="E77" i="11"/>
  <c r="E79" i="11" s="1"/>
  <c r="E29" i="11" s="1"/>
  <c r="E67" i="11"/>
  <c r="E68" i="11" s="1"/>
  <c r="E63" i="11"/>
  <c r="E28" i="11"/>
  <c r="E12" i="11"/>
  <c r="E14" i="11" s="1"/>
  <c r="D90" i="11"/>
  <c r="D32" i="11" s="1"/>
  <c r="D84" i="11"/>
  <c r="D28" i="11" s="1"/>
  <c r="D77" i="11"/>
  <c r="D79" i="11" s="1"/>
  <c r="D29" i="11" s="1"/>
  <c r="D67" i="11"/>
  <c r="D68" i="11" s="1"/>
  <c r="D63" i="11"/>
  <c r="D12" i="11"/>
  <c r="D14" i="11" s="1"/>
  <c r="C90" i="11"/>
  <c r="C32" i="11" s="1"/>
  <c r="C84" i="11"/>
  <c r="C28" i="11" s="1"/>
  <c r="C77" i="11"/>
  <c r="C79" i="11" s="1"/>
  <c r="C29" i="11" s="1"/>
  <c r="C67" i="11"/>
  <c r="C68" i="11" s="1"/>
  <c r="C63" i="11"/>
  <c r="C12" i="11"/>
  <c r="C14" i="11" s="1"/>
  <c r="B90" i="11"/>
  <c r="B32" i="11" s="1"/>
  <c r="B84" i="11"/>
  <c r="F53" i="11" l="1"/>
  <c r="F70" i="11"/>
  <c r="F30" i="11" s="1"/>
  <c r="F39" i="11" s="1"/>
  <c r="E40" i="14"/>
  <c r="E53" i="14"/>
  <c r="E14" i="14" s="1"/>
  <c r="E16" i="14" s="1"/>
  <c r="C14" i="14"/>
  <c r="C16" i="14" s="1"/>
  <c r="G55" i="14"/>
  <c r="G56" i="14" s="1"/>
  <c r="G19" i="14" s="1"/>
  <c r="G14" i="14"/>
  <c r="G16" i="14" s="1"/>
  <c r="G40" i="14" s="1"/>
  <c r="D53" i="14"/>
  <c r="H53" i="14"/>
  <c r="C38" i="14"/>
  <c r="C40" i="14" s="1"/>
  <c r="M27" i="14"/>
  <c r="M29" i="14"/>
  <c r="F53" i="15"/>
  <c r="F54" i="15"/>
  <c r="H54" i="14"/>
  <c r="H54" i="15"/>
  <c r="H55" i="15"/>
  <c r="H56" i="15" s="1"/>
  <c r="H19" i="15" s="1"/>
  <c r="G40" i="15"/>
  <c r="M13" i="16"/>
  <c r="E38" i="16"/>
  <c r="F52" i="14"/>
  <c r="M15" i="14"/>
  <c r="M16" i="14" s="1"/>
  <c r="C55" i="14"/>
  <c r="C56" i="14" s="1"/>
  <c r="C19" i="14" s="1"/>
  <c r="D54" i="14"/>
  <c r="M15" i="15"/>
  <c r="M16" i="15" s="1"/>
  <c r="D38" i="15"/>
  <c r="M28" i="15"/>
  <c r="F52" i="16"/>
  <c r="C52" i="16"/>
  <c r="G69" i="16"/>
  <c r="G29" i="16" s="1"/>
  <c r="M29" i="16" s="1"/>
  <c r="F15" i="15"/>
  <c r="F40" i="15"/>
  <c r="D40" i="15"/>
  <c r="C38" i="15"/>
  <c r="M27" i="15"/>
  <c r="G38" i="15"/>
  <c r="E55" i="15"/>
  <c r="E56" i="15" s="1"/>
  <c r="E19" i="15" s="1"/>
  <c r="F55" i="15"/>
  <c r="F56" i="15" s="1"/>
  <c r="F19" i="15" s="1"/>
  <c r="M11" i="16"/>
  <c r="E54" i="16"/>
  <c r="E14" i="16" s="1"/>
  <c r="E16" i="16" s="1"/>
  <c r="E55" i="16"/>
  <c r="E56" i="16" s="1"/>
  <c r="E19" i="16" s="1"/>
  <c r="H38" i="16"/>
  <c r="G52" i="16"/>
  <c r="C38" i="16"/>
  <c r="M27" i="16"/>
  <c r="G38" i="16"/>
  <c r="D52" i="16"/>
  <c r="H52" i="16"/>
  <c r="D52" i="15"/>
  <c r="C54" i="15"/>
  <c r="G54" i="15"/>
  <c r="G55" i="15" s="1"/>
  <c r="G56" i="15" s="1"/>
  <c r="G19" i="15" s="1"/>
  <c r="G70" i="11"/>
  <c r="G30" i="11" s="1"/>
  <c r="G39" i="11" s="1"/>
  <c r="E70" i="11"/>
  <c r="E30" i="11" s="1"/>
  <c r="E39" i="11" s="1"/>
  <c r="U32" i="11"/>
  <c r="C70" i="11"/>
  <c r="C30" i="11" s="1"/>
  <c r="C39" i="11" s="1"/>
  <c r="E16" i="11"/>
  <c r="E53" i="11"/>
  <c r="D70" i="11"/>
  <c r="D30" i="11" s="1"/>
  <c r="D39" i="11" s="1"/>
  <c r="G16" i="11"/>
  <c r="G53" i="11"/>
  <c r="G55" i="11" s="1"/>
  <c r="F55" i="11"/>
  <c r="F54" i="11"/>
  <c r="F16" i="11"/>
  <c r="D16" i="11"/>
  <c r="D53" i="11"/>
  <c r="C53" i="11"/>
  <c r="C16" i="11"/>
  <c r="F15" i="11" l="1"/>
  <c r="F17" i="11" s="1"/>
  <c r="E40" i="16"/>
  <c r="D55" i="14"/>
  <c r="D56" i="14" s="1"/>
  <c r="D19" i="14" s="1"/>
  <c r="D14" i="14"/>
  <c r="D16" i="14" s="1"/>
  <c r="D40" i="14" s="1"/>
  <c r="H55" i="14"/>
  <c r="H56" i="14" s="1"/>
  <c r="H19" i="14" s="1"/>
  <c r="H14" i="14"/>
  <c r="H16" i="14" s="1"/>
  <c r="H40" i="14" s="1"/>
  <c r="E55" i="14"/>
  <c r="E56" i="14" s="1"/>
  <c r="E19" i="14" s="1"/>
  <c r="H53" i="16"/>
  <c r="H54" i="16"/>
  <c r="F53" i="14"/>
  <c r="F54" i="14"/>
  <c r="M54" i="14" s="1"/>
  <c r="D53" i="16"/>
  <c r="D54" i="16"/>
  <c r="M38" i="16"/>
  <c r="M53" i="14"/>
  <c r="M16" i="16"/>
  <c r="M40" i="16" s="1"/>
  <c r="C53" i="16"/>
  <c r="C54" i="16"/>
  <c r="F53" i="16"/>
  <c r="F54" i="16"/>
  <c r="D54" i="15"/>
  <c r="M54" i="15" s="1"/>
  <c r="D53" i="15"/>
  <c r="M53" i="15" s="1"/>
  <c r="C55" i="15"/>
  <c r="C56" i="15" s="1"/>
  <c r="C19" i="15" s="1"/>
  <c r="G53" i="16"/>
  <c r="G54" i="16"/>
  <c r="M38" i="15"/>
  <c r="M40" i="15" s="1"/>
  <c r="C40" i="15"/>
  <c r="M15" i="16"/>
  <c r="M38" i="14"/>
  <c r="M40" i="14" s="1"/>
  <c r="E55" i="11"/>
  <c r="E54" i="11"/>
  <c r="E15" i="11" s="1"/>
  <c r="E17" i="11" s="1"/>
  <c r="E41" i="11" s="1"/>
  <c r="F41" i="11"/>
  <c r="G54" i="11"/>
  <c r="F56" i="11"/>
  <c r="F57" i="11" s="1"/>
  <c r="F20" i="11" s="1"/>
  <c r="D55" i="11"/>
  <c r="D54" i="11"/>
  <c r="C55" i="11"/>
  <c r="C54" i="11"/>
  <c r="D56" i="11" l="1"/>
  <c r="D15" i="11"/>
  <c r="D17" i="11" s="1"/>
  <c r="D41" i="11" s="1"/>
  <c r="C15" i="11"/>
  <c r="C17" i="11" s="1"/>
  <c r="C41" i="11" s="1"/>
  <c r="G56" i="11"/>
  <c r="G57" i="11" s="1"/>
  <c r="G20" i="11" s="1"/>
  <c r="G15" i="11"/>
  <c r="G17" i="11" s="1"/>
  <c r="G41" i="11" s="1"/>
  <c r="D55" i="16"/>
  <c r="D56" i="16" s="1"/>
  <c r="D19" i="16" s="1"/>
  <c r="D14" i="16"/>
  <c r="D16" i="16" s="1"/>
  <c r="D40" i="16" s="1"/>
  <c r="F55" i="16"/>
  <c r="F56" i="16" s="1"/>
  <c r="F19" i="16" s="1"/>
  <c r="F14" i="16"/>
  <c r="F16" i="16" s="1"/>
  <c r="F40" i="16" s="1"/>
  <c r="H55" i="16"/>
  <c r="H56" i="16" s="1"/>
  <c r="H19" i="16" s="1"/>
  <c r="H14" i="16"/>
  <c r="H16" i="16" s="1"/>
  <c r="H40" i="16" s="1"/>
  <c r="G55" i="16"/>
  <c r="G56" i="16" s="1"/>
  <c r="G19" i="16" s="1"/>
  <c r="G14" i="16"/>
  <c r="G16" i="16" s="1"/>
  <c r="G40" i="16" s="1"/>
  <c r="C14" i="16"/>
  <c r="C16" i="16" s="1"/>
  <c r="C40" i="16" s="1"/>
  <c r="F55" i="14"/>
  <c r="F56" i="14" s="1"/>
  <c r="F19" i="14" s="1"/>
  <c r="M19" i="14" s="1"/>
  <c r="F14" i="14"/>
  <c r="F16" i="14" s="1"/>
  <c r="F40" i="14" s="1"/>
  <c r="M54" i="16"/>
  <c r="M19" i="15"/>
  <c r="M53" i="16"/>
  <c r="D55" i="15"/>
  <c r="D56" i="15" s="1"/>
  <c r="D19" i="15" s="1"/>
  <c r="C55" i="16"/>
  <c r="C56" i="16" s="1"/>
  <c r="C19" i="16" s="1"/>
  <c r="M19" i="16" s="1"/>
  <c r="E56" i="11"/>
  <c r="E57" i="11" s="1"/>
  <c r="E20" i="11" s="1"/>
  <c r="C56" i="11"/>
  <c r="C57" i="11" s="1"/>
  <c r="C20" i="11" s="1"/>
  <c r="D57" i="11"/>
  <c r="D20" i="11" s="1"/>
  <c r="B67" i="11" l="1"/>
  <c r="B68" i="11" s="1"/>
  <c r="B28" i="11"/>
  <c r="B63" i="11"/>
  <c r="B77" i="11"/>
  <c r="B79" i="11" s="1"/>
  <c r="B29" i="11" s="1"/>
  <c r="U29" i="11" s="1"/>
  <c r="U28" i="11" l="1"/>
  <c r="B70" i="11"/>
  <c r="B30" i="11" l="1"/>
  <c r="B39" i="11" s="1"/>
  <c r="B12" i="11"/>
  <c r="B14" i="11" s="1"/>
  <c r="B16" i="11" l="1"/>
  <c r="U16" i="11" s="1"/>
  <c r="B53" i="11"/>
  <c r="B55" i="11" l="1"/>
  <c r="U55" i="11" s="1"/>
  <c r="B54" i="11"/>
  <c r="U54" i="11" l="1"/>
  <c r="B15" i="11"/>
  <c r="B17" i="11" s="1"/>
  <c r="B56" i="11"/>
  <c r="B57" i="11" s="1"/>
  <c r="B20" i="11" s="1"/>
  <c r="U20" i="11" s="1"/>
  <c r="U30" i="11" l="1"/>
  <c r="U26" i="11"/>
  <c r="U12" i="11" l="1"/>
  <c r="U14" i="11"/>
  <c r="U17" i="11" s="1"/>
  <c r="U21" i="11" l="1"/>
  <c r="U23" i="11" l="1"/>
  <c r="U22" i="11"/>
  <c r="U24" i="11" l="1"/>
</calcChain>
</file>

<file path=xl/comments1.xml><?xml version="1.0" encoding="utf-8"?>
<comments xmlns="http://schemas.openxmlformats.org/spreadsheetml/2006/main">
  <authors>
    <author>EJ:</author>
  </authors>
  <commentList>
    <comment ref="B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EJ:</author>
  </authors>
  <commentList>
    <comment ref="C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EJ:</author>
  </authors>
  <commentList>
    <comment ref="C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EJ:</author>
  </authors>
  <commentList>
    <comment ref="C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<sst xmlns="http://schemas.openxmlformats.org/spreadsheetml/2006/main" count="433" uniqueCount="96">
  <si>
    <t>Budget</t>
  </si>
  <si>
    <t>Total</t>
  </si>
  <si>
    <t>INCOME</t>
  </si>
  <si>
    <t>Variable assumptions</t>
  </si>
  <si>
    <t xml:space="preserve">  Average Attendance</t>
  </si>
  <si>
    <t xml:space="preserve">  Average Ticket Yield</t>
  </si>
  <si>
    <t xml:space="preserve">  Total Attendance</t>
  </si>
  <si>
    <t>Less: Visiting Company and Other Costs</t>
  </si>
  <si>
    <t>Guaranteed Royalty</t>
  </si>
  <si>
    <t>Number of performances</t>
  </si>
  <si>
    <t>Guaranteed Fees</t>
  </si>
  <si>
    <t>Royalty rate</t>
  </si>
  <si>
    <t>Models</t>
  </si>
  <si>
    <t xml:space="preserve"> Box Office Data</t>
  </si>
  <si>
    <t>Total Box Office</t>
  </si>
  <si>
    <t>FOH</t>
  </si>
  <si>
    <t>Attendants - Rate</t>
  </si>
  <si>
    <t>Attendants Number</t>
  </si>
  <si>
    <t>Total Performance cost</t>
  </si>
  <si>
    <t>Key Assumptions</t>
  </si>
  <si>
    <t>Total Box Office minus credit cards &amp; VAT</t>
  </si>
  <si>
    <t>FOH costs</t>
  </si>
  <si>
    <t>Calculated Fields</t>
  </si>
  <si>
    <t>Show</t>
  </si>
  <si>
    <t>Crew</t>
  </si>
  <si>
    <t>Venue Hire</t>
  </si>
  <si>
    <t>Artist Hospitality</t>
  </si>
  <si>
    <t>Tech Hire</t>
  </si>
  <si>
    <t>Crew Hospitality</t>
  </si>
  <si>
    <t>Transport</t>
  </si>
  <si>
    <t>FOH Manager</t>
  </si>
  <si>
    <t>Marketing campaign</t>
  </si>
  <si>
    <t>Box Office set up</t>
  </si>
  <si>
    <t>Fee</t>
  </si>
  <si>
    <t>Hours</t>
  </si>
  <si>
    <t>Crew costs</t>
  </si>
  <si>
    <t>Technical input (in half days)</t>
  </si>
  <si>
    <t>Rate</t>
  </si>
  <si>
    <t>Technical Manager / Apprentice</t>
  </si>
  <si>
    <t>Tech Manager costs</t>
  </si>
  <si>
    <t>FOH Costs</t>
  </si>
  <si>
    <t>Total cost</t>
  </si>
  <si>
    <t>Photography - £100 per show</t>
  </si>
  <si>
    <t>Evaluation - £50 per show</t>
  </si>
  <si>
    <t>Access - £500 per show</t>
  </si>
  <si>
    <t>Venue</t>
  </si>
  <si>
    <t>Date</t>
  </si>
  <si>
    <t>Red Ladder</t>
  </si>
  <si>
    <t>Company</t>
  </si>
  <si>
    <t>Playing the Field</t>
  </si>
  <si>
    <t>Sentamu</t>
  </si>
  <si>
    <t>Gross Box Office</t>
  </si>
  <si>
    <t>VAT element</t>
  </si>
  <si>
    <t>Royalty</t>
  </si>
  <si>
    <t>Spektrix fee</t>
  </si>
  <si>
    <t>Merchant fee</t>
  </si>
  <si>
    <t>Volunteering Duty of care</t>
  </si>
  <si>
    <t>Marketing manager / Apprentice</t>
  </si>
  <si>
    <t>Marketing Manager / Apprentice</t>
  </si>
  <si>
    <t>Family Film Club</t>
  </si>
  <si>
    <t>Local Bands</t>
  </si>
  <si>
    <t>Freedom</t>
  </si>
  <si>
    <t>Underneath Floorboards</t>
  </si>
  <si>
    <t>Potato Needs a Bath</t>
  </si>
  <si>
    <t>Club Night</t>
  </si>
  <si>
    <t>Women of Troy</t>
  </si>
  <si>
    <t>Roaring Girls</t>
  </si>
  <si>
    <t>Global Costs</t>
  </si>
  <si>
    <t>Animation - Local Programme</t>
  </si>
  <si>
    <t>Net Box Office Contribution</t>
  </si>
  <si>
    <t>Total Cost</t>
  </si>
  <si>
    <t>TOTAL FESTIVAL COST</t>
  </si>
  <si>
    <t>Merchant fee / Spektrix</t>
  </si>
  <si>
    <t>BTO: FEB 18</t>
  </si>
  <si>
    <t>BTO: FEB 17</t>
  </si>
  <si>
    <t>BTO: MAY 17</t>
  </si>
  <si>
    <t>BTO: OCT 17</t>
  </si>
  <si>
    <t>EAST</t>
  </si>
  <si>
    <t>Winifred Holtby</t>
  </si>
  <si>
    <t>Kingswood</t>
  </si>
  <si>
    <t>Local Pubs</t>
  </si>
  <si>
    <t>Comedy</t>
  </si>
  <si>
    <t>NORTH</t>
  </si>
  <si>
    <t>Walton Street</t>
  </si>
  <si>
    <t>Polish Film Club</t>
  </si>
  <si>
    <t>Cinema</t>
  </si>
  <si>
    <t>Hymers</t>
  </si>
  <si>
    <t>Sesh/Music</t>
  </si>
  <si>
    <t>Boulevard/Hymers</t>
  </si>
  <si>
    <t>Gemmell Social Club</t>
  </si>
  <si>
    <t>Named Artist</t>
  </si>
  <si>
    <t>WEST</t>
  </si>
  <si>
    <t>Music</t>
  </si>
  <si>
    <t>Forecast</t>
  </si>
  <si>
    <t>BUDGET</t>
  </si>
  <si>
    <t>TOTAL FESTIVAL COST (AFTER 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</si>
</sst>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_);_(* \(#,##0\);_(* &quot;-&quot;_);_(@_)"/>
    <numFmt numFmtId="165" formatCode="&quot;£ &quot;#,##0.00;\(&quot;£ &quot;#,##0.00\)"/>
    <numFmt numFmtId="166" formatCode="#,##0;\(#,##0\)"/>
    <numFmt numFmtId="167" formatCode="&quot;£ &quot;#,##0;\(&quot;£ &quot;#,##0\)"/>
    <numFmt numFmtId="168" formatCode="_-* #,##0.0_-;\-* #,##0.0_-;_-* &quot;-&quot;??_-;_-@_-"/>
    <numFmt numFmtId="169" formatCode="_-* #,##0_-;\-* #,##0_-;_-* &quot;-&quot;??_-;_-@_-"/>
  </numFmts>
  <fonts count="33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2"/>
      <name val="Geneva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1"/>
      <color indexed="63"/>
      <name val="Calibri"/>
      <family val="2"/>
    </font>
    <font>
      <sz val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164" fontId="16" fillId="0" borderId="0" applyFill="0" applyBorder="0"/>
    <xf numFmtId="164" fontId="16" fillId="0" borderId="0" applyFill="0" applyBorder="0"/>
    <xf numFmtId="166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9" fillId="0" borderId="0"/>
    <xf numFmtId="0" fontId="6" fillId="0" borderId="0"/>
    <xf numFmtId="43" fontId="32" fillId="0" borderId="0" applyFont="0" applyFill="0" applyBorder="0" applyAlignment="0" applyProtection="0"/>
  </cellStyleXfs>
  <cellXfs count="192">
    <xf numFmtId="0" fontId="0" fillId="0" borderId="0" xfId="0"/>
    <xf numFmtId="166" fontId="24" fillId="0" borderId="0" xfId="40" applyFont="1" applyBorder="1" applyAlignment="1">
      <alignment horizontal="center"/>
    </xf>
    <xf numFmtId="0" fontId="27" fillId="0" borderId="15" xfId="40" applyNumberFormat="1" applyFont="1" applyBorder="1" applyAlignment="1"/>
    <xf numFmtId="166" fontId="25" fillId="0" borderId="0" xfId="40" applyFont="1" applyBorder="1" applyAlignment="1"/>
    <xf numFmtId="0" fontId="28" fillId="24" borderId="15" xfId="40" applyNumberFormat="1" applyFont="1" applyFill="1" applyBorder="1" applyAlignment="1"/>
    <xf numFmtId="166" fontId="28" fillId="0" borderId="0" xfId="40" quotePrefix="1" applyFont="1" applyBorder="1" applyAlignment="1">
      <alignment horizontal="right"/>
    </xf>
    <xf numFmtId="166" fontId="25" fillId="0" borderId="13" xfId="40" applyFont="1" applyBorder="1"/>
    <xf numFmtId="166" fontId="25" fillId="24" borderId="15" xfId="40" applyFont="1" applyFill="1" applyBorder="1" applyAlignment="1"/>
    <xf numFmtId="166" fontId="28" fillId="24" borderId="0" xfId="40" applyFont="1" applyFill="1" applyBorder="1"/>
    <xf numFmtId="166" fontId="24" fillId="0" borderId="13" xfId="40" applyFont="1" applyBorder="1"/>
    <xf numFmtId="43" fontId="28" fillId="24" borderId="0" xfId="40" applyNumberFormat="1" applyFont="1" applyFill="1" applyBorder="1"/>
    <xf numFmtId="166" fontId="25" fillId="24" borderId="13" xfId="40" applyFont="1" applyFill="1" applyBorder="1"/>
    <xf numFmtId="166" fontId="25" fillId="0" borderId="15" xfId="40" applyFont="1" applyBorder="1" applyAlignment="1"/>
    <xf numFmtId="166" fontId="25" fillId="0" borderId="0" xfId="40" applyFont="1" applyBorder="1"/>
    <xf numFmtId="166" fontId="25" fillId="0" borderId="15" xfId="40" applyFont="1" applyBorder="1"/>
    <xf numFmtId="166" fontId="25" fillId="0" borderId="16" xfId="40" applyFont="1" applyBorder="1"/>
    <xf numFmtId="166" fontId="24" fillId="0" borderId="17" xfId="40" applyFont="1" applyBorder="1"/>
    <xf numFmtId="166" fontId="28" fillId="0" borderId="15" xfId="40" applyFont="1" applyBorder="1"/>
    <xf numFmtId="166" fontId="25" fillId="0" borderId="0" xfId="40" applyFont="1" applyFill="1" applyBorder="1"/>
    <xf numFmtId="166" fontId="25" fillId="0" borderId="15" xfId="40" applyFont="1" applyFill="1" applyBorder="1"/>
    <xf numFmtId="166" fontId="24" fillId="0" borderId="11" xfId="40" applyFont="1" applyBorder="1"/>
    <xf numFmtId="166" fontId="24" fillId="0" borderId="16" xfId="40" applyFont="1" applyBorder="1"/>
    <xf numFmtId="166" fontId="24" fillId="0" borderId="0" xfId="40" applyFont="1" applyBorder="1"/>
    <xf numFmtId="166" fontId="25" fillId="25" borderId="15" xfId="40" applyFont="1" applyFill="1" applyBorder="1"/>
    <xf numFmtId="166" fontId="25" fillId="25" borderId="0" xfId="40" applyFont="1" applyFill="1" applyBorder="1"/>
    <xf numFmtId="166" fontId="25" fillId="24" borderId="15" xfId="40" applyFont="1" applyFill="1" applyBorder="1"/>
    <xf numFmtId="166" fontId="25" fillId="24" borderId="0" xfId="40" applyFont="1" applyFill="1" applyBorder="1"/>
    <xf numFmtId="10" fontId="25" fillId="25" borderId="0" xfId="40" applyNumberFormat="1" applyFont="1" applyFill="1" applyBorder="1"/>
    <xf numFmtId="166" fontId="27" fillId="0" borderId="15" xfId="40" applyFont="1" applyBorder="1"/>
    <xf numFmtId="0" fontId="25" fillId="0" borderId="15" xfId="40" applyNumberFormat="1" applyFont="1" applyBorder="1" applyAlignment="1">
      <alignment horizontal="left"/>
    </xf>
    <xf numFmtId="0" fontId="28" fillId="25" borderId="15" xfId="29" applyNumberFormat="1" applyFont="1" applyFill="1" applyBorder="1"/>
    <xf numFmtId="0" fontId="25" fillId="25" borderId="0" xfId="29" applyFont="1" applyFill="1" applyBorder="1"/>
    <xf numFmtId="0" fontId="28" fillId="0" borderId="15" xfId="29" applyNumberFormat="1" applyFont="1" applyBorder="1"/>
    <xf numFmtId="165" fontId="25" fillId="0" borderId="0" xfId="29" applyNumberFormat="1" applyFont="1" applyBorder="1"/>
    <xf numFmtId="0" fontId="25" fillId="25" borderId="15" xfId="29" applyNumberFormat="1" applyFont="1" applyFill="1" applyBorder="1"/>
    <xf numFmtId="165" fontId="25" fillId="25" borderId="0" xfId="29" applyNumberFormat="1" applyFont="1" applyFill="1" applyBorder="1"/>
    <xf numFmtId="0" fontId="25" fillId="25" borderId="15" xfId="29" applyFont="1" applyFill="1" applyBorder="1"/>
    <xf numFmtId="0" fontId="25" fillId="0" borderId="15" xfId="29" applyFont="1" applyFill="1" applyBorder="1"/>
    <xf numFmtId="0" fontId="25" fillId="0" borderId="0" xfId="29" applyFont="1" applyFill="1" applyBorder="1"/>
    <xf numFmtId="0" fontId="28" fillId="26" borderId="15" xfId="40" applyNumberFormat="1" applyFont="1" applyFill="1" applyBorder="1" applyAlignment="1"/>
    <xf numFmtId="167" fontId="25" fillId="26" borderId="16" xfId="29" applyNumberFormat="1" applyFont="1" applyFill="1" applyBorder="1"/>
    <xf numFmtId="166" fontId="24" fillId="0" borderId="0" xfId="40" applyFont="1" applyFill="1" applyBorder="1" applyAlignment="1"/>
    <xf numFmtId="166" fontId="25" fillId="0" borderId="0" xfId="40" applyFont="1" applyFill="1" applyBorder="1" applyAlignment="1"/>
    <xf numFmtId="166" fontId="28" fillId="0" borderId="0" xfId="40" quotePrefix="1" applyFont="1" applyFill="1" applyBorder="1" applyAlignment="1">
      <alignment horizontal="right"/>
    </xf>
    <xf numFmtId="166" fontId="28" fillId="0" borderId="0" xfId="40" applyFont="1" applyFill="1" applyBorder="1"/>
    <xf numFmtId="43" fontId="28" fillId="0" borderId="0" xfId="40" applyNumberFormat="1" applyFont="1" applyFill="1" applyBorder="1"/>
    <xf numFmtId="166" fontId="25" fillId="0" borderId="17" xfId="40" applyFont="1" applyBorder="1"/>
    <xf numFmtId="166" fontId="24" fillId="0" borderId="0" xfId="40" applyFont="1" applyFill="1" applyBorder="1"/>
    <xf numFmtId="10" fontId="25" fillId="0" borderId="0" xfId="40" applyNumberFormat="1" applyFont="1" applyFill="1" applyBorder="1"/>
    <xf numFmtId="165" fontId="25" fillId="0" borderId="0" xfId="29" applyNumberFormat="1" applyFont="1" applyFill="1" applyBorder="1"/>
    <xf numFmtId="167" fontId="25" fillId="0" borderId="0" xfId="29" applyNumberFormat="1" applyFont="1" applyFill="1" applyBorder="1"/>
    <xf numFmtId="9" fontId="25" fillId="0" borderId="0" xfId="29" applyNumberFormat="1" applyFont="1" applyFill="1" applyBorder="1"/>
    <xf numFmtId="0" fontId="24" fillId="0" borderId="15" xfId="29" applyFont="1" applyFill="1" applyBorder="1"/>
    <xf numFmtId="0" fontId="28" fillId="27" borderId="15" xfId="29" applyNumberFormat="1" applyFont="1" applyFill="1" applyBorder="1"/>
    <xf numFmtId="0" fontId="25" fillId="27" borderId="0" xfId="29" applyFont="1" applyFill="1" applyBorder="1"/>
    <xf numFmtId="0" fontId="25" fillId="0" borderId="15" xfId="29" applyNumberFormat="1" applyFont="1" applyFill="1" applyBorder="1"/>
    <xf numFmtId="166" fontId="24" fillId="0" borderId="0" xfId="40" applyFont="1" applyFill="1" applyBorder="1" applyAlignment="1">
      <alignment horizontal="center"/>
    </xf>
    <xf numFmtId="166" fontId="28" fillId="0" borderId="0" xfId="40" quotePrefix="1" applyFont="1" applyFill="1" applyBorder="1" applyAlignment="1">
      <alignment horizontal="center"/>
    </xf>
    <xf numFmtId="166" fontId="25" fillId="0" borderId="16" xfId="40" applyFont="1" applyFill="1" applyBorder="1"/>
    <xf numFmtId="166" fontId="24" fillId="0" borderId="16" xfId="40" applyFont="1" applyFill="1" applyBorder="1"/>
    <xf numFmtId="0" fontId="25" fillId="0" borderId="0" xfId="48" applyFont="1"/>
    <xf numFmtId="0" fontId="6" fillId="0" borderId="0" xfId="48"/>
    <xf numFmtId="0" fontId="25" fillId="0" borderId="0" xfId="48" applyFont="1" applyFill="1" applyBorder="1"/>
    <xf numFmtId="0" fontId="25" fillId="0" borderId="0" xfId="48" applyFont="1" applyFill="1"/>
    <xf numFmtId="0" fontId="24" fillId="0" borderId="0" xfId="48" applyFont="1"/>
    <xf numFmtId="0" fontId="24" fillId="0" borderId="18" xfId="48" applyFont="1" applyBorder="1"/>
    <xf numFmtId="0" fontId="26" fillId="0" borderId="13" xfId="48" applyFont="1" applyBorder="1"/>
    <xf numFmtId="0" fontId="25" fillId="0" borderId="13" xfId="48" applyFont="1" applyBorder="1" applyAlignment="1">
      <alignment horizontal="center"/>
    </xf>
    <xf numFmtId="0" fontId="25" fillId="0" borderId="0" xfId="48" applyFont="1" applyFill="1" applyBorder="1" applyAlignment="1">
      <alignment horizontal="center" vertical="top" wrapText="1"/>
    </xf>
    <xf numFmtId="0" fontId="24" fillId="0" borderId="0" xfId="48" applyFont="1" applyBorder="1" applyAlignment="1">
      <alignment horizontal="right" vertical="top" wrapText="1"/>
    </xf>
    <xf numFmtId="0" fontId="25" fillId="0" borderId="13" xfId="48" applyFont="1" applyBorder="1" applyAlignment="1">
      <alignment horizontal="center" vertical="top" wrapText="1"/>
    </xf>
    <xf numFmtId="0" fontId="24" fillId="0" borderId="13" xfId="48" applyFont="1" applyBorder="1" applyAlignment="1">
      <alignment horizontal="center"/>
    </xf>
    <xf numFmtId="0" fontId="24" fillId="0" borderId="0" xfId="48" applyFont="1" applyFill="1" applyBorder="1"/>
    <xf numFmtId="0" fontId="24" fillId="0" borderId="10" xfId="48" applyFont="1" applyBorder="1" applyAlignment="1">
      <alignment horizontal="center"/>
    </xf>
    <xf numFmtId="0" fontId="6" fillId="0" borderId="0" xfId="48" applyFont="1" applyAlignment="1">
      <alignment horizontal="center" wrapText="1"/>
    </xf>
    <xf numFmtId="0" fontId="24" fillId="0" borderId="0" xfId="48" applyFont="1" applyFill="1" applyBorder="1" applyAlignment="1">
      <alignment horizontal="center" vertical="top" wrapText="1"/>
    </xf>
    <xf numFmtId="0" fontId="24" fillId="0" borderId="10" xfId="48" applyFont="1" applyFill="1" applyBorder="1" applyAlignment="1">
      <alignment horizontal="center"/>
    </xf>
    <xf numFmtId="167" fontId="25" fillId="0" borderId="16" xfId="29" applyNumberFormat="1" applyFont="1" applyFill="1" applyBorder="1"/>
    <xf numFmtId="0" fontId="25" fillId="28" borderId="15" xfId="40" applyNumberFormat="1" applyFont="1" applyFill="1" applyBorder="1" applyAlignment="1"/>
    <xf numFmtId="166" fontId="25" fillId="28" borderId="15" xfId="40" applyFont="1" applyFill="1" applyBorder="1"/>
    <xf numFmtId="0" fontId="28" fillId="0" borderId="15" xfId="40" applyNumberFormat="1" applyFont="1" applyFill="1" applyBorder="1" applyAlignment="1"/>
    <xf numFmtId="169" fontId="25" fillId="25" borderId="0" xfId="49" applyNumberFormat="1" applyFont="1" applyFill="1" applyBorder="1"/>
    <xf numFmtId="0" fontId="25" fillId="0" borderId="15" xfId="40" applyNumberFormat="1" applyFont="1" applyFill="1" applyBorder="1" applyAlignment="1"/>
    <xf numFmtId="168" fontId="25" fillId="0" borderId="0" xfId="49" applyNumberFormat="1" applyFont="1" applyFill="1" applyBorder="1"/>
    <xf numFmtId="166" fontId="25" fillId="29" borderId="0" xfId="40" applyFont="1" applyFill="1" applyBorder="1"/>
    <xf numFmtId="14" fontId="6" fillId="0" borderId="0" xfId="48" applyNumberFormat="1" applyFont="1" applyAlignment="1">
      <alignment horizontal="center" wrapText="1"/>
    </xf>
    <xf numFmtId="0" fontId="24" fillId="0" borderId="15" xfId="48" applyFont="1" applyBorder="1"/>
    <xf numFmtId="166" fontId="23" fillId="0" borderId="12" xfId="40" applyFont="1" applyBorder="1" applyAlignment="1">
      <alignment horizontal="left" vertical="center"/>
    </xf>
    <xf numFmtId="166" fontId="23" fillId="0" borderId="14" xfId="40" applyFont="1" applyBorder="1" applyAlignment="1">
      <alignment horizontal="left" vertical="center"/>
    </xf>
    <xf numFmtId="166" fontId="23" fillId="0" borderId="19" xfId="40" applyFont="1" applyBorder="1" applyAlignment="1">
      <alignment horizontal="left" vertical="center"/>
    </xf>
    <xf numFmtId="166" fontId="23" fillId="0" borderId="15" xfId="40" applyFont="1" applyBorder="1" applyAlignment="1">
      <alignment horizontal="left" vertical="center"/>
    </xf>
    <xf numFmtId="0" fontId="24" fillId="0" borderId="20" xfId="48" applyFont="1" applyBorder="1" applyAlignment="1">
      <alignment horizontal="center"/>
    </xf>
    <xf numFmtId="0" fontId="24" fillId="0" borderId="21" xfId="48" applyFont="1" applyBorder="1" applyAlignment="1">
      <alignment horizontal="center"/>
    </xf>
    <xf numFmtId="0" fontId="24" fillId="0" borderId="22" xfId="48" applyFont="1" applyBorder="1" applyAlignment="1">
      <alignment horizontal="center"/>
    </xf>
    <xf numFmtId="0" fontId="24" fillId="0" borderId="23" xfId="48" applyFont="1" applyBorder="1" applyAlignment="1">
      <alignment horizontal="center"/>
    </xf>
    <xf numFmtId="0" fontId="24" fillId="0" borderId="24" xfId="48" applyFont="1" applyBorder="1" applyAlignment="1">
      <alignment horizontal="center"/>
    </xf>
    <xf numFmtId="166" fontId="24" fillId="0" borderId="25" xfId="40" applyFont="1" applyBorder="1" applyAlignment="1">
      <alignment horizontal="center"/>
    </xf>
    <xf numFmtId="166" fontId="24" fillId="0" borderId="26" xfId="40" applyFont="1" applyBorder="1" applyAlignment="1">
      <alignment horizontal="center"/>
    </xf>
    <xf numFmtId="0" fontId="24" fillId="0" borderId="25" xfId="48" applyFont="1" applyFill="1" applyBorder="1" applyAlignment="1">
      <alignment horizontal="center" vertical="top" wrapText="1"/>
    </xf>
    <xf numFmtId="0" fontId="24" fillId="0" borderId="26" xfId="48" applyFont="1" applyFill="1" applyBorder="1" applyAlignment="1">
      <alignment horizontal="center" vertical="top" wrapText="1"/>
    </xf>
    <xf numFmtId="0" fontId="6" fillId="0" borderId="25" xfId="48" applyFont="1" applyBorder="1" applyAlignment="1">
      <alignment horizontal="center" wrapText="1"/>
    </xf>
    <xf numFmtId="0" fontId="6" fillId="0" borderId="0" xfId="48" applyFont="1" applyBorder="1" applyAlignment="1">
      <alignment horizontal="center" wrapText="1"/>
    </xf>
    <xf numFmtId="0" fontId="6" fillId="0" borderId="26" xfId="48" applyFont="1" applyBorder="1" applyAlignment="1">
      <alignment horizontal="center" wrapText="1"/>
    </xf>
    <xf numFmtId="14" fontId="6" fillId="0" borderId="25" xfId="48" applyNumberFormat="1" applyFont="1" applyBorder="1" applyAlignment="1">
      <alignment horizontal="center" wrapText="1"/>
    </xf>
    <xf numFmtId="14" fontId="6" fillId="0" borderId="0" xfId="48" applyNumberFormat="1" applyFont="1" applyBorder="1" applyAlignment="1">
      <alignment horizontal="center" wrapText="1"/>
    </xf>
    <xf numFmtId="14" fontId="6" fillId="0" borderId="26" xfId="48" applyNumberFormat="1" applyFont="1" applyBorder="1" applyAlignment="1">
      <alignment horizontal="center" wrapText="1"/>
    </xf>
    <xf numFmtId="166" fontId="25" fillId="0" borderId="25" xfId="40" applyFont="1" applyBorder="1" applyAlignment="1"/>
    <xf numFmtId="166" fontId="25" fillId="0" borderId="26" xfId="40" applyFont="1" applyBorder="1" applyAlignment="1"/>
    <xf numFmtId="166" fontId="28" fillId="0" borderId="25" xfId="40" quotePrefix="1" applyFont="1" applyBorder="1" applyAlignment="1">
      <alignment horizontal="right"/>
    </xf>
    <xf numFmtId="166" fontId="28" fillId="0" borderId="26" xfId="40" quotePrefix="1" applyFont="1" applyBorder="1" applyAlignment="1">
      <alignment horizontal="right"/>
    </xf>
    <xf numFmtId="166" fontId="28" fillId="24" borderId="25" xfId="40" applyFont="1" applyFill="1" applyBorder="1"/>
    <xf numFmtId="166" fontId="28" fillId="24" borderId="26" xfId="40" applyFont="1" applyFill="1" applyBorder="1"/>
    <xf numFmtId="43" fontId="28" fillId="24" borderId="25" xfId="40" applyNumberFormat="1" applyFont="1" applyFill="1" applyBorder="1"/>
    <xf numFmtId="43" fontId="28" fillId="24" borderId="26" xfId="40" applyNumberFormat="1" applyFont="1" applyFill="1" applyBorder="1"/>
    <xf numFmtId="166" fontId="25" fillId="0" borderId="25" xfId="40" applyFont="1" applyBorder="1"/>
    <xf numFmtId="166" fontId="25" fillId="0" borderId="26" xfId="40" applyFont="1" applyBorder="1"/>
    <xf numFmtId="166" fontId="25" fillId="0" borderId="27" xfId="40" applyFont="1" applyBorder="1"/>
    <xf numFmtId="166" fontId="25" fillId="0" borderId="28" xfId="40" applyFont="1" applyBorder="1"/>
    <xf numFmtId="166" fontId="25" fillId="29" borderId="25" xfId="40" applyFont="1" applyFill="1" applyBorder="1"/>
    <xf numFmtId="166" fontId="25" fillId="29" borderId="26" xfId="40" applyFont="1" applyFill="1" applyBorder="1"/>
    <xf numFmtId="166" fontId="24" fillId="0" borderId="27" xfId="40" applyFont="1" applyBorder="1"/>
    <xf numFmtId="166" fontId="24" fillId="0" borderId="28" xfId="40" applyFont="1" applyBorder="1"/>
    <xf numFmtId="166" fontId="24" fillId="0" borderId="25" xfId="40" applyFont="1" applyBorder="1"/>
    <xf numFmtId="166" fontId="24" fillId="0" borderId="26" xfId="40" applyFont="1" applyBorder="1"/>
    <xf numFmtId="0" fontId="25" fillId="25" borderId="25" xfId="29" applyFont="1" applyFill="1" applyBorder="1"/>
    <xf numFmtId="0" fontId="25" fillId="25" borderId="26" xfId="29" applyFont="1" applyFill="1" applyBorder="1"/>
    <xf numFmtId="0" fontId="25" fillId="27" borderId="25" xfId="29" applyFont="1" applyFill="1" applyBorder="1"/>
    <xf numFmtId="0" fontId="25" fillId="27" borderId="26" xfId="29" applyFont="1" applyFill="1" applyBorder="1"/>
    <xf numFmtId="166" fontId="25" fillId="25" borderId="25" xfId="40" applyFont="1" applyFill="1" applyBorder="1"/>
    <xf numFmtId="166" fontId="25" fillId="25" borderId="26" xfId="40" applyFont="1" applyFill="1" applyBorder="1"/>
    <xf numFmtId="166" fontId="25" fillId="24" borderId="25" xfId="40" applyFont="1" applyFill="1" applyBorder="1"/>
    <xf numFmtId="166" fontId="25" fillId="24" borderId="26" xfId="40" applyFont="1" applyFill="1" applyBorder="1"/>
    <xf numFmtId="10" fontId="25" fillId="25" borderId="25" xfId="40" applyNumberFormat="1" applyFont="1" applyFill="1" applyBorder="1"/>
    <xf numFmtId="10" fontId="25" fillId="25" borderId="26" xfId="40" applyNumberFormat="1" applyFont="1" applyFill="1" applyBorder="1"/>
    <xf numFmtId="165" fontId="25" fillId="0" borderId="25" xfId="29" applyNumberFormat="1" applyFont="1" applyBorder="1"/>
    <xf numFmtId="165" fontId="25" fillId="0" borderId="26" xfId="29" applyNumberFormat="1" applyFont="1" applyBorder="1"/>
    <xf numFmtId="165" fontId="25" fillId="25" borderId="25" xfId="29" applyNumberFormat="1" applyFont="1" applyFill="1" applyBorder="1"/>
    <xf numFmtId="165" fontId="25" fillId="25" borderId="26" xfId="29" applyNumberFormat="1" applyFont="1" applyFill="1" applyBorder="1"/>
    <xf numFmtId="169" fontId="25" fillId="25" borderId="25" xfId="49" applyNumberFormat="1" applyFont="1" applyFill="1" applyBorder="1"/>
    <xf numFmtId="169" fontId="25" fillId="25" borderId="26" xfId="49" applyNumberFormat="1" applyFont="1" applyFill="1" applyBorder="1"/>
    <xf numFmtId="165" fontId="25" fillId="0" borderId="25" xfId="29" applyNumberFormat="1" applyFont="1" applyFill="1" applyBorder="1"/>
    <xf numFmtId="165" fontId="25" fillId="0" borderId="26" xfId="29" applyNumberFormat="1" applyFont="1" applyFill="1" applyBorder="1"/>
    <xf numFmtId="0" fontId="25" fillId="0" borderId="25" xfId="29" applyFont="1" applyFill="1" applyBorder="1"/>
    <xf numFmtId="0" fontId="25" fillId="0" borderId="26" xfId="29" applyFont="1" applyFill="1" applyBorder="1"/>
    <xf numFmtId="167" fontId="25" fillId="26" borderId="27" xfId="29" applyNumberFormat="1" applyFont="1" applyFill="1" applyBorder="1"/>
    <xf numFmtId="167" fontId="25" fillId="26" borderId="28" xfId="29" applyNumberFormat="1" applyFont="1" applyFill="1" applyBorder="1"/>
    <xf numFmtId="167" fontId="25" fillId="0" borderId="25" xfId="29" applyNumberFormat="1" applyFont="1" applyFill="1" applyBorder="1"/>
    <xf numFmtId="167" fontId="25" fillId="0" borderId="26" xfId="29" applyNumberFormat="1" applyFont="1" applyFill="1" applyBorder="1"/>
    <xf numFmtId="168" fontId="25" fillId="0" borderId="25" xfId="49" applyNumberFormat="1" applyFont="1" applyFill="1" applyBorder="1"/>
    <xf numFmtId="168" fontId="25" fillId="0" borderId="26" xfId="49" applyNumberFormat="1" applyFont="1" applyFill="1" applyBorder="1"/>
    <xf numFmtId="167" fontId="25" fillId="26" borderId="29" xfId="29" applyNumberFormat="1" applyFont="1" applyFill="1" applyBorder="1"/>
    <xf numFmtId="167" fontId="25" fillId="26" borderId="30" xfId="29" applyNumberFormat="1" applyFont="1" applyFill="1" applyBorder="1"/>
    <xf numFmtId="167" fontId="25" fillId="26" borderId="31" xfId="29" applyNumberFormat="1" applyFont="1" applyFill="1" applyBorder="1"/>
    <xf numFmtId="166" fontId="25" fillId="29" borderId="15" xfId="40" applyFont="1" applyFill="1" applyBorder="1"/>
    <xf numFmtId="0" fontId="25" fillId="29" borderId="15" xfId="40" applyNumberFormat="1" applyFont="1" applyFill="1" applyBorder="1" applyAlignment="1"/>
    <xf numFmtId="0" fontId="24" fillId="0" borderId="20" xfId="48" applyFont="1" applyFill="1" applyBorder="1" applyAlignment="1">
      <alignment horizontal="center"/>
    </xf>
    <xf numFmtId="0" fontId="24" fillId="0" borderId="21" xfId="48" applyFont="1" applyFill="1" applyBorder="1" applyAlignment="1">
      <alignment horizontal="center"/>
    </xf>
    <xf numFmtId="0" fontId="24" fillId="0" borderId="22" xfId="48" applyFont="1" applyFill="1" applyBorder="1" applyAlignment="1">
      <alignment horizontal="center"/>
    </xf>
    <xf numFmtId="0" fontId="25" fillId="0" borderId="32" xfId="48" applyFont="1" applyBorder="1"/>
    <xf numFmtId="0" fontId="24" fillId="0" borderId="33" xfId="48" applyFont="1" applyBorder="1" applyAlignment="1">
      <alignment horizontal="center"/>
    </xf>
    <xf numFmtId="166" fontId="24" fillId="0" borderId="34" xfId="40" applyFont="1" applyBorder="1" applyAlignment="1">
      <alignment horizontal="center"/>
    </xf>
    <xf numFmtId="0" fontId="24" fillId="0" borderId="34" xfId="48" applyFont="1" applyFill="1" applyBorder="1" applyAlignment="1">
      <alignment horizontal="center" vertical="top" wrapText="1"/>
    </xf>
    <xf numFmtId="0" fontId="6" fillId="0" borderId="34" xfId="48" applyFont="1" applyBorder="1" applyAlignment="1">
      <alignment horizontal="center" wrapText="1"/>
    </xf>
    <xf numFmtId="166" fontId="25" fillId="0" borderId="34" xfId="40" applyFont="1" applyBorder="1" applyAlignment="1"/>
    <xf numFmtId="166" fontId="28" fillId="0" borderId="34" xfId="40" quotePrefix="1" applyFont="1" applyBorder="1" applyAlignment="1">
      <alignment horizontal="right"/>
    </xf>
    <xf numFmtId="166" fontId="28" fillId="24" borderId="34" xfId="40" applyFont="1" applyFill="1" applyBorder="1"/>
    <xf numFmtId="43" fontId="28" fillId="24" borderId="34" xfId="40" applyNumberFormat="1" applyFont="1" applyFill="1" applyBorder="1"/>
    <xf numFmtId="166" fontId="25" fillId="0" borderId="34" xfId="40" applyFont="1" applyBorder="1"/>
    <xf numFmtId="166" fontId="25" fillId="0" borderId="35" xfId="40" applyFont="1" applyBorder="1"/>
    <xf numFmtId="166" fontId="25" fillId="0" borderId="34" xfId="40" applyFont="1" applyFill="1" applyBorder="1"/>
    <xf numFmtId="166" fontId="24" fillId="0" borderId="34" xfId="40" applyFont="1" applyBorder="1"/>
    <xf numFmtId="166" fontId="25" fillId="24" borderId="34" xfId="40" applyFont="1" applyFill="1" applyBorder="1"/>
    <xf numFmtId="166" fontId="24" fillId="0" borderId="36" xfId="40" applyFont="1" applyBorder="1"/>
    <xf numFmtId="169" fontId="25" fillId="0" borderId="0" xfId="49" applyNumberFormat="1" applyFont="1" applyFill="1" applyBorder="1"/>
    <xf numFmtId="0" fontId="24" fillId="0" borderId="34" xfId="48" applyFont="1" applyBorder="1" applyAlignment="1">
      <alignment horizontal="center"/>
    </xf>
    <xf numFmtId="0" fontId="25" fillId="0" borderId="34" xfId="48" applyFont="1" applyBorder="1" applyAlignment="1">
      <alignment horizontal="center" vertical="top" wrapText="1"/>
    </xf>
    <xf numFmtId="0" fontId="25" fillId="0" borderId="34" xfId="48" applyFont="1" applyBorder="1" applyAlignment="1">
      <alignment horizontal="center"/>
    </xf>
    <xf numFmtId="0" fontId="26" fillId="0" borderId="34" xfId="48" applyFont="1" applyBorder="1"/>
    <xf numFmtId="166" fontId="24" fillId="0" borderId="33" xfId="40" applyFont="1" applyBorder="1"/>
    <xf numFmtId="0" fontId="24" fillId="0" borderId="34" xfId="48" applyFont="1" applyFill="1" applyBorder="1" applyAlignment="1">
      <alignment horizontal="center" vertical="center"/>
    </xf>
    <xf numFmtId="166" fontId="24" fillId="0" borderId="34" xfId="40" applyFont="1" applyFill="1" applyBorder="1" applyAlignment="1"/>
    <xf numFmtId="166" fontId="25" fillId="0" borderId="34" xfId="40" applyFont="1" applyFill="1" applyBorder="1" applyAlignment="1"/>
    <xf numFmtId="166" fontId="28" fillId="0" borderId="34" xfId="40" quotePrefix="1" applyFont="1" applyFill="1" applyBorder="1" applyAlignment="1">
      <alignment horizontal="right"/>
    </xf>
    <xf numFmtId="166" fontId="28" fillId="0" borderId="34" xfId="40" applyFont="1" applyFill="1" applyBorder="1"/>
    <xf numFmtId="43" fontId="28" fillId="0" borderId="34" xfId="40" applyNumberFormat="1" applyFont="1" applyFill="1" applyBorder="1"/>
    <xf numFmtId="0" fontId="25" fillId="0" borderId="37" xfId="48" applyFont="1" applyFill="1" applyBorder="1"/>
    <xf numFmtId="166" fontId="25" fillId="0" borderId="33" xfId="40" applyFont="1" applyFill="1" applyBorder="1"/>
    <xf numFmtId="166" fontId="25" fillId="0" borderId="35" xfId="40" applyFont="1" applyFill="1" applyBorder="1"/>
    <xf numFmtId="166" fontId="24" fillId="0" borderId="36" xfId="40" applyFont="1" applyFill="1" applyBorder="1"/>
    <xf numFmtId="0" fontId="6" fillId="0" borderId="23" xfId="48" applyBorder="1"/>
    <xf numFmtId="166" fontId="24" fillId="0" borderId="35" xfId="40" applyFont="1" applyFill="1" applyBorder="1"/>
    <xf numFmtId="166" fontId="24" fillId="0" borderId="34" xfId="40" applyFont="1" applyFill="1" applyBorder="1"/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9" builtinId="3"/>
    <cellStyle name="Explanatory Text" xfId="28" builtinId="53" customBuiltin="1"/>
    <cellStyle name="Geneva" xfId="29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7"/>
    <cellStyle name="Normal 3" xfId="48"/>
    <cellStyle name="Normal rounded" xfId="38"/>
    <cellStyle name="Normal unrounded" xfId="39"/>
    <cellStyle name="Normal_Showact2000" xfId="40"/>
    <cellStyle name="Note" xfId="41" builtinId="10" customBuiltin="1"/>
    <cellStyle name="Output" xfId="42" builtinId="21" customBuiltin="1"/>
    <cellStyle name="standard show budget" xfId="43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shared\MODEL\G0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hared\MODEL\G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AGGIES\EXCEL\MODEL\M98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RRYG\Forecast\Forecast00.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 Code"/>
      <sheetName val="Assumptions"/>
      <sheetName val="Summary Income &amp; Expenditure Ac"/>
      <sheetName val="Show Summary"/>
      <sheetName val="Realpay"/>
      <sheetName val="Actor Weeks"/>
      <sheetName val="Grant Aid"/>
      <sheetName val="Marketing Overhead"/>
      <sheetName val="Literary Budget"/>
      <sheetName val="Front of House Overhead"/>
      <sheetName val="Production Overheads"/>
      <sheetName val="General Overheads"/>
      <sheetName val="Enterprises Income"/>
      <sheetName val="Entp Audience Related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Quarry-Large"/>
      <sheetName val="Blythe Spirit"/>
      <sheetName val="Mister Heracles"/>
      <sheetName val="Single Spies"/>
      <sheetName val="Ice Palace"/>
      <sheetName val="On the Town"/>
      <sheetName val="Courtyard-Large"/>
      <sheetName val="Colour Purple"/>
      <sheetName val="Courtyard-Small"/>
      <sheetName val="Mother Courage"/>
      <sheetName val="Quarry-Received-2wk"/>
      <sheetName val="Quarry - International"/>
      <sheetName val="Lord of the Flies"/>
      <sheetName val="Courtyard-Received-2wk"/>
      <sheetName val="Q-CoProduced-Sub"/>
      <sheetName val="Good Companions"/>
      <sheetName val="Blooming Marvellous"/>
      <sheetName val="Inner City Jam"/>
      <sheetName val="International Works"/>
      <sheetName val="Other Theatre"/>
      <sheetName val="Courtyard_La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7">
          <cell r="B37">
            <v>0</v>
          </cell>
        </row>
      </sheetData>
      <sheetData sheetId="27">
        <row r="19">
          <cell r="B19">
            <v>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 Code"/>
      <sheetName val="Assumptions"/>
      <sheetName val="Summary Income &amp; Expenditure Ac"/>
      <sheetName val="Show Summary"/>
      <sheetName val="Realpay"/>
      <sheetName val="Actor Weeks"/>
      <sheetName val="Grant Aid"/>
      <sheetName val="Marketing Overhead"/>
      <sheetName val="Literary Budget"/>
      <sheetName val="Front of House Overhead"/>
      <sheetName val="Production Overheads"/>
      <sheetName val="General Overheads"/>
      <sheetName val="Enterprises Income"/>
      <sheetName val="Entp Audience Related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Quarry-Large"/>
      <sheetName val="Blythe Spirit"/>
      <sheetName val="Mister Heracles"/>
      <sheetName val="Single Spies"/>
      <sheetName val="Ice Palace"/>
      <sheetName val="On the Town"/>
      <sheetName val="Courtyard-Large"/>
      <sheetName val="Colour Purple"/>
      <sheetName val="Courtyard-Small"/>
      <sheetName val="Mother Courage"/>
      <sheetName val="Quarry-Received-2wk"/>
      <sheetName val="Quarry - International"/>
      <sheetName val="Lord of the Flies"/>
      <sheetName val="Courtyard-Received-2wk"/>
      <sheetName val="Q-CoProduced-Sub"/>
      <sheetName val="Good Companions"/>
      <sheetName val="Blooming Marvellous"/>
      <sheetName val="Inner City Jam"/>
      <sheetName val="International Works"/>
      <sheetName val="Other Theatre"/>
      <sheetName val="Courtyard_La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7">
          <cell r="B37">
            <v>0</v>
          </cell>
        </row>
      </sheetData>
      <sheetData sheetId="27">
        <row r="19">
          <cell r="B19">
            <v>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ry_Medium"/>
      <sheetName val="Quarry_Small"/>
      <sheetName val="Christmas"/>
      <sheetName val="Courtyard_Large"/>
      <sheetName val="Courtyard_Medium"/>
      <sheetName val="Courtyard_Small"/>
      <sheetName val="Quarry-Medium"/>
      <sheetName val="Quarry-Small"/>
      <sheetName val="Courtyard-Large"/>
      <sheetName val="Courtyard-Medium"/>
      <sheetName val="Courtyard-Small"/>
    </sheetNames>
    <sheetDataSet>
      <sheetData sheetId="0"/>
      <sheetData sheetId="1"/>
      <sheetData sheetId="2" refreshError="1">
        <row r="9">
          <cell r="B9">
            <v>8</v>
          </cell>
        </row>
        <row r="17">
          <cell r="B17">
            <v>1</v>
          </cell>
        </row>
        <row r="21">
          <cell r="B21">
            <v>1</v>
          </cell>
        </row>
        <row r="28">
          <cell r="B28">
            <v>5.33</v>
          </cell>
        </row>
        <row r="31">
          <cell r="B31">
            <v>15750</v>
          </cell>
        </row>
        <row r="35">
          <cell r="B35">
            <v>0</v>
          </cell>
        </row>
        <row r="40">
          <cell r="B40">
            <v>3000</v>
          </cell>
        </row>
        <row r="44"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</row>
        <row r="48">
          <cell r="C48">
            <v>0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>
        <row r="3">
          <cell r="B3" t="str">
            <v>Large</v>
          </cell>
        </row>
        <row r="29">
          <cell r="B29">
            <v>0.6</v>
          </cell>
        </row>
        <row r="37">
          <cell r="B37">
            <v>0</v>
          </cell>
        </row>
      </sheetData>
      <sheetData sheetId="9" refreshError="1">
        <row r="11">
          <cell r="B11">
            <v>0</v>
          </cell>
        </row>
        <row r="19">
          <cell r="B19">
            <v>4</v>
          </cell>
        </row>
        <row r="22">
          <cell r="B22">
            <v>4</v>
          </cell>
        </row>
      </sheetData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I&amp;E"/>
      <sheetName val="summary"/>
      <sheetName val="enterprises"/>
      <sheetName val="courtyardprod"/>
      <sheetName val="quarryprod"/>
      <sheetName val="courtyardrecd "/>
      <sheetName val="quarryrecd"/>
      <sheetName val="Grant Aid"/>
      <sheetName val="Realpay"/>
      <sheetName val="Assumptions"/>
      <sheetName val="Marketing Overhead"/>
      <sheetName val="Literary Budget"/>
      <sheetName val="Front of House Overhead"/>
      <sheetName val="Production Overheads"/>
      <sheetName val="General Overheads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Actor Weeks"/>
      <sheetName val="Other Theatre"/>
      <sheetName val="Production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5">
          <cell r="C85" t="str">
            <v>Marketing Assumptions</v>
          </cell>
        </row>
        <row r="86">
          <cell r="C86" t="str">
            <v>1)</v>
          </cell>
          <cell r="D86" t="str">
            <v>Show Campaign - Quarry</v>
          </cell>
          <cell r="E86">
            <v>7000</v>
          </cell>
        </row>
        <row r="87">
          <cell r="C87" t="str">
            <v>2)</v>
          </cell>
          <cell r="D87" t="str">
            <v>Show Campaign - Musical</v>
          </cell>
        </row>
        <row r="88">
          <cell r="C88" t="str">
            <v>3)</v>
          </cell>
          <cell r="D88" t="str">
            <v>Show Campaign - Courtyard</v>
          </cell>
          <cell r="E88">
            <v>5000</v>
          </cell>
        </row>
        <row r="90">
          <cell r="C90" t="str">
            <v>4)</v>
          </cell>
          <cell r="D90" t="str">
            <v>Contingency per Production</v>
          </cell>
          <cell r="E90">
            <v>750</v>
          </cell>
        </row>
        <row r="91">
          <cell r="C91" t="str">
            <v>5)</v>
          </cell>
          <cell r="D91" t="str">
            <v>Photography per Production</v>
          </cell>
          <cell r="E91">
            <v>1200</v>
          </cell>
        </row>
        <row r="93">
          <cell r="C93" t="str">
            <v>Salary and Fees</v>
          </cell>
          <cell r="E93">
            <v>0.03</v>
          </cell>
        </row>
        <row r="95">
          <cell r="C95" t="str">
            <v>Grants</v>
          </cell>
        </row>
        <row r="96">
          <cell r="C96" t="str">
            <v xml:space="preserve">Leeds City Council </v>
          </cell>
          <cell r="E96">
            <v>0.03</v>
          </cell>
        </row>
        <row r="97">
          <cell r="C97" t="str">
            <v>Yorkshire Arts Board</v>
          </cell>
          <cell r="E97">
            <v>916700</v>
          </cell>
        </row>
        <row r="98">
          <cell r="C98" t="str">
            <v>West Yorkshire Grants</v>
          </cell>
          <cell r="E98">
            <v>0.03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91"/>
  <sheetViews>
    <sheetView tabSelected="1" view="pageBreakPreview" zoomScale="73" zoomScaleNormal="85" zoomScaleSheetLayoutView="73" workbookViewId="0">
      <pane xSplit="1" ySplit="4" topLeftCell="B5" activePane="bottomRight" state="frozen"/>
      <selection activeCell="S25" sqref="S25"/>
      <selection pane="topRight" activeCell="S25" sqref="S25"/>
      <selection pane="bottomLeft" activeCell="S25" sqref="S25"/>
      <selection pane="bottomRight" activeCell="Q23" sqref="Q23"/>
    </sheetView>
  </sheetViews>
  <sheetFormatPr defaultRowHeight="14.25"/>
  <cols>
    <col min="1" max="1" width="44.7109375" style="60" bestFit="1" customWidth="1"/>
    <col min="2" max="19" width="15.140625" style="60" customWidth="1"/>
    <col min="20" max="20" width="13.7109375" style="60" customWidth="1"/>
    <col min="21" max="21" width="12.140625" style="60" customWidth="1"/>
    <col min="22" max="22" width="11.28515625" style="62" customWidth="1"/>
    <col min="23" max="23" width="9.140625" style="61"/>
    <col min="24" max="16384" width="9.140625" style="60"/>
  </cols>
  <sheetData>
    <row r="1" spans="1:22" ht="15">
      <c r="B1" s="91" t="s">
        <v>77</v>
      </c>
      <c r="C1" s="92"/>
      <c r="D1" s="92"/>
      <c r="E1" s="92"/>
      <c r="F1" s="92"/>
      <c r="G1" s="93"/>
      <c r="H1" s="155" t="s">
        <v>82</v>
      </c>
      <c r="I1" s="156"/>
      <c r="J1" s="156"/>
      <c r="K1" s="156"/>
      <c r="L1" s="156"/>
      <c r="M1" s="157"/>
      <c r="N1" s="155" t="s">
        <v>91</v>
      </c>
      <c r="O1" s="156"/>
      <c r="P1" s="156"/>
      <c r="Q1" s="156"/>
      <c r="R1" s="156"/>
      <c r="S1" s="157"/>
      <c r="T1" s="158"/>
      <c r="U1" s="158"/>
      <c r="V1" s="185"/>
    </row>
    <row r="2" spans="1:22" ht="15">
      <c r="A2" s="89" t="s">
        <v>74</v>
      </c>
      <c r="B2" s="94" t="s">
        <v>93</v>
      </c>
      <c r="C2" s="73" t="s">
        <v>93</v>
      </c>
      <c r="D2" s="73" t="s">
        <v>93</v>
      </c>
      <c r="E2" s="73" t="s">
        <v>93</v>
      </c>
      <c r="F2" s="73" t="s">
        <v>93</v>
      </c>
      <c r="G2" s="95" t="s">
        <v>93</v>
      </c>
      <c r="H2" s="94" t="s">
        <v>93</v>
      </c>
      <c r="I2" s="73" t="s">
        <v>93</v>
      </c>
      <c r="J2" s="73" t="s">
        <v>93</v>
      </c>
      <c r="K2" s="73" t="s">
        <v>93</v>
      </c>
      <c r="L2" s="73" t="s">
        <v>93</v>
      </c>
      <c r="M2" s="95" t="s">
        <v>93</v>
      </c>
      <c r="N2" s="94" t="s">
        <v>93</v>
      </c>
      <c r="O2" s="73" t="s">
        <v>93</v>
      </c>
      <c r="P2" s="73" t="s">
        <v>93</v>
      </c>
      <c r="Q2" s="73" t="s">
        <v>93</v>
      </c>
      <c r="R2" s="73" t="s">
        <v>93</v>
      </c>
      <c r="S2" s="95" t="s">
        <v>93</v>
      </c>
      <c r="T2" s="159" t="s">
        <v>67</v>
      </c>
      <c r="U2" s="159" t="s">
        <v>93</v>
      </c>
      <c r="V2" s="179" t="s">
        <v>94</v>
      </c>
    </row>
    <row r="3" spans="1:22" ht="15">
      <c r="A3" s="90"/>
      <c r="B3" s="96"/>
      <c r="C3" s="1"/>
      <c r="D3" s="1"/>
      <c r="E3" s="1"/>
      <c r="F3" s="1"/>
      <c r="G3" s="97"/>
      <c r="H3" s="96"/>
      <c r="I3" s="1"/>
      <c r="J3" s="1"/>
      <c r="K3" s="1"/>
      <c r="L3" s="1"/>
      <c r="M3" s="97"/>
      <c r="N3" s="96"/>
      <c r="O3" s="1"/>
      <c r="P3" s="1"/>
      <c r="Q3" s="1"/>
      <c r="R3" s="1"/>
      <c r="S3" s="97"/>
      <c r="T3" s="160"/>
      <c r="U3" s="174" t="s">
        <v>1</v>
      </c>
      <c r="V3" s="180"/>
    </row>
    <row r="4" spans="1:22" ht="30">
      <c r="A4" s="69" t="s">
        <v>23</v>
      </c>
      <c r="B4" s="98" t="s">
        <v>49</v>
      </c>
      <c r="C4" s="75" t="s">
        <v>59</v>
      </c>
      <c r="D4" s="75" t="s">
        <v>60</v>
      </c>
      <c r="E4" s="75" t="s">
        <v>63</v>
      </c>
      <c r="F4" s="75" t="s">
        <v>64</v>
      </c>
      <c r="G4" s="99" t="s">
        <v>65</v>
      </c>
      <c r="H4" s="98" t="s">
        <v>63</v>
      </c>
      <c r="I4" s="75" t="s">
        <v>65</v>
      </c>
      <c r="J4" s="75" t="s">
        <v>64</v>
      </c>
      <c r="K4" s="75" t="s">
        <v>49</v>
      </c>
      <c r="L4" s="75" t="s">
        <v>60</v>
      </c>
      <c r="M4" s="99" t="s">
        <v>59</v>
      </c>
      <c r="N4" s="98" t="s">
        <v>60</v>
      </c>
      <c r="O4" s="75" t="s">
        <v>84</v>
      </c>
      <c r="P4" s="75" t="s">
        <v>63</v>
      </c>
      <c r="Q4" s="75" t="s">
        <v>65</v>
      </c>
      <c r="R4" s="75" t="s">
        <v>90</v>
      </c>
      <c r="S4" s="99" t="s">
        <v>49</v>
      </c>
      <c r="T4" s="161"/>
      <c r="U4" s="175"/>
      <c r="V4" s="180"/>
    </row>
    <row r="5" spans="1:22" ht="30" customHeight="1">
      <c r="A5" s="69" t="s">
        <v>48</v>
      </c>
      <c r="B5" s="98" t="s">
        <v>47</v>
      </c>
      <c r="C5" s="75"/>
      <c r="D5" s="75"/>
      <c r="E5" s="75" t="s">
        <v>62</v>
      </c>
      <c r="F5" s="75" t="s">
        <v>81</v>
      </c>
      <c r="G5" s="99" t="s">
        <v>66</v>
      </c>
      <c r="H5" s="98" t="s">
        <v>62</v>
      </c>
      <c r="I5" s="75" t="s">
        <v>66</v>
      </c>
      <c r="J5" s="75" t="s">
        <v>81</v>
      </c>
      <c r="K5" s="75" t="s">
        <v>47</v>
      </c>
      <c r="L5" s="75" t="s">
        <v>92</v>
      </c>
      <c r="M5" s="99" t="s">
        <v>85</v>
      </c>
      <c r="N5" s="98" t="s">
        <v>87</v>
      </c>
      <c r="O5" s="75" t="s">
        <v>85</v>
      </c>
      <c r="P5" s="75" t="s">
        <v>62</v>
      </c>
      <c r="Q5" s="75" t="s">
        <v>66</v>
      </c>
      <c r="R5" s="75" t="s">
        <v>81</v>
      </c>
      <c r="S5" s="99" t="s">
        <v>47</v>
      </c>
      <c r="T5" s="161"/>
      <c r="U5" s="175"/>
      <c r="V5" s="180"/>
    </row>
    <row r="6" spans="1:22" ht="26.25">
      <c r="A6" s="69" t="s">
        <v>45</v>
      </c>
      <c r="B6" s="100" t="s">
        <v>50</v>
      </c>
      <c r="C6" s="101" t="s">
        <v>50</v>
      </c>
      <c r="D6" s="101" t="s">
        <v>61</v>
      </c>
      <c r="E6" s="101" t="s">
        <v>61</v>
      </c>
      <c r="F6" s="101" t="s">
        <v>61</v>
      </c>
      <c r="G6" s="102" t="s">
        <v>50</v>
      </c>
      <c r="H6" s="100" t="s">
        <v>78</v>
      </c>
      <c r="I6" s="101" t="s">
        <v>78</v>
      </c>
      <c r="J6" s="101" t="s">
        <v>78</v>
      </c>
      <c r="K6" s="101" t="s">
        <v>79</v>
      </c>
      <c r="L6" s="101" t="s">
        <v>80</v>
      </c>
      <c r="M6" s="102" t="s">
        <v>79</v>
      </c>
      <c r="N6" s="100" t="s">
        <v>83</v>
      </c>
      <c r="O6" s="101" t="s">
        <v>86</v>
      </c>
      <c r="P6" s="101" t="s">
        <v>88</v>
      </c>
      <c r="Q6" s="101" t="s">
        <v>89</v>
      </c>
      <c r="R6" s="101" t="s">
        <v>83</v>
      </c>
      <c r="S6" s="102" t="s">
        <v>89</v>
      </c>
      <c r="T6" s="162"/>
      <c r="U6" s="176"/>
      <c r="V6" s="180"/>
    </row>
    <row r="7" spans="1:22" ht="15">
      <c r="A7" s="69" t="s">
        <v>46</v>
      </c>
      <c r="B7" s="103">
        <v>42789</v>
      </c>
      <c r="C7" s="104">
        <v>42790</v>
      </c>
      <c r="D7" s="104">
        <v>42790</v>
      </c>
      <c r="E7" s="104">
        <v>42791</v>
      </c>
      <c r="F7" s="104">
        <v>42791</v>
      </c>
      <c r="G7" s="105">
        <v>42791</v>
      </c>
      <c r="H7" s="103">
        <v>42789</v>
      </c>
      <c r="I7" s="104">
        <v>42789</v>
      </c>
      <c r="J7" s="104">
        <v>42789</v>
      </c>
      <c r="K7" s="104">
        <v>42790</v>
      </c>
      <c r="L7" s="104">
        <v>42791</v>
      </c>
      <c r="M7" s="105">
        <v>42791</v>
      </c>
      <c r="N7" s="103">
        <v>42789</v>
      </c>
      <c r="O7" s="104">
        <v>42790</v>
      </c>
      <c r="P7" s="104">
        <v>42790</v>
      </c>
      <c r="Q7" s="104">
        <v>42790</v>
      </c>
      <c r="R7" s="104">
        <v>42790</v>
      </c>
      <c r="S7" s="105">
        <v>42791</v>
      </c>
      <c r="T7" s="162"/>
      <c r="U7" s="176"/>
      <c r="V7" s="180"/>
    </row>
    <row r="8" spans="1:22" ht="15">
      <c r="A8" s="2" t="s">
        <v>2</v>
      </c>
      <c r="B8" s="106"/>
      <c r="C8" s="3"/>
      <c r="D8" s="3"/>
      <c r="E8" s="3"/>
      <c r="F8" s="3"/>
      <c r="G8" s="107"/>
      <c r="H8" s="106"/>
      <c r="I8" s="3"/>
      <c r="J8" s="3"/>
      <c r="K8" s="3"/>
      <c r="L8" s="3"/>
      <c r="M8" s="107"/>
      <c r="N8" s="106"/>
      <c r="O8" s="3"/>
      <c r="P8" s="3"/>
      <c r="Q8" s="3"/>
      <c r="R8" s="3"/>
      <c r="S8" s="107"/>
      <c r="T8" s="163"/>
      <c r="U8" s="177"/>
      <c r="V8" s="181"/>
    </row>
    <row r="9" spans="1:22">
      <c r="A9" s="4" t="s">
        <v>3</v>
      </c>
      <c r="B9" s="108"/>
      <c r="C9" s="5"/>
      <c r="D9" s="5"/>
      <c r="E9" s="5"/>
      <c r="F9" s="5"/>
      <c r="G9" s="109"/>
      <c r="H9" s="108"/>
      <c r="I9" s="5"/>
      <c r="J9" s="5"/>
      <c r="K9" s="5"/>
      <c r="L9" s="5"/>
      <c r="M9" s="109"/>
      <c r="N9" s="108"/>
      <c r="O9" s="5"/>
      <c r="P9" s="5"/>
      <c r="Q9" s="5"/>
      <c r="R9" s="5"/>
      <c r="S9" s="109"/>
      <c r="T9" s="164"/>
      <c r="U9" s="167"/>
      <c r="V9" s="182"/>
    </row>
    <row r="10" spans="1:22" ht="15">
      <c r="A10" s="7" t="s">
        <v>4</v>
      </c>
      <c r="B10" s="110">
        <v>200</v>
      </c>
      <c r="C10" s="8">
        <v>200</v>
      </c>
      <c r="D10" s="8">
        <v>100</v>
      </c>
      <c r="E10" s="8">
        <v>200</v>
      </c>
      <c r="F10" s="8">
        <v>252</v>
      </c>
      <c r="G10" s="111">
        <v>100</v>
      </c>
      <c r="H10" s="110">
        <v>200</v>
      </c>
      <c r="I10" s="8">
        <v>100</v>
      </c>
      <c r="J10" s="8">
        <v>252</v>
      </c>
      <c r="K10" s="8">
        <v>200</v>
      </c>
      <c r="L10" s="8">
        <v>100</v>
      </c>
      <c r="M10" s="111">
        <v>200</v>
      </c>
      <c r="N10" s="110">
        <v>100</v>
      </c>
      <c r="O10" s="8">
        <v>200</v>
      </c>
      <c r="P10" s="8">
        <v>200</v>
      </c>
      <c r="Q10" s="8">
        <v>100</v>
      </c>
      <c r="R10" s="8">
        <v>252</v>
      </c>
      <c r="S10" s="111">
        <v>200</v>
      </c>
      <c r="T10" s="165"/>
      <c r="U10" s="170"/>
      <c r="V10" s="183"/>
    </row>
    <row r="11" spans="1:22">
      <c r="A11" s="7" t="s">
        <v>5</v>
      </c>
      <c r="B11" s="112">
        <v>3</v>
      </c>
      <c r="C11" s="10">
        <v>3</v>
      </c>
      <c r="D11" s="10">
        <v>5</v>
      </c>
      <c r="E11" s="10">
        <v>3</v>
      </c>
      <c r="F11" s="10">
        <v>5</v>
      </c>
      <c r="G11" s="113">
        <v>2.5</v>
      </c>
      <c r="H11" s="112">
        <v>3</v>
      </c>
      <c r="I11" s="10">
        <v>2.5</v>
      </c>
      <c r="J11" s="10">
        <v>5</v>
      </c>
      <c r="K11" s="10">
        <v>3</v>
      </c>
      <c r="L11" s="10">
        <v>5</v>
      </c>
      <c r="M11" s="113">
        <v>3</v>
      </c>
      <c r="N11" s="112">
        <v>5</v>
      </c>
      <c r="O11" s="10">
        <v>3</v>
      </c>
      <c r="P11" s="10">
        <v>3</v>
      </c>
      <c r="Q11" s="10">
        <v>2.5</v>
      </c>
      <c r="R11" s="10">
        <v>5</v>
      </c>
      <c r="S11" s="113">
        <v>3</v>
      </c>
      <c r="T11" s="166"/>
      <c r="U11" s="171"/>
      <c r="V11" s="184"/>
    </row>
    <row r="12" spans="1:22" ht="15">
      <c r="A12" s="12" t="s">
        <v>6</v>
      </c>
      <c r="B12" s="114">
        <f t="shared" ref="B12:G12" si="0">B46*B10</f>
        <v>200</v>
      </c>
      <c r="C12" s="13">
        <f t="shared" si="0"/>
        <v>200</v>
      </c>
      <c r="D12" s="13">
        <f t="shared" si="0"/>
        <v>100</v>
      </c>
      <c r="E12" s="13">
        <f t="shared" si="0"/>
        <v>200</v>
      </c>
      <c r="F12" s="13">
        <f t="shared" si="0"/>
        <v>252</v>
      </c>
      <c r="G12" s="115">
        <f t="shared" si="0"/>
        <v>100</v>
      </c>
      <c r="H12" s="114">
        <f t="shared" ref="H12:M12" si="1">H46*H10</f>
        <v>200</v>
      </c>
      <c r="I12" s="13">
        <f t="shared" si="1"/>
        <v>100</v>
      </c>
      <c r="J12" s="13">
        <f t="shared" si="1"/>
        <v>252</v>
      </c>
      <c r="K12" s="13">
        <f t="shared" si="1"/>
        <v>200</v>
      </c>
      <c r="L12" s="13">
        <f t="shared" si="1"/>
        <v>100</v>
      </c>
      <c r="M12" s="115">
        <f t="shared" si="1"/>
        <v>200</v>
      </c>
      <c r="N12" s="114">
        <f t="shared" ref="N12:S12" si="2">N46*N10</f>
        <v>100</v>
      </c>
      <c r="O12" s="13">
        <f t="shared" si="2"/>
        <v>200</v>
      </c>
      <c r="P12" s="13">
        <f t="shared" si="2"/>
        <v>200</v>
      </c>
      <c r="Q12" s="13">
        <f t="shared" si="2"/>
        <v>100</v>
      </c>
      <c r="R12" s="13">
        <f t="shared" si="2"/>
        <v>252</v>
      </c>
      <c r="S12" s="115">
        <f t="shared" si="2"/>
        <v>200</v>
      </c>
      <c r="T12" s="167"/>
      <c r="U12" s="170">
        <f>SUM(B12:T12)</f>
        <v>3156</v>
      </c>
      <c r="V12" s="169"/>
    </row>
    <row r="13" spans="1:22">
      <c r="A13" s="12"/>
      <c r="B13" s="114"/>
      <c r="C13" s="13"/>
      <c r="D13" s="13"/>
      <c r="E13" s="13"/>
      <c r="F13" s="13"/>
      <c r="G13" s="115"/>
      <c r="H13" s="114"/>
      <c r="I13" s="13"/>
      <c r="J13" s="13"/>
      <c r="K13" s="13"/>
      <c r="L13" s="13"/>
      <c r="M13" s="115"/>
      <c r="N13" s="114"/>
      <c r="O13" s="13"/>
      <c r="P13" s="13"/>
      <c r="Q13" s="13"/>
      <c r="R13" s="13"/>
      <c r="S13" s="115"/>
      <c r="T13" s="167"/>
      <c r="U13" s="167"/>
      <c r="V13" s="169"/>
    </row>
    <row r="14" spans="1:22" ht="15">
      <c r="A14" s="29" t="s">
        <v>51</v>
      </c>
      <c r="B14" s="114">
        <f t="shared" ref="B14:G14" si="3">B12*B11</f>
        <v>600</v>
      </c>
      <c r="C14" s="13">
        <f t="shared" si="3"/>
        <v>600</v>
      </c>
      <c r="D14" s="13">
        <f t="shared" si="3"/>
        <v>500</v>
      </c>
      <c r="E14" s="13">
        <f t="shared" si="3"/>
        <v>600</v>
      </c>
      <c r="F14" s="13">
        <f t="shared" si="3"/>
        <v>1260</v>
      </c>
      <c r="G14" s="115">
        <f t="shared" si="3"/>
        <v>250</v>
      </c>
      <c r="H14" s="114">
        <f t="shared" ref="H14:M14" si="4">H12*H11</f>
        <v>600</v>
      </c>
      <c r="I14" s="13">
        <f t="shared" si="4"/>
        <v>250</v>
      </c>
      <c r="J14" s="13">
        <f t="shared" si="4"/>
        <v>1260</v>
      </c>
      <c r="K14" s="13">
        <f t="shared" si="4"/>
        <v>600</v>
      </c>
      <c r="L14" s="13">
        <f t="shared" si="4"/>
        <v>500</v>
      </c>
      <c r="M14" s="115">
        <f t="shared" si="4"/>
        <v>600</v>
      </c>
      <c r="N14" s="114">
        <f t="shared" ref="N14:S14" si="5">N12*N11</f>
        <v>500</v>
      </c>
      <c r="O14" s="13">
        <f t="shared" si="5"/>
        <v>600</v>
      </c>
      <c r="P14" s="13">
        <f t="shared" si="5"/>
        <v>600</v>
      </c>
      <c r="Q14" s="13">
        <f t="shared" si="5"/>
        <v>250</v>
      </c>
      <c r="R14" s="13">
        <f t="shared" si="5"/>
        <v>1260</v>
      </c>
      <c r="S14" s="115">
        <f t="shared" si="5"/>
        <v>600</v>
      </c>
      <c r="T14" s="167"/>
      <c r="U14" s="170">
        <f>SUM(B14:T14)</f>
        <v>11430</v>
      </c>
      <c r="V14" s="169"/>
    </row>
    <row r="15" spans="1:22" ht="15">
      <c r="A15" s="29" t="s">
        <v>72</v>
      </c>
      <c r="B15" s="114">
        <f>B54+B55</f>
        <v>-19.2</v>
      </c>
      <c r="C15" s="13">
        <f t="shared" ref="C15:G15" si="6">C54+C55</f>
        <v>-19.2</v>
      </c>
      <c r="D15" s="13">
        <f t="shared" si="6"/>
        <v>-16</v>
      </c>
      <c r="E15" s="13">
        <f t="shared" si="6"/>
        <v>-19.2</v>
      </c>
      <c r="F15" s="13">
        <f t="shared" si="6"/>
        <v>-40.319999999999993</v>
      </c>
      <c r="G15" s="115">
        <f t="shared" si="6"/>
        <v>-8</v>
      </c>
      <c r="H15" s="114">
        <f t="shared" ref="H15:J15" si="7">H54+H55</f>
        <v>-19.2</v>
      </c>
      <c r="I15" s="13">
        <f t="shared" si="7"/>
        <v>-8</v>
      </c>
      <c r="J15" s="13">
        <f t="shared" si="7"/>
        <v>-40.319999999999993</v>
      </c>
      <c r="K15" s="13">
        <f>K54+K55</f>
        <v>-19.2</v>
      </c>
      <c r="L15" s="13">
        <f t="shared" ref="L15:N15" si="8">L54+L55</f>
        <v>-16</v>
      </c>
      <c r="M15" s="115">
        <f t="shared" si="8"/>
        <v>-19.2</v>
      </c>
      <c r="N15" s="114">
        <f t="shared" si="8"/>
        <v>-16</v>
      </c>
      <c r="O15" s="13">
        <f>O54+O55</f>
        <v>-19.2</v>
      </c>
      <c r="P15" s="13">
        <f t="shared" ref="P15:R15" si="9">P54+P55</f>
        <v>-19.2</v>
      </c>
      <c r="Q15" s="13">
        <f t="shared" si="9"/>
        <v>-8</v>
      </c>
      <c r="R15" s="13">
        <f t="shared" si="9"/>
        <v>-40.319999999999993</v>
      </c>
      <c r="S15" s="115">
        <f>S54+S55</f>
        <v>-19.2</v>
      </c>
      <c r="T15" s="167"/>
      <c r="U15" s="170"/>
      <c r="V15" s="169"/>
    </row>
    <row r="16" spans="1:22" ht="15">
      <c r="A16" s="29" t="s">
        <v>52</v>
      </c>
      <c r="B16" s="114">
        <f t="shared" ref="B16:G16" si="10">-B14/6</f>
        <v>-100</v>
      </c>
      <c r="C16" s="13">
        <f t="shared" si="10"/>
        <v>-100</v>
      </c>
      <c r="D16" s="13">
        <f t="shared" si="10"/>
        <v>-83.333333333333329</v>
      </c>
      <c r="E16" s="13">
        <f t="shared" si="10"/>
        <v>-100</v>
      </c>
      <c r="F16" s="13">
        <f t="shared" si="10"/>
        <v>-210</v>
      </c>
      <c r="G16" s="115">
        <f t="shared" si="10"/>
        <v>-41.666666666666664</v>
      </c>
      <c r="H16" s="114">
        <f t="shared" ref="H16:M16" si="11">-H14/6</f>
        <v>-100</v>
      </c>
      <c r="I16" s="13">
        <f t="shared" si="11"/>
        <v>-41.666666666666664</v>
      </c>
      <c r="J16" s="13">
        <f t="shared" si="11"/>
        <v>-210</v>
      </c>
      <c r="K16" s="13">
        <f t="shared" si="11"/>
        <v>-100</v>
      </c>
      <c r="L16" s="13">
        <f t="shared" si="11"/>
        <v>-83.333333333333329</v>
      </c>
      <c r="M16" s="115">
        <f t="shared" si="11"/>
        <v>-100</v>
      </c>
      <c r="N16" s="114">
        <f t="shared" ref="N16:S16" si="12">-N14/6</f>
        <v>-83.333333333333329</v>
      </c>
      <c r="O16" s="13">
        <f t="shared" si="12"/>
        <v>-100</v>
      </c>
      <c r="P16" s="13">
        <f t="shared" si="12"/>
        <v>-100</v>
      </c>
      <c r="Q16" s="13">
        <f t="shared" si="12"/>
        <v>-41.666666666666664</v>
      </c>
      <c r="R16" s="13">
        <f t="shared" si="12"/>
        <v>-210</v>
      </c>
      <c r="S16" s="115">
        <f t="shared" si="12"/>
        <v>-100</v>
      </c>
      <c r="T16" s="167"/>
      <c r="U16" s="170">
        <f>SUM(B16:T16)</f>
        <v>-1904.9999999999998</v>
      </c>
      <c r="V16" s="169"/>
    </row>
    <row r="17" spans="1:23" ht="15">
      <c r="A17" s="14" t="s">
        <v>69</v>
      </c>
      <c r="B17" s="116">
        <f>+B14+B15+B16</f>
        <v>480.79999999999995</v>
      </c>
      <c r="C17" s="15">
        <f t="shared" ref="C17:R17" si="13">+C14+C15+C16</f>
        <v>480.79999999999995</v>
      </c>
      <c r="D17" s="15">
        <f t="shared" si="13"/>
        <v>400.66666666666669</v>
      </c>
      <c r="E17" s="15">
        <f t="shared" si="13"/>
        <v>480.79999999999995</v>
      </c>
      <c r="F17" s="15">
        <f t="shared" si="13"/>
        <v>1009.6800000000001</v>
      </c>
      <c r="G17" s="117">
        <f t="shared" si="13"/>
        <v>200.33333333333334</v>
      </c>
      <c r="H17" s="116">
        <f t="shared" si="13"/>
        <v>480.79999999999995</v>
      </c>
      <c r="I17" s="15">
        <f t="shared" si="13"/>
        <v>200.33333333333334</v>
      </c>
      <c r="J17" s="15">
        <f t="shared" si="13"/>
        <v>1009.6800000000001</v>
      </c>
      <c r="K17" s="15">
        <f>+K14+K15+K16</f>
        <v>480.79999999999995</v>
      </c>
      <c r="L17" s="15">
        <f t="shared" si="13"/>
        <v>400.66666666666669</v>
      </c>
      <c r="M17" s="117">
        <f t="shared" si="13"/>
        <v>480.79999999999995</v>
      </c>
      <c r="N17" s="116">
        <f t="shared" si="13"/>
        <v>400.66666666666669</v>
      </c>
      <c r="O17" s="15">
        <f>+O14+O15+O16</f>
        <v>480.79999999999995</v>
      </c>
      <c r="P17" s="15">
        <f t="shared" si="13"/>
        <v>480.79999999999995</v>
      </c>
      <c r="Q17" s="15">
        <f t="shared" si="13"/>
        <v>200.33333333333334</v>
      </c>
      <c r="R17" s="15">
        <f t="shared" si="13"/>
        <v>1009.6800000000001</v>
      </c>
      <c r="S17" s="117">
        <f>+S14+S15+S16</f>
        <v>480.79999999999995</v>
      </c>
      <c r="T17" s="168"/>
      <c r="U17" s="168">
        <f>SUM(U14:U16)</f>
        <v>9525</v>
      </c>
      <c r="V17" s="190">
        <v>7758</v>
      </c>
    </row>
    <row r="18" spans="1:23" ht="15">
      <c r="A18" s="17" t="s">
        <v>7</v>
      </c>
      <c r="B18" s="114"/>
      <c r="C18" s="13"/>
      <c r="D18" s="13"/>
      <c r="E18" s="13"/>
      <c r="F18" s="13"/>
      <c r="G18" s="115"/>
      <c r="H18" s="114"/>
      <c r="I18" s="13"/>
      <c r="J18" s="13"/>
      <c r="K18" s="13"/>
      <c r="L18" s="13"/>
      <c r="M18" s="115"/>
      <c r="N18" s="114"/>
      <c r="O18" s="13"/>
      <c r="P18" s="13"/>
      <c r="Q18" s="13"/>
      <c r="R18" s="13"/>
      <c r="S18" s="115"/>
      <c r="T18" s="167"/>
      <c r="U18" s="170"/>
      <c r="V18" s="186"/>
    </row>
    <row r="19" spans="1:23" ht="15">
      <c r="A19" s="153" t="s">
        <v>33</v>
      </c>
      <c r="B19" s="118">
        <v>2000</v>
      </c>
      <c r="C19" s="84">
        <v>600</v>
      </c>
      <c r="D19" s="84">
        <v>500</v>
      </c>
      <c r="E19" s="84">
        <v>600</v>
      </c>
      <c r="F19" s="84">
        <v>2520</v>
      </c>
      <c r="G19" s="119">
        <v>250</v>
      </c>
      <c r="H19" s="118">
        <v>600</v>
      </c>
      <c r="I19" s="84">
        <v>250</v>
      </c>
      <c r="J19" s="84">
        <v>2520</v>
      </c>
      <c r="K19" s="84">
        <v>2000</v>
      </c>
      <c r="L19" s="84">
        <v>500</v>
      </c>
      <c r="M19" s="119">
        <v>600</v>
      </c>
      <c r="N19" s="118">
        <v>500</v>
      </c>
      <c r="O19" s="84">
        <v>800</v>
      </c>
      <c r="P19" s="84">
        <v>600</v>
      </c>
      <c r="Q19" s="84">
        <v>250</v>
      </c>
      <c r="R19" s="84">
        <v>3520</v>
      </c>
      <c r="S19" s="119">
        <v>2000</v>
      </c>
      <c r="T19" s="167"/>
      <c r="U19" s="170">
        <f>SUM(B19:T19)</f>
        <v>20610</v>
      </c>
      <c r="V19" s="191">
        <v>25110</v>
      </c>
      <c r="W19" s="189"/>
    </row>
    <row r="20" spans="1:23" ht="15">
      <c r="A20" s="19" t="s">
        <v>53</v>
      </c>
      <c r="B20" s="114">
        <f t="shared" ref="B20:G20" si="14">+B57</f>
        <v>0</v>
      </c>
      <c r="C20" s="13">
        <f t="shared" si="14"/>
        <v>0</v>
      </c>
      <c r="D20" s="13">
        <f t="shared" si="14"/>
        <v>0</v>
      </c>
      <c r="E20" s="13">
        <f t="shared" si="14"/>
        <v>0</v>
      </c>
      <c r="F20" s="13">
        <f t="shared" si="14"/>
        <v>0</v>
      </c>
      <c r="G20" s="115">
        <f t="shared" si="14"/>
        <v>0</v>
      </c>
      <c r="H20" s="114">
        <f t="shared" ref="H20:M20" si="15">+H57</f>
        <v>0</v>
      </c>
      <c r="I20" s="13">
        <f t="shared" si="15"/>
        <v>0</v>
      </c>
      <c r="J20" s="13">
        <f t="shared" si="15"/>
        <v>0</v>
      </c>
      <c r="K20" s="13">
        <f t="shared" si="15"/>
        <v>0</v>
      </c>
      <c r="L20" s="13">
        <f t="shared" si="15"/>
        <v>0</v>
      </c>
      <c r="M20" s="115">
        <f t="shared" si="15"/>
        <v>0</v>
      </c>
      <c r="N20" s="114">
        <f t="shared" ref="N20:S20" si="16">+N57</f>
        <v>0</v>
      </c>
      <c r="O20" s="13">
        <f t="shared" si="16"/>
        <v>0</v>
      </c>
      <c r="P20" s="13">
        <f t="shared" si="16"/>
        <v>0</v>
      </c>
      <c r="Q20" s="13">
        <f t="shared" si="16"/>
        <v>0</v>
      </c>
      <c r="R20" s="13">
        <f t="shared" si="16"/>
        <v>0</v>
      </c>
      <c r="S20" s="115">
        <f t="shared" si="16"/>
        <v>0</v>
      </c>
      <c r="T20" s="167"/>
      <c r="U20" s="170">
        <f>SUM(B20:T20)</f>
        <v>0</v>
      </c>
      <c r="V20" s="169"/>
    </row>
    <row r="21" spans="1:23" ht="15">
      <c r="A21" s="154" t="s">
        <v>25</v>
      </c>
      <c r="B21" s="118">
        <v>0</v>
      </c>
      <c r="C21" s="84">
        <v>0</v>
      </c>
      <c r="D21" s="84">
        <v>0</v>
      </c>
      <c r="E21" s="84">
        <v>0</v>
      </c>
      <c r="F21" s="84">
        <v>0</v>
      </c>
      <c r="G21" s="119">
        <v>0</v>
      </c>
      <c r="H21" s="118">
        <v>0</v>
      </c>
      <c r="I21" s="84">
        <v>0</v>
      </c>
      <c r="J21" s="84">
        <v>0</v>
      </c>
      <c r="K21" s="84">
        <v>0</v>
      </c>
      <c r="L21" s="84">
        <v>0</v>
      </c>
      <c r="M21" s="119">
        <v>0</v>
      </c>
      <c r="N21" s="118">
        <v>0</v>
      </c>
      <c r="O21" s="84">
        <v>0</v>
      </c>
      <c r="P21" s="84">
        <v>0</v>
      </c>
      <c r="Q21" s="84">
        <v>0</v>
      </c>
      <c r="R21" s="84">
        <v>0</v>
      </c>
      <c r="S21" s="119">
        <v>0</v>
      </c>
      <c r="T21" s="167"/>
      <c r="U21" s="170">
        <f>SUM(B21:T21)</f>
        <v>0</v>
      </c>
      <c r="V21" s="169"/>
    </row>
    <row r="22" spans="1:23" ht="15">
      <c r="A22" s="153" t="s">
        <v>27</v>
      </c>
      <c r="B22" s="118">
        <v>0</v>
      </c>
      <c r="C22" s="84">
        <v>0</v>
      </c>
      <c r="D22" s="84">
        <v>0</v>
      </c>
      <c r="E22" s="84">
        <v>0</v>
      </c>
      <c r="F22" s="84">
        <v>0</v>
      </c>
      <c r="G22" s="119">
        <v>0</v>
      </c>
      <c r="H22" s="118">
        <v>0</v>
      </c>
      <c r="I22" s="84">
        <v>0</v>
      </c>
      <c r="J22" s="84">
        <v>0</v>
      </c>
      <c r="K22" s="84">
        <v>0</v>
      </c>
      <c r="L22" s="84">
        <v>0</v>
      </c>
      <c r="M22" s="119">
        <v>0</v>
      </c>
      <c r="N22" s="118">
        <v>0</v>
      </c>
      <c r="O22" s="84">
        <v>0</v>
      </c>
      <c r="P22" s="84">
        <v>0</v>
      </c>
      <c r="Q22" s="84">
        <v>0</v>
      </c>
      <c r="R22" s="84">
        <v>0</v>
      </c>
      <c r="S22" s="119">
        <v>0</v>
      </c>
      <c r="T22" s="167"/>
      <c r="U22" s="170">
        <f>SUM(B22:T22)</f>
        <v>0</v>
      </c>
      <c r="V22" s="169"/>
    </row>
    <row r="23" spans="1:23" ht="15">
      <c r="A23" s="153" t="s">
        <v>26</v>
      </c>
      <c r="B23" s="118">
        <v>0</v>
      </c>
      <c r="C23" s="84">
        <v>0</v>
      </c>
      <c r="D23" s="84">
        <v>0</v>
      </c>
      <c r="E23" s="84">
        <v>0</v>
      </c>
      <c r="F23" s="84">
        <v>0</v>
      </c>
      <c r="G23" s="119">
        <v>0</v>
      </c>
      <c r="H23" s="118">
        <v>0</v>
      </c>
      <c r="I23" s="84">
        <v>0</v>
      </c>
      <c r="J23" s="84">
        <v>0</v>
      </c>
      <c r="K23" s="84">
        <v>0</v>
      </c>
      <c r="L23" s="84">
        <v>0</v>
      </c>
      <c r="M23" s="119">
        <v>0</v>
      </c>
      <c r="N23" s="118">
        <v>0</v>
      </c>
      <c r="O23" s="84">
        <v>0</v>
      </c>
      <c r="P23" s="84">
        <v>0</v>
      </c>
      <c r="Q23" s="84">
        <v>0</v>
      </c>
      <c r="R23" s="84">
        <v>0</v>
      </c>
      <c r="S23" s="119">
        <v>0</v>
      </c>
      <c r="T23" s="167"/>
      <c r="U23" s="170">
        <f>SUM(B23:T23)</f>
        <v>0</v>
      </c>
      <c r="V23" s="169"/>
    </row>
    <row r="24" spans="1:23" ht="15">
      <c r="A24" s="153" t="s">
        <v>28</v>
      </c>
      <c r="B24" s="118">
        <v>0</v>
      </c>
      <c r="C24" s="84">
        <v>0</v>
      </c>
      <c r="D24" s="84">
        <v>0</v>
      </c>
      <c r="E24" s="84">
        <v>0</v>
      </c>
      <c r="F24" s="84">
        <v>0</v>
      </c>
      <c r="G24" s="119">
        <v>0</v>
      </c>
      <c r="H24" s="118">
        <v>0</v>
      </c>
      <c r="I24" s="84">
        <v>0</v>
      </c>
      <c r="J24" s="84">
        <v>0</v>
      </c>
      <c r="K24" s="84">
        <v>0</v>
      </c>
      <c r="L24" s="84">
        <v>0</v>
      </c>
      <c r="M24" s="119">
        <v>0</v>
      </c>
      <c r="N24" s="118">
        <v>0</v>
      </c>
      <c r="O24" s="84">
        <v>0</v>
      </c>
      <c r="P24" s="84">
        <v>0</v>
      </c>
      <c r="Q24" s="84">
        <v>0</v>
      </c>
      <c r="R24" s="84">
        <v>0</v>
      </c>
      <c r="S24" s="119">
        <v>0</v>
      </c>
      <c r="T24" s="167"/>
      <c r="U24" s="170">
        <f>SUM(B24:T24)</f>
        <v>0</v>
      </c>
      <c r="V24" s="169"/>
    </row>
    <row r="25" spans="1:23" ht="15">
      <c r="A25" s="153" t="s">
        <v>56</v>
      </c>
      <c r="B25" s="118">
        <v>0</v>
      </c>
      <c r="C25" s="84">
        <v>0</v>
      </c>
      <c r="D25" s="84">
        <v>0</v>
      </c>
      <c r="E25" s="84">
        <v>0</v>
      </c>
      <c r="F25" s="84">
        <v>0</v>
      </c>
      <c r="G25" s="119">
        <v>0</v>
      </c>
      <c r="H25" s="118">
        <v>0</v>
      </c>
      <c r="I25" s="84">
        <v>0</v>
      </c>
      <c r="J25" s="84">
        <v>0</v>
      </c>
      <c r="K25" s="84">
        <v>0</v>
      </c>
      <c r="L25" s="84">
        <v>0</v>
      </c>
      <c r="M25" s="119">
        <v>0</v>
      </c>
      <c r="N25" s="118">
        <v>0</v>
      </c>
      <c r="O25" s="84">
        <v>0</v>
      </c>
      <c r="P25" s="84">
        <v>0</v>
      </c>
      <c r="Q25" s="84">
        <v>0</v>
      </c>
      <c r="R25" s="84">
        <v>0</v>
      </c>
      <c r="S25" s="119">
        <v>0</v>
      </c>
      <c r="T25" s="167"/>
      <c r="U25" s="170">
        <f>SUM(B25:T25)</f>
        <v>0</v>
      </c>
      <c r="V25" s="169"/>
    </row>
    <row r="26" spans="1:23" ht="15">
      <c r="A26" s="153" t="s">
        <v>29</v>
      </c>
      <c r="B26" s="118">
        <v>0</v>
      </c>
      <c r="C26" s="84">
        <v>0</v>
      </c>
      <c r="D26" s="84">
        <v>0</v>
      </c>
      <c r="E26" s="84">
        <v>0</v>
      </c>
      <c r="F26" s="84">
        <v>0</v>
      </c>
      <c r="G26" s="119">
        <v>0</v>
      </c>
      <c r="H26" s="118">
        <v>0</v>
      </c>
      <c r="I26" s="84">
        <v>0</v>
      </c>
      <c r="J26" s="84">
        <v>0</v>
      </c>
      <c r="K26" s="84">
        <v>0</v>
      </c>
      <c r="L26" s="84">
        <v>0</v>
      </c>
      <c r="M26" s="119">
        <v>0</v>
      </c>
      <c r="N26" s="118">
        <v>0</v>
      </c>
      <c r="O26" s="84">
        <v>0</v>
      </c>
      <c r="P26" s="84">
        <v>0</v>
      </c>
      <c r="Q26" s="84">
        <v>0</v>
      </c>
      <c r="R26" s="84">
        <v>0</v>
      </c>
      <c r="S26" s="119">
        <v>0</v>
      </c>
      <c r="T26" s="167"/>
      <c r="U26" s="170">
        <f>SUM(B26:T26)</f>
        <v>0</v>
      </c>
      <c r="V26" s="169"/>
    </row>
    <row r="27" spans="1:23" ht="15">
      <c r="A27" s="19"/>
      <c r="B27" s="114"/>
      <c r="C27" s="13"/>
      <c r="D27" s="13"/>
      <c r="E27" s="13"/>
      <c r="F27" s="13"/>
      <c r="G27" s="115"/>
      <c r="H27" s="114"/>
      <c r="I27" s="13"/>
      <c r="J27" s="13"/>
      <c r="K27" s="13"/>
      <c r="L27" s="13"/>
      <c r="M27" s="115"/>
      <c r="N27" s="114"/>
      <c r="O27" s="13"/>
      <c r="P27" s="13"/>
      <c r="Q27" s="13"/>
      <c r="R27" s="13"/>
      <c r="S27" s="115"/>
      <c r="T27" s="167"/>
      <c r="U27" s="170"/>
      <c r="V27" s="169"/>
    </row>
    <row r="28" spans="1:23" ht="15">
      <c r="A28" s="19" t="s">
        <v>38</v>
      </c>
      <c r="B28" s="114">
        <f t="shared" ref="B28:G28" si="17">+B84</f>
        <v>100</v>
      </c>
      <c r="C28" s="13">
        <f t="shared" si="17"/>
        <v>100</v>
      </c>
      <c r="D28" s="13">
        <f t="shared" si="17"/>
        <v>100</v>
      </c>
      <c r="E28" s="13">
        <f t="shared" si="17"/>
        <v>100</v>
      </c>
      <c r="F28" s="13">
        <f t="shared" si="17"/>
        <v>100</v>
      </c>
      <c r="G28" s="115">
        <f t="shared" si="17"/>
        <v>100</v>
      </c>
      <c r="H28" s="114">
        <f t="shared" ref="H28:M28" si="18">+H84</f>
        <v>100</v>
      </c>
      <c r="I28" s="13">
        <f t="shared" si="18"/>
        <v>100</v>
      </c>
      <c r="J28" s="13">
        <f t="shared" si="18"/>
        <v>100</v>
      </c>
      <c r="K28" s="13">
        <f t="shared" si="18"/>
        <v>100</v>
      </c>
      <c r="L28" s="13">
        <f t="shared" si="18"/>
        <v>100</v>
      </c>
      <c r="M28" s="115">
        <f t="shared" si="18"/>
        <v>100</v>
      </c>
      <c r="N28" s="114">
        <f t="shared" ref="N28:S28" si="19">+N84</f>
        <v>100</v>
      </c>
      <c r="O28" s="13">
        <f t="shared" si="19"/>
        <v>100</v>
      </c>
      <c r="P28" s="13">
        <f t="shared" si="19"/>
        <v>100</v>
      </c>
      <c r="Q28" s="13">
        <f t="shared" si="19"/>
        <v>100</v>
      </c>
      <c r="R28" s="13">
        <f t="shared" si="19"/>
        <v>100</v>
      </c>
      <c r="S28" s="115">
        <f t="shared" si="19"/>
        <v>100</v>
      </c>
      <c r="T28" s="167"/>
      <c r="U28" s="170">
        <f>SUM(B28:T28)</f>
        <v>1800</v>
      </c>
      <c r="V28" s="169"/>
    </row>
    <row r="29" spans="1:23" ht="15">
      <c r="A29" s="19" t="s">
        <v>24</v>
      </c>
      <c r="B29" s="114">
        <f t="shared" ref="B29:G29" si="20">+B79</f>
        <v>200</v>
      </c>
      <c r="C29" s="13">
        <f t="shared" si="20"/>
        <v>200</v>
      </c>
      <c r="D29" s="13">
        <f t="shared" si="20"/>
        <v>200</v>
      </c>
      <c r="E29" s="13">
        <f t="shared" si="20"/>
        <v>200</v>
      </c>
      <c r="F29" s="13">
        <f t="shared" si="20"/>
        <v>200</v>
      </c>
      <c r="G29" s="115">
        <f t="shared" si="20"/>
        <v>200</v>
      </c>
      <c r="H29" s="114">
        <f t="shared" ref="H29:M29" si="21">+H79</f>
        <v>200</v>
      </c>
      <c r="I29" s="13">
        <f t="shared" si="21"/>
        <v>200</v>
      </c>
      <c r="J29" s="13">
        <f t="shared" si="21"/>
        <v>200</v>
      </c>
      <c r="K29" s="13">
        <f t="shared" si="21"/>
        <v>200</v>
      </c>
      <c r="L29" s="13">
        <f t="shared" si="21"/>
        <v>200</v>
      </c>
      <c r="M29" s="115">
        <f t="shared" si="21"/>
        <v>200</v>
      </c>
      <c r="N29" s="114">
        <f t="shared" ref="N29:S29" si="22">+N79</f>
        <v>200</v>
      </c>
      <c r="O29" s="13">
        <f t="shared" si="22"/>
        <v>200</v>
      </c>
      <c r="P29" s="13">
        <f t="shared" si="22"/>
        <v>200</v>
      </c>
      <c r="Q29" s="13">
        <f t="shared" si="22"/>
        <v>200</v>
      </c>
      <c r="R29" s="13">
        <f t="shared" si="22"/>
        <v>200</v>
      </c>
      <c r="S29" s="115">
        <f t="shared" si="22"/>
        <v>200</v>
      </c>
      <c r="T29" s="167"/>
      <c r="U29" s="170">
        <f>SUM(B29:T29)</f>
        <v>3600</v>
      </c>
      <c r="V29" s="169"/>
    </row>
    <row r="30" spans="1:23" ht="15">
      <c r="A30" s="19" t="s">
        <v>40</v>
      </c>
      <c r="B30" s="114">
        <f t="shared" ref="B30:G30" si="23">+B70</f>
        <v>154</v>
      </c>
      <c r="C30" s="13">
        <f t="shared" si="23"/>
        <v>154</v>
      </c>
      <c r="D30" s="13">
        <f t="shared" si="23"/>
        <v>154</v>
      </c>
      <c r="E30" s="13">
        <f t="shared" si="23"/>
        <v>154</v>
      </c>
      <c r="F30" s="13">
        <f t="shared" si="23"/>
        <v>154</v>
      </c>
      <c r="G30" s="115">
        <f t="shared" si="23"/>
        <v>154</v>
      </c>
      <c r="H30" s="114">
        <f t="shared" ref="H30:M30" si="24">+H70</f>
        <v>154</v>
      </c>
      <c r="I30" s="13">
        <f t="shared" si="24"/>
        <v>154</v>
      </c>
      <c r="J30" s="13">
        <f t="shared" si="24"/>
        <v>154</v>
      </c>
      <c r="K30" s="13">
        <f t="shared" si="24"/>
        <v>154</v>
      </c>
      <c r="L30" s="13">
        <f t="shared" si="24"/>
        <v>154</v>
      </c>
      <c r="M30" s="115">
        <f t="shared" si="24"/>
        <v>154</v>
      </c>
      <c r="N30" s="114">
        <f t="shared" ref="N30:S30" si="25">+N70</f>
        <v>154</v>
      </c>
      <c r="O30" s="13">
        <f t="shared" si="25"/>
        <v>154</v>
      </c>
      <c r="P30" s="13">
        <f t="shared" si="25"/>
        <v>154</v>
      </c>
      <c r="Q30" s="13">
        <f t="shared" si="25"/>
        <v>154</v>
      </c>
      <c r="R30" s="13">
        <f t="shared" si="25"/>
        <v>154</v>
      </c>
      <c r="S30" s="115">
        <f t="shared" si="25"/>
        <v>154</v>
      </c>
      <c r="T30" s="169"/>
      <c r="U30" s="170">
        <f>SUM(B30:T30)</f>
        <v>2772</v>
      </c>
      <c r="V30" s="169"/>
    </row>
    <row r="31" spans="1:23" ht="15">
      <c r="A31" s="19"/>
      <c r="B31" s="114"/>
      <c r="C31" s="13"/>
      <c r="D31" s="13"/>
      <c r="E31" s="13"/>
      <c r="F31" s="13"/>
      <c r="G31" s="115"/>
      <c r="H31" s="114"/>
      <c r="I31" s="13"/>
      <c r="J31" s="13"/>
      <c r="K31" s="13"/>
      <c r="L31" s="13"/>
      <c r="M31" s="115"/>
      <c r="N31" s="114"/>
      <c r="O31" s="13"/>
      <c r="P31" s="13"/>
      <c r="Q31" s="13"/>
      <c r="R31" s="13"/>
      <c r="S31" s="115"/>
      <c r="T31" s="169"/>
      <c r="U31" s="170"/>
      <c r="V31" s="169"/>
    </row>
    <row r="32" spans="1:23" ht="15">
      <c r="A32" s="19" t="s">
        <v>57</v>
      </c>
      <c r="B32" s="114">
        <f t="shared" ref="B32:G32" si="26">+B90</f>
        <v>100</v>
      </c>
      <c r="C32" s="13">
        <f t="shared" si="26"/>
        <v>100</v>
      </c>
      <c r="D32" s="13">
        <f t="shared" si="26"/>
        <v>100</v>
      </c>
      <c r="E32" s="13">
        <f t="shared" si="26"/>
        <v>100</v>
      </c>
      <c r="F32" s="13">
        <f t="shared" si="26"/>
        <v>100</v>
      </c>
      <c r="G32" s="115">
        <f t="shared" si="26"/>
        <v>100</v>
      </c>
      <c r="H32" s="114">
        <f t="shared" ref="H32:M32" si="27">+H90</f>
        <v>100</v>
      </c>
      <c r="I32" s="13">
        <f t="shared" si="27"/>
        <v>100</v>
      </c>
      <c r="J32" s="13">
        <f t="shared" si="27"/>
        <v>100</v>
      </c>
      <c r="K32" s="13">
        <f t="shared" si="27"/>
        <v>100</v>
      </c>
      <c r="L32" s="13">
        <f t="shared" si="27"/>
        <v>100</v>
      </c>
      <c r="M32" s="115">
        <f t="shared" si="27"/>
        <v>100</v>
      </c>
      <c r="N32" s="114">
        <f t="shared" ref="N32:S32" si="28">+N90</f>
        <v>100</v>
      </c>
      <c r="O32" s="13">
        <f t="shared" si="28"/>
        <v>100</v>
      </c>
      <c r="P32" s="13">
        <f t="shared" si="28"/>
        <v>100</v>
      </c>
      <c r="Q32" s="13">
        <f t="shared" si="28"/>
        <v>100</v>
      </c>
      <c r="R32" s="13">
        <f t="shared" si="28"/>
        <v>100</v>
      </c>
      <c r="S32" s="115">
        <f t="shared" si="28"/>
        <v>100</v>
      </c>
      <c r="T32" s="169"/>
      <c r="U32" s="170">
        <f>SUM(B32:T32)</f>
        <v>1800</v>
      </c>
      <c r="V32" s="169"/>
    </row>
    <row r="33" spans="1:22" ht="15">
      <c r="A33" s="153" t="s">
        <v>31</v>
      </c>
      <c r="B33" s="118">
        <v>0</v>
      </c>
      <c r="C33" s="84">
        <v>0</v>
      </c>
      <c r="D33" s="84">
        <v>0</v>
      </c>
      <c r="E33" s="84">
        <v>0</v>
      </c>
      <c r="F33" s="84">
        <v>0</v>
      </c>
      <c r="G33" s="119">
        <v>0</v>
      </c>
      <c r="H33" s="118">
        <v>0</v>
      </c>
      <c r="I33" s="84">
        <v>0</v>
      </c>
      <c r="J33" s="84">
        <v>0</v>
      </c>
      <c r="K33" s="84">
        <v>0</v>
      </c>
      <c r="L33" s="84">
        <v>0</v>
      </c>
      <c r="M33" s="119">
        <v>0</v>
      </c>
      <c r="N33" s="118">
        <v>0</v>
      </c>
      <c r="O33" s="84">
        <v>0</v>
      </c>
      <c r="P33" s="84">
        <v>0</v>
      </c>
      <c r="Q33" s="84">
        <v>0</v>
      </c>
      <c r="R33" s="84">
        <v>0</v>
      </c>
      <c r="S33" s="119">
        <v>0</v>
      </c>
      <c r="T33" s="169"/>
      <c r="U33" s="170">
        <f>SUM(B33:T33)</f>
        <v>0</v>
      </c>
      <c r="V33" s="169"/>
    </row>
    <row r="34" spans="1:22" ht="15">
      <c r="A34" s="153" t="s">
        <v>44</v>
      </c>
      <c r="B34" s="118">
        <v>0</v>
      </c>
      <c r="C34" s="84">
        <v>0</v>
      </c>
      <c r="D34" s="84">
        <v>0</v>
      </c>
      <c r="E34" s="84">
        <v>0</v>
      </c>
      <c r="F34" s="84">
        <v>0</v>
      </c>
      <c r="G34" s="119">
        <v>0</v>
      </c>
      <c r="H34" s="118">
        <v>0</v>
      </c>
      <c r="I34" s="84">
        <v>0</v>
      </c>
      <c r="J34" s="84">
        <v>0</v>
      </c>
      <c r="K34" s="84">
        <v>0</v>
      </c>
      <c r="L34" s="84">
        <v>0</v>
      </c>
      <c r="M34" s="119">
        <v>0</v>
      </c>
      <c r="N34" s="118">
        <v>0</v>
      </c>
      <c r="O34" s="84">
        <v>0</v>
      </c>
      <c r="P34" s="84">
        <v>0</v>
      </c>
      <c r="Q34" s="84">
        <v>0</v>
      </c>
      <c r="R34" s="84">
        <v>0</v>
      </c>
      <c r="S34" s="119">
        <v>0</v>
      </c>
      <c r="T34" s="169"/>
      <c r="U34" s="170">
        <f>SUM(B34:T34)</f>
        <v>0</v>
      </c>
      <c r="V34" s="169"/>
    </row>
    <row r="35" spans="1:22" ht="15">
      <c r="A35" s="153" t="s">
        <v>42</v>
      </c>
      <c r="B35" s="118">
        <v>0</v>
      </c>
      <c r="C35" s="84">
        <v>0</v>
      </c>
      <c r="D35" s="84">
        <v>0</v>
      </c>
      <c r="E35" s="84">
        <v>0</v>
      </c>
      <c r="F35" s="84">
        <v>0</v>
      </c>
      <c r="G35" s="119">
        <v>0</v>
      </c>
      <c r="H35" s="118">
        <v>0</v>
      </c>
      <c r="I35" s="84">
        <v>0</v>
      </c>
      <c r="J35" s="84">
        <v>0</v>
      </c>
      <c r="K35" s="84">
        <v>0</v>
      </c>
      <c r="L35" s="84">
        <v>0</v>
      </c>
      <c r="M35" s="119">
        <v>0</v>
      </c>
      <c r="N35" s="118">
        <v>0</v>
      </c>
      <c r="O35" s="84">
        <v>0</v>
      </c>
      <c r="P35" s="84">
        <v>0</v>
      </c>
      <c r="Q35" s="84">
        <v>0</v>
      </c>
      <c r="R35" s="84">
        <v>0</v>
      </c>
      <c r="S35" s="119">
        <v>0</v>
      </c>
      <c r="T35" s="169"/>
      <c r="U35" s="170">
        <f>SUM(B35:T35)</f>
        <v>0</v>
      </c>
      <c r="V35" s="169"/>
    </row>
    <row r="36" spans="1:22" ht="15">
      <c r="A36" s="153" t="s">
        <v>43</v>
      </c>
      <c r="B36" s="118">
        <v>0</v>
      </c>
      <c r="C36" s="84">
        <v>0</v>
      </c>
      <c r="D36" s="84">
        <v>0</v>
      </c>
      <c r="E36" s="84">
        <v>0</v>
      </c>
      <c r="F36" s="84">
        <v>0</v>
      </c>
      <c r="G36" s="119">
        <v>0</v>
      </c>
      <c r="H36" s="118">
        <v>0</v>
      </c>
      <c r="I36" s="84">
        <v>0</v>
      </c>
      <c r="J36" s="84">
        <v>0</v>
      </c>
      <c r="K36" s="84">
        <v>0</v>
      </c>
      <c r="L36" s="84">
        <v>0</v>
      </c>
      <c r="M36" s="119">
        <v>0</v>
      </c>
      <c r="N36" s="118">
        <v>0</v>
      </c>
      <c r="O36" s="84">
        <v>0</v>
      </c>
      <c r="P36" s="84">
        <v>0</v>
      </c>
      <c r="Q36" s="84">
        <v>0</v>
      </c>
      <c r="R36" s="84">
        <v>0</v>
      </c>
      <c r="S36" s="119">
        <v>0</v>
      </c>
      <c r="T36" s="169"/>
      <c r="U36" s="170">
        <f>SUM(B36:T36)</f>
        <v>0</v>
      </c>
      <c r="V36" s="169"/>
    </row>
    <row r="37" spans="1:22" ht="15">
      <c r="A37" s="19" t="s">
        <v>32</v>
      </c>
      <c r="B37" s="114"/>
      <c r="C37" s="13"/>
      <c r="D37" s="13"/>
      <c r="E37" s="13"/>
      <c r="F37" s="13"/>
      <c r="G37" s="115"/>
      <c r="H37" s="114"/>
      <c r="I37" s="13"/>
      <c r="J37" s="13"/>
      <c r="K37" s="13"/>
      <c r="L37" s="13"/>
      <c r="M37" s="115"/>
      <c r="N37" s="114"/>
      <c r="O37" s="13"/>
      <c r="P37" s="13"/>
      <c r="Q37" s="13"/>
      <c r="R37" s="13"/>
      <c r="S37" s="115"/>
      <c r="T37" s="169">
        <v>300</v>
      </c>
      <c r="U37" s="170">
        <f>SUM(B37:T37)</f>
        <v>300</v>
      </c>
      <c r="V37" s="169"/>
    </row>
    <row r="38" spans="1:22" ht="15">
      <c r="A38" s="19" t="s">
        <v>68</v>
      </c>
      <c r="B38" s="114"/>
      <c r="C38" s="13"/>
      <c r="D38" s="13"/>
      <c r="E38" s="13"/>
      <c r="F38" s="13"/>
      <c r="G38" s="115"/>
      <c r="H38" s="114"/>
      <c r="I38" s="13"/>
      <c r="J38" s="13"/>
      <c r="K38" s="13"/>
      <c r="L38" s="13"/>
      <c r="M38" s="115"/>
      <c r="N38" s="114"/>
      <c r="O38" s="13"/>
      <c r="P38" s="13"/>
      <c r="Q38" s="13"/>
      <c r="R38" s="13"/>
      <c r="S38" s="115"/>
      <c r="T38" s="169">
        <v>4500</v>
      </c>
      <c r="U38" s="170">
        <f>SUM(B38:T38)</f>
        <v>4500</v>
      </c>
      <c r="V38" s="169"/>
    </row>
    <row r="39" spans="1:22" ht="15.75" thickBot="1">
      <c r="A39" s="14" t="s">
        <v>70</v>
      </c>
      <c r="B39" s="116">
        <f>SUM(B21:B38)</f>
        <v>554</v>
      </c>
      <c r="C39" s="15">
        <f t="shared" ref="C39:S39" si="29">SUM(C21:C38)</f>
        <v>554</v>
      </c>
      <c r="D39" s="15">
        <f t="shared" si="29"/>
        <v>554</v>
      </c>
      <c r="E39" s="15">
        <f t="shared" si="29"/>
        <v>554</v>
      </c>
      <c r="F39" s="15">
        <f t="shared" si="29"/>
        <v>554</v>
      </c>
      <c r="G39" s="117">
        <f t="shared" si="29"/>
        <v>554</v>
      </c>
      <c r="H39" s="116">
        <f t="shared" si="29"/>
        <v>554</v>
      </c>
      <c r="I39" s="15">
        <f t="shared" si="29"/>
        <v>554</v>
      </c>
      <c r="J39" s="15">
        <f t="shared" si="29"/>
        <v>554</v>
      </c>
      <c r="K39" s="15">
        <f t="shared" si="29"/>
        <v>554</v>
      </c>
      <c r="L39" s="15">
        <f t="shared" si="29"/>
        <v>554</v>
      </c>
      <c r="M39" s="117">
        <f t="shared" si="29"/>
        <v>554</v>
      </c>
      <c r="N39" s="116">
        <f t="shared" si="29"/>
        <v>554</v>
      </c>
      <c r="O39" s="15">
        <f t="shared" si="29"/>
        <v>554</v>
      </c>
      <c r="P39" s="15">
        <f t="shared" si="29"/>
        <v>554</v>
      </c>
      <c r="Q39" s="15">
        <f t="shared" si="29"/>
        <v>554</v>
      </c>
      <c r="R39" s="15">
        <f t="shared" si="29"/>
        <v>554</v>
      </c>
      <c r="S39" s="117">
        <f t="shared" si="29"/>
        <v>554</v>
      </c>
      <c r="T39" s="168">
        <f>SUM(T21:T38)</f>
        <v>4800</v>
      </c>
      <c r="U39" s="168">
        <f>SUM(U21:U38)</f>
        <v>14772</v>
      </c>
      <c r="V39" s="188">
        <v>32980</v>
      </c>
    </row>
    <row r="40" spans="1:22" ht="15">
      <c r="A40" s="14"/>
      <c r="B40" s="114"/>
      <c r="C40" s="13"/>
      <c r="D40" s="13"/>
      <c r="E40" s="13"/>
      <c r="F40" s="13"/>
      <c r="G40" s="115"/>
      <c r="H40" s="114"/>
      <c r="I40" s="13"/>
      <c r="J40" s="13"/>
      <c r="K40" s="13"/>
      <c r="L40" s="13"/>
      <c r="M40" s="115"/>
      <c r="N40" s="114"/>
      <c r="O40" s="13"/>
      <c r="P40" s="13"/>
      <c r="Q40" s="13"/>
      <c r="R40" s="13"/>
      <c r="S40" s="115"/>
      <c r="T40" s="167"/>
      <c r="U40" s="178"/>
      <c r="V40" s="187"/>
    </row>
    <row r="41" spans="1:22" s="64" customFormat="1" ht="15.75" thickBot="1">
      <c r="A41" s="65" t="s">
        <v>95</v>
      </c>
      <c r="B41" s="120">
        <f>B17-B39</f>
        <v>-73.200000000000045</v>
      </c>
      <c r="C41" s="21">
        <f t="shared" ref="B41:G41" si="30">C17-C39</f>
        <v>-73.200000000000045</v>
      </c>
      <c r="D41" s="21">
        <f t="shared" si="30"/>
        <v>-153.33333333333331</v>
      </c>
      <c r="E41" s="21">
        <f t="shared" si="30"/>
        <v>-73.200000000000045</v>
      </c>
      <c r="F41" s="21">
        <f t="shared" si="30"/>
        <v>455.68000000000006</v>
      </c>
      <c r="G41" s="121">
        <f t="shared" si="30"/>
        <v>-353.66666666666663</v>
      </c>
      <c r="H41" s="120">
        <f t="shared" ref="H41:M41" si="31">H17-H39</f>
        <v>-73.200000000000045</v>
      </c>
      <c r="I41" s="21">
        <f t="shared" si="31"/>
        <v>-353.66666666666663</v>
      </c>
      <c r="J41" s="21">
        <f t="shared" si="31"/>
        <v>455.68000000000006</v>
      </c>
      <c r="K41" s="21">
        <f t="shared" si="31"/>
        <v>-73.200000000000045</v>
      </c>
      <c r="L41" s="21">
        <f t="shared" si="31"/>
        <v>-153.33333333333331</v>
      </c>
      <c r="M41" s="121">
        <f t="shared" si="31"/>
        <v>-73.200000000000045</v>
      </c>
      <c r="N41" s="120">
        <f t="shared" ref="N41:S41" si="32">N17-N39</f>
        <v>-153.33333333333331</v>
      </c>
      <c r="O41" s="21">
        <f t="shared" si="32"/>
        <v>-73.200000000000045</v>
      </c>
      <c r="P41" s="21">
        <f t="shared" si="32"/>
        <v>-73.200000000000045</v>
      </c>
      <c r="Q41" s="21">
        <f t="shared" si="32"/>
        <v>-353.66666666666663</v>
      </c>
      <c r="R41" s="21">
        <f t="shared" si="32"/>
        <v>455.68000000000006</v>
      </c>
      <c r="S41" s="121">
        <f t="shared" si="32"/>
        <v>-73.200000000000045</v>
      </c>
      <c r="T41" s="172"/>
      <c r="U41" s="172">
        <f>U17-U39</f>
        <v>-5247</v>
      </c>
      <c r="V41" s="188"/>
    </row>
    <row r="42" spans="1:22" s="64" customFormat="1" ht="15">
      <c r="A42" s="86"/>
      <c r="B42" s="122"/>
      <c r="C42" s="22"/>
      <c r="D42" s="22"/>
      <c r="E42" s="22"/>
      <c r="F42" s="22"/>
      <c r="G42" s="123"/>
      <c r="H42" s="122"/>
      <c r="I42" s="22"/>
      <c r="J42" s="22"/>
      <c r="K42" s="22"/>
      <c r="L42" s="22"/>
      <c r="M42" s="123"/>
      <c r="N42" s="122"/>
      <c r="O42" s="22"/>
      <c r="P42" s="22"/>
      <c r="Q42" s="22"/>
      <c r="R42" s="22"/>
      <c r="S42" s="123"/>
      <c r="T42" s="22"/>
      <c r="U42" s="22"/>
      <c r="V42" s="47"/>
    </row>
    <row r="43" spans="1:22">
      <c r="A43" s="30" t="s">
        <v>19</v>
      </c>
      <c r="B43" s="124"/>
      <c r="C43" s="31"/>
      <c r="D43" s="31"/>
      <c r="E43" s="31"/>
      <c r="F43" s="31"/>
      <c r="G43" s="125"/>
      <c r="H43" s="124"/>
      <c r="I43" s="31"/>
      <c r="J43" s="31"/>
      <c r="K43" s="31"/>
      <c r="L43" s="31"/>
      <c r="M43" s="125"/>
      <c r="N43" s="124"/>
      <c r="O43" s="31"/>
      <c r="P43" s="31"/>
      <c r="Q43" s="31"/>
      <c r="R43" s="31"/>
      <c r="S43" s="125"/>
      <c r="T43" s="38"/>
      <c r="U43" s="13"/>
      <c r="V43" s="38"/>
    </row>
    <row r="44" spans="1:22">
      <c r="A44" s="53" t="s">
        <v>22</v>
      </c>
      <c r="B44" s="126"/>
      <c r="C44" s="54"/>
      <c r="D44" s="54"/>
      <c r="E44" s="54"/>
      <c r="F44" s="54"/>
      <c r="G44" s="127"/>
      <c r="H44" s="126"/>
      <c r="I44" s="54"/>
      <c r="J44" s="54"/>
      <c r="K44" s="54"/>
      <c r="L44" s="54"/>
      <c r="M44" s="127"/>
      <c r="N44" s="126"/>
      <c r="O44" s="54"/>
      <c r="P44" s="54"/>
      <c r="Q44" s="54"/>
      <c r="R44" s="54"/>
      <c r="S44" s="127"/>
      <c r="T44" s="38"/>
      <c r="U44" s="13"/>
      <c r="V44" s="38"/>
    </row>
    <row r="45" spans="1:22">
      <c r="A45" s="17"/>
      <c r="B45" s="114"/>
      <c r="C45" s="13"/>
      <c r="D45" s="13"/>
      <c r="E45" s="13"/>
      <c r="F45" s="13"/>
      <c r="G45" s="115"/>
      <c r="H45" s="114"/>
      <c r="I45" s="13"/>
      <c r="J45" s="13"/>
      <c r="K45" s="13"/>
      <c r="L45" s="13"/>
      <c r="M45" s="115"/>
      <c r="N45" s="114"/>
      <c r="O45" s="13"/>
      <c r="P45" s="13"/>
      <c r="Q45" s="13"/>
      <c r="R45" s="13"/>
      <c r="S45" s="115"/>
      <c r="T45" s="18"/>
      <c r="U45" s="13"/>
      <c r="V45" s="18"/>
    </row>
    <row r="46" spans="1:22">
      <c r="A46" s="23" t="s">
        <v>9</v>
      </c>
      <c r="B46" s="128">
        <v>1</v>
      </c>
      <c r="C46" s="24">
        <v>1</v>
      </c>
      <c r="D46" s="24">
        <v>1</v>
      </c>
      <c r="E46" s="24">
        <v>1</v>
      </c>
      <c r="F46" s="24">
        <v>1</v>
      </c>
      <c r="G46" s="129">
        <v>1</v>
      </c>
      <c r="H46" s="128">
        <v>1</v>
      </c>
      <c r="I46" s="24">
        <v>1</v>
      </c>
      <c r="J46" s="24">
        <v>1</v>
      </c>
      <c r="K46" s="24">
        <v>1</v>
      </c>
      <c r="L46" s="24">
        <v>1</v>
      </c>
      <c r="M46" s="129">
        <v>1</v>
      </c>
      <c r="N46" s="128">
        <v>1</v>
      </c>
      <c r="O46" s="24">
        <v>1</v>
      </c>
      <c r="P46" s="24">
        <v>1</v>
      </c>
      <c r="Q46" s="24">
        <v>1</v>
      </c>
      <c r="R46" s="24">
        <v>1</v>
      </c>
      <c r="S46" s="129">
        <v>1</v>
      </c>
      <c r="T46" s="18"/>
      <c r="U46" s="13"/>
      <c r="V46" s="18"/>
    </row>
    <row r="47" spans="1:22">
      <c r="A47" s="25"/>
      <c r="B47" s="130"/>
      <c r="C47" s="26"/>
      <c r="D47" s="26"/>
      <c r="E47" s="26"/>
      <c r="F47" s="26"/>
      <c r="G47" s="131"/>
      <c r="H47" s="130"/>
      <c r="I47" s="26"/>
      <c r="J47" s="26"/>
      <c r="K47" s="26"/>
      <c r="L47" s="26"/>
      <c r="M47" s="131"/>
      <c r="N47" s="130"/>
      <c r="O47" s="26"/>
      <c r="P47" s="26"/>
      <c r="Q47" s="26"/>
      <c r="R47" s="26"/>
      <c r="S47" s="131"/>
      <c r="T47" s="18"/>
      <c r="U47" s="13"/>
      <c r="V47" s="18"/>
    </row>
    <row r="48" spans="1:22">
      <c r="A48" s="17" t="s">
        <v>10</v>
      </c>
      <c r="B48" s="114"/>
      <c r="C48" s="13"/>
      <c r="D48" s="13"/>
      <c r="E48" s="13"/>
      <c r="F48" s="13"/>
      <c r="G48" s="115"/>
      <c r="H48" s="114"/>
      <c r="I48" s="13"/>
      <c r="J48" s="13"/>
      <c r="K48" s="13"/>
      <c r="L48" s="13"/>
      <c r="M48" s="115"/>
      <c r="N48" s="114"/>
      <c r="O48" s="13"/>
      <c r="P48" s="13"/>
      <c r="Q48" s="13"/>
      <c r="R48" s="13"/>
      <c r="S48" s="115"/>
      <c r="T48" s="18"/>
      <c r="U48" s="13"/>
      <c r="V48" s="18"/>
    </row>
    <row r="49" spans="1:22">
      <c r="A49" s="23" t="s">
        <v>11</v>
      </c>
      <c r="B49" s="132">
        <v>0</v>
      </c>
      <c r="C49" s="27">
        <v>0</v>
      </c>
      <c r="D49" s="27">
        <v>0</v>
      </c>
      <c r="E49" s="27">
        <v>0</v>
      </c>
      <c r="F49" s="27">
        <v>0</v>
      </c>
      <c r="G49" s="133">
        <v>0</v>
      </c>
      <c r="H49" s="132">
        <v>0</v>
      </c>
      <c r="I49" s="27">
        <v>0</v>
      </c>
      <c r="J49" s="27">
        <v>0</v>
      </c>
      <c r="K49" s="27">
        <v>0</v>
      </c>
      <c r="L49" s="27">
        <v>0</v>
      </c>
      <c r="M49" s="133">
        <v>0</v>
      </c>
      <c r="N49" s="132">
        <v>0</v>
      </c>
      <c r="O49" s="27">
        <v>0</v>
      </c>
      <c r="P49" s="27">
        <v>0</v>
      </c>
      <c r="Q49" s="27">
        <v>0</v>
      </c>
      <c r="R49" s="27">
        <v>0</v>
      </c>
      <c r="S49" s="133">
        <v>0</v>
      </c>
      <c r="T49" s="48"/>
      <c r="U49" s="13"/>
      <c r="V49" s="48"/>
    </row>
    <row r="50" spans="1:22">
      <c r="A50" s="14"/>
      <c r="B50" s="114"/>
      <c r="C50" s="13"/>
      <c r="D50" s="13"/>
      <c r="E50" s="13"/>
      <c r="F50" s="13"/>
      <c r="G50" s="115"/>
      <c r="H50" s="114"/>
      <c r="I50" s="13"/>
      <c r="J50" s="13"/>
      <c r="K50" s="13"/>
      <c r="L50" s="13"/>
      <c r="M50" s="115"/>
      <c r="N50" s="114"/>
      <c r="O50" s="13"/>
      <c r="P50" s="13"/>
      <c r="Q50" s="13"/>
      <c r="R50" s="13"/>
      <c r="S50" s="115"/>
      <c r="T50" s="18"/>
      <c r="U50" s="13"/>
      <c r="V50" s="18"/>
    </row>
    <row r="51" spans="1:22" ht="15">
      <c r="A51" s="28" t="s">
        <v>12</v>
      </c>
      <c r="B51" s="114"/>
      <c r="C51" s="13"/>
      <c r="D51" s="13"/>
      <c r="E51" s="13"/>
      <c r="F51" s="13"/>
      <c r="G51" s="115"/>
      <c r="H51" s="114"/>
      <c r="I51" s="13"/>
      <c r="J51" s="13"/>
      <c r="K51" s="13"/>
      <c r="L51" s="13"/>
      <c r="M51" s="115"/>
      <c r="N51" s="114"/>
      <c r="O51" s="13"/>
      <c r="P51" s="13"/>
      <c r="Q51" s="13"/>
      <c r="R51" s="13"/>
      <c r="S51" s="115"/>
      <c r="T51" s="18"/>
      <c r="U51" s="13"/>
      <c r="V51" s="18"/>
    </row>
    <row r="52" spans="1:22">
      <c r="A52" s="17" t="s">
        <v>13</v>
      </c>
      <c r="B52" s="114"/>
      <c r="C52" s="13"/>
      <c r="D52" s="13"/>
      <c r="E52" s="13"/>
      <c r="F52" s="13"/>
      <c r="G52" s="115"/>
      <c r="H52" s="114"/>
      <c r="I52" s="13"/>
      <c r="J52" s="13"/>
      <c r="K52" s="13"/>
      <c r="L52" s="13"/>
      <c r="M52" s="115"/>
      <c r="N52" s="114"/>
      <c r="O52" s="13"/>
      <c r="P52" s="13"/>
      <c r="Q52" s="13"/>
      <c r="R52" s="13"/>
      <c r="S52" s="115"/>
      <c r="T52" s="18"/>
      <c r="U52" s="13"/>
      <c r="V52" s="18"/>
    </row>
    <row r="53" spans="1:22">
      <c r="A53" s="14" t="s">
        <v>14</v>
      </c>
      <c r="B53" s="114">
        <f t="shared" ref="B53:G53" si="33">B14</f>
        <v>600</v>
      </c>
      <c r="C53" s="13">
        <f t="shared" si="33"/>
        <v>600</v>
      </c>
      <c r="D53" s="13">
        <f t="shared" si="33"/>
        <v>500</v>
      </c>
      <c r="E53" s="13">
        <f t="shared" si="33"/>
        <v>600</v>
      </c>
      <c r="F53" s="13">
        <f t="shared" si="33"/>
        <v>1260</v>
      </c>
      <c r="G53" s="115">
        <f t="shared" si="33"/>
        <v>250</v>
      </c>
      <c r="H53" s="114">
        <f t="shared" ref="H53:M53" si="34">H14</f>
        <v>600</v>
      </c>
      <c r="I53" s="13">
        <f t="shared" si="34"/>
        <v>250</v>
      </c>
      <c r="J53" s="13">
        <f t="shared" si="34"/>
        <v>1260</v>
      </c>
      <c r="K53" s="13">
        <f t="shared" si="34"/>
        <v>600</v>
      </c>
      <c r="L53" s="13">
        <f t="shared" si="34"/>
        <v>500</v>
      </c>
      <c r="M53" s="115">
        <f t="shared" si="34"/>
        <v>600</v>
      </c>
      <c r="N53" s="114">
        <f t="shared" ref="N53:S53" si="35">N14</f>
        <v>500</v>
      </c>
      <c r="O53" s="13">
        <f t="shared" si="35"/>
        <v>600</v>
      </c>
      <c r="P53" s="13">
        <f t="shared" si="35"/>
        <v>600</v>
      </c>
      <c r="Q53" s="13">
        <f t="shared" si="35"/>
        <v>250</v>
      </c>
      <c r="R53" s="13">
        <f t="shared" si="35"/>
        <v>1260</v>
      </c>
      <c r="S53" s="115">
        <f t="shared" si="35"/>
        <v>600</v>
      </c>
      <c r="T53" s="18"/>
      <c r="U53" s="13"/>
      <c r="V53" s="18"/>
    </row>
    <row r="54" spans="1:22" ht="15">
      <c r="A54" s="14" t="s">
        <v>54</v>
      </c>
      <c r="B54" s="114">
        <f t="shared" ref="B54:S54" si="36">-B53*0.013</f>
        <v>-7.8</v>
      </c>
      <c r="C54" s="13">
        <f t="shared" si="36"/>
        <v>-7.8</v>
      </c>
      <c r="D54" s="13">
        <f t="shared" si="36"/>
        <v>-6.5</v>
      </c>
      <c r="E54" s="13">
        <f t="shared" si="36"/>
        <v>-7.8</v>
      </c>
      <c r="F54" s="13">
        <f t="shared" si="36"/>
        <v>-16.38</v>
      </c>
      <c r="G54" s="115">
        <f t="shared" si="36"/>
        <v>-3.25</v>
      </c>
      <c r="H54" s="114">
        <f t="shared" si="36"/>
        <v>-7.8</v>
      </c>
      <c r="I54" s="13">
        <f t="shared" si="36"/>
        <v>-3.25</v>
      </c>
      <c r="J54" s="13">
        <f t="shared" si="36"/>
        <v>-16.38</v>
      </c>
      <c r="K54" s="13">
        <f t="shared" si="36"/>
        <v>-7.8</v>
      </c>
      <c r="L54" s="13">
        <f t="shared" si="36"/>
        <v>-6.5</v>
      </c>
      <c r="M54" s="115">
        <f t="shared" si="36"/>
        <v>-7.8</v>
      </c>
      <c r="N54" s="114">
        <f t="shared" si="36"/>
        <v>-6.5</v>
      </c>
      <c r="O54" s="13">
        <f t="shared" si="36"/>
        <v>-7.8</v>
      </c>
      <c r="P54" s="13">
        <f t="shared" si="36"/>
        <v>-7.8</v>
      </c>
      <c r="Q54" s="13">
        <f t="shared" si="36"/>
        <v>-3.25</v>
      </c>
      <c r="R54" s="13">
        <f t="shared" si="36"/>
        <v>-16.38</v>
      </c>
      <c r="S54" s="115">
        <f t="shared" si="36"/>
        <v>-7.8</v>
      </c>
      <c r="T54" s="18"/>
      <c r="U54" s="9">
        <f>SUM(B54:T54)</f>
        <v>-148.59</v>
      </c>
      <c r="V54" s="18"/>
    </row>
    <row r="55" spans="1:22" ht="15">
      <c r="A55" s="14" t="s">
        <v>55</v>
      </c>
      <c r="B55" s="114">
        <f t="shared" ref="B55:G55" si="37">-B53*0.019</f>
        <v>-11.4</v>
      </c>
      <c r="C55" s="13">
        <f t="shared" si="37"/>
        <v>-11.4</v>
      </c>
      <c r="D55" s="13">
        <f t="shared" si="37"/>
        <v>-9.5</v>
      </c>
      <c r="E55" s="13">
        <f t="shared" si="37"/>
        <v>-11.4</v>
      </c>
      <c r="F55" s="13">
        <f t="shared" si="37"/>
        <v>-23.939999999999998</v>
      </c>
      <c r="G55" s="115">
        <f t="shared" si="37"/>
        <v>-4.75</v>
      </c>
      <c r="H55" s="114">
        <f t="shared" ref="H55:M55" si="38">-H53*0.019</f>
        <v>-11.4</v>
      </c>
      <c r="I55" s="13">
        <f t="shared" si="38"/>
        <v>-4.75</v>
      </c>
      <c r="J55" s="13">
        <f t="shared" si="38"/>
        <v>-23.939999999999998</v>
      </c>
      <c r="K55" s="13">
        <f t="shared" si="38"/>
        <v>-11.4</v>
      </c>
      <c r="L55" s="13">
        <f t="shared" si="38"/>
        <v>-9.5</v>
      </c>
      <c r="M55" s="115">
        <f t="shared" si="38"/>
        <v>-11.4</v>
      </c>
      <c r="N55" s="114">
        <f t="shared" ref="N55:S55" si="39">-N53*0.019</f>
        <v>-9.5</v>
      </c>
      <c r="O55" s="13">
        <f t="shared" si="39"/>
        <v>-11.4</v>
      </c>
      <c r="P55" s="13">
        <f t="shared" si="39"/>
        <v>-11.4</v>
      </c>
      <c r="Q55" s="13">
        <f t="shared" si="39"/>
        <v>-4.75</v>
      </c>
      <c r="R55" s="13">
        <f t="shared" si="39"/>
        <v>-23.939999999999998</v>
      </c>
      <c r="S55" s="115">
        <f t="shared" si="39"/>
        <v>-11.4</v>
      </c>
      <c r="T55" s="18"/>
      <c r="U55" s="9">
        <f>SUM(B55:T55)</f>
        <v>-217.17000000000002</v>
      </c>
      <c r="V55" s="18"/>
    </row>
    <row r="56" spans="1:22">
      <c r="A56" s="14" t="s">
        <v>20</v>
      </c>
      <c r="B56" s="114">
        <f t="shared" ref="B56:S56" si="40">+B53+B54+B55+B16</f>
        <v>480.80000000000007</v>
      </c>
      <c r="C56" s="13">
        <f t="shared" si="40"/>
        <v>480.80000000000007</v>
      </c>
      <c r="D56" s="13">
        <f t="shared" si="40"/>
        <v>400.66666666666669</v>
      </c>
      <c r="E56" s="13">
        <f t="shared" si="40"/>
        <v>480.80000000000007</v>
      </c>
      <c r="F56" s="13">
        <f t="shared" si="40"/>
        <v>1009.6799999999998</v>
      </c>
      <c r="G56" s="115">
        <f t="shared" si="40"/>
        <v>200.33333333333334</v>
      </c>
      <c r="H56" s="114">
        <f t="shared" si="40"/>
        <v>480.80000000000007</v>
      </c>
      <c r="I56" s="13">
        <f t="shared" si="40"/>
        <v>200.33333333333334</v>
      </c>
      <c r="J56" s="13">
        <f t="shared" si="40"/>
        <v>1009.6799999999998</v>
      </c>
      <c r="K56" s="13">
        <f t="shared" si="40"/>
        <v>480.80000000000007</v>
      </c>
      <c r="L56" s="13">
        <f t="shared" si="40"/>
        <v>400.66666666666669</v>
      </c>
      <c r="M56" s="115">
        <f t="shared" si="40"/>
        <v>480.80000000000007</v>
      </c>
      <c r="N56" s="114">
        <f t="shared" si="40"/>
        <v>400.66666666666669</v>
      </c>
      <c r="O56" s="13">
        <f t="shared" si="40"/>
        <v>480.80000000000007</v>
      </c>
      <c r="P56" s="13">
        <f t="shared" si="40"/>
        <v>480.80000000000007</v>
      </c>
      <c r="Q56" s="13">
        <f t="shared" si="40"/>
        <v>200.33333333333334</v>
      </c>
      <c r="R56" s="13">
        <f t="shared" si="40"/>
        <v>1009.6799999999998</v>
      </c>
      <c r="S56" s="115">
        <f t="shared" si="40"/>
        <v>480.80000000000007</v>
      </c>
      <c r="T56" s="18"/>
      <c r="U56" s="13"/>
      <c r="V56" s="18"/>
    </row>
    <row r="57" spans="1:22">
      <c r="A57" s="14" t="s">
        <v>8</v>
      </c>
      <c r="B57" s="114">
        <f t="shared" ref="B57:S57" si="41">-B56*B49</f>
        <v>0</v>
      </c>
      <c r="C57" s="13">
        <f t="shared" si="41"/>
        <v>0</v>
      </c>
      <c r="D57" s="13">
        <f t="shared" si="41"/>
        <v>0</v>
      </c>
      <c r="E57" s="13">
        <f t="shared" si="41"/>
        <v>0</v>
      </c>
      <c r="F57" s="13">
        <f t="shared" si="41"/>
        <v>0</v>
      </c>
      <c r="G57" s="115">
        <f t="shared" si="41"/>
        <v>0</v>
      </c>
      <c r="H57" s="114">
        <f t="shared" si="41"/>
        <v>0</v>
      </c>
      <c r="I57" s="13">
        <f t="shared" si="41"/>
        <v>0</v>
      </c>
      <c r="J57" s="13">
        <f t="shared" si="41"/>
        <v>0</v>
      </c>
      <c r="K57" s="13">
        <f t="shared" si="41"/>
        <v>0</v>
      </c>
      <c r="L57" s="13">
        <f t="shared" si="41"/>
        <v>0</v>
      </c>
      <c r="M57" s="115">
        <f t="shared" si="41"/>
        <v>0</v>
      </c>
      <c r="N57" s="114">
        <f t="shared" si="41"/>
        <v>0</v>
      </c>
      <c r="O57" s="13">
        <f t="shared" si="41"/>
        <v>0</v>
      </c>
      <c r="P57" s="13">
        <f t="shared" si="41"/>
        <v>0</v>
      </c>
      <c r="Q57" s="13">
        <f t="shared" si="41"/>
        <v>0</v>
      </c>
      <c r="R57" s="13">
        <f t="shared" si="41"/>
        <v>0</v>
      </c>
      <c r="S57" s="115">
        <f t="shared" si="41"/>
        <v>0</v>
      </c>
      <c r="T57" s="18"/>
      <c r="U57" s="13"/>
      <c r="V57" s="18"/>
    </row>
    <row r="58" spans="1:22">
      <c r="A58" s="14"/>
      <c r="B58" s="114"/>
      <c r="C58" s="13"/>
      <c r="D58" s="13"/>
      <c r="E58" s="13"/>
      <c r="F58" s="13"/>
      <c r="G58" s="115"/>
      <c r="H58" s="114"/>
      <c r="I58" s="13"/>
      <c r="J58" s="13"/>
      <c r="K58" s="13"/>
      <c r="L58" s="13"/>
      <c r="M58" s="115"/>
      <c r="N58" s="114"/>
      <c r="O58" s="13"/>
      <c r="P58" s="13"/>
      <c r="Q58" s="13"/>
      <c r="R58" s="13"/>
      <c r="S58" s="115"/>
      <c r="T58" s="18"/>
      <c r="U58" s="13"/>
      <c r="V58" s="18"/>
    </row>
    <row r="59" spans="1:22">
      <c r="A59" s="32" t="s">
        <v>15</v>
      </c>
      <c r="B59" s="134"/>
      <c r="C59" s="33"/>
      <c r="D59" s="33"/>
      <c r="E59" s="33"/>
      <c r="F59" s="33"/>
      <c r="G59" s="135"/>
      <c r="H59" s="134"/>
      <c r="I59" s="33"/>
      <c r="J59" s="33"/>
      <c r="K59" s="33"/>
      <c r="L59" s="33"/>
      <c r="M59" s="135"/>
      <c r="N59" s="134"/>
      <c r="O59" s="33"/>
      <c r="P59" s="33"/>
      <c r="Q59" s="33"/>
      <c r="R59" s="33"/>
      <c r="S59" s="135"/>
      <c r="T59" s="49"/>
      <c r="U59" s="13"/>
      <c r="V59" s="49"/>
    </row>
    <row r="60" spans="1:22" s="63" customFormat="1">
      <c r="A60" s="34" t="s">
        <v>16</v>
      </c>
      <c r="B60" s="136">
        <v>8</v>
      </c>
      <c r="C60" s="35">
        <v>8</v>
      </c>
      <c r="D60" s="35">
        <v>8</v>
      </c>
      <c r="E60" s="35">
        <v>8</v>
      </c>
      <c r="F60" s="35">
        <v>8</v>
      </c>
      <c r="G60" s="137">
        <v>8</v>
      </c>
      <c r="H60" s="136">
        <v>8</v>
      </c>
      <c r="I60" s="35">
        <v>8</v>
      </c>
      <c r="J60" s="35">
        <v>8</v>
      </c>
      <c r="K60" s="35">
        <v>8</v>
      </c>
      <c r="L60" s="35">
        <v>8</v>
      </c>
      <c r="M60" s="137">
        <v>8</v>
      </c>
      <c r="N60" s="136">
        <v>8</v>
      </c>
      <c r="O60" s="35">
        <v>8</v>
      </c>
      <c r="P60" s="35">
        <v>8</v>
      </c>
      <c r="Q60" s="35">
        <v>8</v>
      </c>
      <c r="R60" s="35">
        <v>8</v>
      </c>
      <c r="S60" s="137">
        <v>8</v>
      </c>
      <c r="T60" s="49"/>
      <c r="U60" s="13"/>
      <c r="V60" s="49"/>
    </row>
    <row r="61" spans="1:22" s="63" customFormat="1">
      <c r="A61" s="34" t="s">
        <v>34</v>
      </c>
      <c r="B61" s="138">
        <v>4</v>
      </c>
      <c r="C61" s="81">
        <v>4</v>
      </c>
      <c r="D61" s="81">
        <v>4</v>
      </c>
      <c r="E61" s="81">
        <v>4</v>
      </c>
      <c r="F61" s="81">
        <v>4</v>
      </c>
      <c r="G61" s="139">
        <v>4</v>
      </c>
      <c r="H61" s="138">
        <v>4</v>
      </c>
      <c r="I61" s="81">
        <v>4</v>
      </c>
      <c r="J61" s="81">
        <v>4</v>
      </c>
      <c r="K61" s="81">
        <v>4</v>
      </c>
      <c r="L61" s="81">
        <v>4</v>
      </c>
      <c r="M61" s="139">
        <v>4</v>
      </c>
      <c r="N61" s="138">
        <v>4</v>
      </c>
      <c r="O61" s="81">
        <v>4</v>
      </c>
      <c r="P61" s="81">
        <v>4</v>
      </c>
      <c r="Q61" s="81">
        <v>4</v>
      </c>
      <c r="R61" s="81">
        <v>4</v>
      </c>
      <c r="S61" s="139">
        <v>4</v>
      </c>
      <c r="T61" s="49"/>
      <c r="U61" s="13"/>
      <c r="V61" s="49"/>
    </row>
    <row r="62" spans="1:22" s="63" customFormat="1" ht="14.25" customHeight="1">
      <c r="A62" s="36" t="s">
        <v>17</v>
      </c>
      <c r="B62" s="124">
        <v>2</v>
      </c>
      <c r="C62" s="31">
        <v>2</v>
      </c>
      <c r="D62" s="31">
        <v>2</v>
      </c>
      <c r="E62" s="31">
        <v>2</v>
      </c>
      <c r="F62" s="31">
        <v>2</v>
      </c>
      <c r="G62" s="125">
        <v>2</v>
      </c>
      <c r="H62" s="124">
        <v>2</v>
      </c>
      <c r="I62" s="31">
        <v>2</v>
      </c>
      <c r="J62" s="31">
        <v>2</v>
      </c>
      <c r="K62" s="31">
        <v>2</v>
      </c>
      <c r="L62" s="31">
        <v>2</v>
      </c>
      <c r="M62" s="125">
        <v>2</v>
      </c>
      <c r="N62" s="124">
        <v>2</v>
      </c>
      <c r="O62" s="31">
        <v>2</v>
      </c>
      <c r="P62" s="31">
        <v>2</v>
      </c>
      <c r="Q62" s="31">
        <v>2</v>
      </c>
      <c r="R62" s="31">
        <v>2</v>
      </c>
      <c r="S62" s="125">
        <v>2</v>
      </c>
      <c r="T62" s="38"/>
      <c r="U62" s="13"/>
      <c r="V62" s="38"/>
    </row>
    <row r="63" spans="1:22" s="63" customFormat="1">
      <c r="A63" s="55" t="s">
        <v>18</v>
      </c>
      <c r="B63" s="140">
        <f t="shared" ref="B63:S63" si="42">+B60*B61*B62</f>
        <v>64</v>
      </c>
      <c r="C63" s="49">
        <f t="shared" si="42"/>
        <v>64</v>
      </c>
      <c r="D63" s="49">
        <f t="shared" si="42"/>
        <v>64</v>
      </c>
      <c r="E63" s="49">
        <f t="shared" si="42"/>
        <v>64</v>
      </c>
      <c r="F63" s="49">
        <f t="shared" si="42"/>
        <v>64</v>
      </c>
      <c r="G63" s="141">
        <f t="shared" si="42"/>
        <v>64</v>
      </c>
      <c r="H63" s="140">
        <f t="shared" si="42"/>
        <v>64</v>
      </c>
      <c r="I63" s="49">
        <f t="shared" si="42"/>
        <v>64</v>
      </c>
      <c r="J63" s="49">
        <f t="shared" si="42"/>
        <v>64</v>
      </c>
      <c r="K63" s="49">
        <f t="shared" si="42"/>
        <v>64</v>
      </c>
      <c r="L63" s="49">
        <f t="shared" si="42"/>
        <v>64</v>
      </c>
      <c r="M63" s="141">
        <f t="shared" si="42"/>
        <v>64</v>
      </c>
      <c r="N63" s="140">
        <f t="shared" si="42"/>
        <v>64</v>
      </c>
      <c r="O63" s="49">
        <f t="shared" si="42"/>
        <v>64</v>
      </c>
      <c r="P63" s="49">
        <f t="shared" si="42"/>
        <v>64</v>
      </c>
      <c r="Q63" s="49">
        <f t="shared" si="42"/>
        <v>64</v>
      </c>
      <c r="R63" s="49">
        <f t="shared" si="42"/>
        <v>64</v>
      </c>
      <c r="S63" s="141">
        <f t="shared" si="42"/>
        <v>64</v>
      </c>
      <c r="T63" s="49"/>
      <c r="U63" s="18"/>
      <c r="V63" s="49"/>
    </row>
    <row r="64" spans="1:22" s="63" customFormat="1" ht="15">
      <c r="A64" s="52"/>
      <c r="B64" s="142"/>
      <c r="C64" s="38"/>
      <c r="D64" s="38"/>
      <c r="E64" s="38"/>
      <c r="F64" s="38"/>
      <c r="G64" s="143"/>
      <c r="H64" s="142"/>
      <c r="I64" s="38"/>
      <c r="J64" s="38"/>
      <c r="K64" s="38"/>
      <c r="L64" s="38"/>
      <c r="M64" s="143"/>
      <c r="N64" s="142"/>
      <c r="O64" s="38"/>
      <c r="P64" s="38"/>
      <c r="Q64" s="38"/>
      <c r="R64" s="38"/>
      <c r="S64" s="143"/>
      <c r="T64" s="38"/>
      <c r="U64" s="13"/>
      <c r="V64" s="38"/>
    </row>
    <row r="65" spans="1:22">
      <c r="A65" s="32" t="s">
        <v>30</v>
      </c>
      <c r="B65" s="134"/>
      <c r="C65" s="33"/>
      <c r="D65" s="33"/>
      <c r="E65" s="33"/>
      <c r="F65" s="33"/>
      <c r="G65" s="135"/>
      <c r="H65" s="134"/>
      <c r="I65" s="33"/>
      <c r="J65" s="33"/>
      <c r="K65" s="33"/>
      <c r="L65" s="33"/>
      <c r="M65" s="135"/>
      <c r="N65" s="134"/>
      <c r="O65" s="33"/>
      <c r="P65" s="33"/>
      <c r="Q65" s="33"/>
      <c r="R65" s="33"/>
      <c r="S65" s="135"/>
      <c r="T65" s="49"/>
      <c r="U65" s="13"/>
      <c r="V65" s="49"/>
    </row>
    <row r="66" spans="1:22" s="63" customFormat="1">
      <c r="A66" s="34" t="s">
        <v>37</v>
      </c>
      <c r="B66" s="136">
        <v>15</v>
      </c>
      <c r="C66" s="35">
        <v>15</v>
      </c>
      <c r="D66" s="35">
        <v>15</v>
      </c>
      <c r="E66" s="35">
        <v>15</v>
      </c>
      <c r="F66" s="35">
        <v>15</v>
      </c>
      <c r="G66" s="137">
        <v>15</v>
      </c>
      <c r="H66" s="136">
        <v>15</v>
      </c>
      <c r="I66" s="35">
        <v>15</v>
      </c>
      <c r="J66" s="35">
        <v>15</v>
      </c>
      <c r="K66" s="35">
        <v>15</v>
      </c>
      <c r="L66" s="35">
        <v>15</v>
      </c>
      <c r="M66" s="137">
        <v>15</v>
      </c>
      <c r="N66" s="136">
        <v>15</v>
      </c>
      <c r="O66" s="35">
        <v>15</v>
      </c>
      <c r="P66" s="35">
        <v>15</v>
      </c>
      <c r="Q66" s="35">
        <v>15</v>
      </c>
      <c r="R66" s="35">
        <v>15</v>
      </c>
      <c r="S66" s="137">
        <v>15</v>
      </c>
      <c r="T66" s="49"/>
      <c r="U66" s="13"/>
      <c r="V66" s="49"/>
    </row>
    <row r="67" spans="1:22" s="63" customFormat="1">
      <c r="A67" s="34" t="s">
        <v>34</v>
      </c>
      <c r="B67" s="138">
        <f t="shared" ref="B67:G67" si="43">+B61+2</f>
        <v>6</v>
      </c>
      <c r="C67" s="81">
        <f t="shared" si="43"/>
        <v>6</v>
      </c>
      <c r="D67" s="81">
        <f t="shared" si="43"/>
        <v>6</v>
      </c>
      <c r="E67" s="81">
        <f t="shared" si="43"/>
        <v>6</v>
      </c>
      <c r="F67" s="81">
        <f t="shared" si="43"/>
        <v>6</v>
      </c>
      <c r="G67" s="139">
        <f t="shared" si="43"/>
        <v>6</v>
      </c>
      <c r="H67" s="138">
        <f t="shared" ref="H67:M67" si="44">+H61+2</f>
        <v>6</v>
      </c>
      <c r="I67" s="81">
        <f t="shared" si="44"/>
        <v>6</v>
      </c>
      <c r="J67" s="81">
        <f t="shared" si="44"/>
        <v>6</v>
      </c>
      <c r="K67" s="81">
        <f t="shared" si="44"/>
        <v>6</v>
      </c>
      <c r="L67" s="81">
        <f t="shared" si="44"/>
        <v>6</v>
      </c>
      <c r="M67" s="139">
        <f t="shared" si="44"/>
        <v>6</v>
      </c>
      <c r="N67" s="138">
        <f t="shared" ref="N67:S67" si="45">+N61+2</f>
        <v>6</v>
      </c>
      <c r="O67" s="81">
        <f t="shared" si="45"/>
        <v>6</v>
      </c>
      <c r="P67" s="81">
        <f t="shared" si="45"/>
        <v>6</v>
      </c>
      <c r="Q67" s="81">
        <f t="shared" si="45"/>
        <v>6</v>
      </c>
      <c r="R67" s="81">
        <f t="shared" si="45"/>
        <v>6</v>
      </c>
      <c r="S67" s="139">
        <f t="shared" si="45"/>
        <v>6</v>
      </c>
      <c r="T67" s="49"/>
      <c r="U67" s="13"/>
      <c r="V67" s="49"/>
    </row>
    <row r="68" spans="1:22" s="63" customFormat="1">
      <c r="A68" s="55" t="s">
        <v>41</v>
      </c>
      <c r="B68" s="140">
        <f t="shared" ref="B68:S68" si="46">+B66*B67</f>
        <v>90</v>
      </c>
      <c r="C68" s="49">
        <f t="shared" si="46"/>
        <v>90</v>
      </c>
      <c r="D68" s="49">
        <f t="shared" si="46"/>
        <v>90</v>
      </c>
      <c r="E68" s="49">
        <f t="shared" si="46"/>
        <v>90</v>
      </c>
      <c r="F68" s="49">
        <f t="shared" si="46"/>
        <v>90</v>
      </c>
      <c r="G68" s="141">
        <f t="shared" si="46"/>
        <v>90</v>
      </c>
      <c r="H68" s="140">
        <f t="shared" si="46"/>
        <v>90</v>
      </c>
      <c r="I68" s="49">
        <f t="shared" si="46"/>
        <v>90</v>
      </c>
      <c r="J68" s="49">
        <f t="shared" si="46"/>
        <v>90</v>
      </c>
      <c r="K68" s="49">
        <f t="shared" si="46"/>
        <v>90</v>
      </c>
      <c r="L68" s="49">
        <f t="shared" si="46"/>
        <v>90</v>
      </c>
      <c r="M68" s="141">
        <f t="shared" si="46"/>
        <v>90</v>
      </c>
      <c r="N68" s="140">
        <f t="shared" si="46"/>
        <v>90</v>
      </c>
      <c r="O68" s="49">
        <f t="shared" si="46"/>
        <v>90</v>
      </c>
      <c r="P68" s="49">
        <f t="shared" si="46"/>
        <v>90</v>
      </c>
      <c r="Q68" s="49">
        <f t="shared" si="46"/>
        <v>90</v>
      </c>
      <c r="R68" s="49">
        <f t="shared" si="46"/>
        <v>90</v>
      </c>
      <c r="S68" s="141">
        <f t="shared" si="46"/>
        <v>90</v>
      </c>
      <c r="T68" s="49"/>
      <c r="U68" s="18"/>
      <c r="V68" s="49"/>
    </row>
    <row r="69" spans="1:22" s="63" customFormat="1">
      <c r="A69" s="55"/>
      <c r="B69" s="140"/>
      <c r="C69" s="49"/>
      <c r="D69" s="49"/>
      <c r="E69" s="49"/>
      <c r="F69" s="49"/>
      <c r="G69" s="141"/>
      <c r="H69" s="140"/>
      <c r="I69" s="49"/>
      <c r="J69" s="49"/>
      <c r="K69" s="49"/>
      <c r="L69" s="49"/>
      <c r="M69" s="141"/>
      <c r="N69" s="140"/>
      <c r="O69" s="49"/>
      <c r="P69" s="49"/>
      <c r="Q69" s="49"/>
      <c r="R69" s="49"/>
      <c r="S69" s="141"/>
      <c r="T69" s="49"/>
      <c r="U69" s="18"/>
      <c r="V69" s="49"/>
    </row>
    <row r="70" spans="1:22" s="63" customFormat="1">
      <c r="A70" s="39" t="s">
        <v>21</v>
      </c>
      <c r="B70" s="144">
        <f t="shared" ref="B70:G70" si="47">+B63+B68</f>
        <v>154</v>
      </c>
      <c r="C70" s="40">
        <f t="shared" si="47"/>
        <v>154</v>
      </c>
      <c r="D70" s="40">
        <f t="shared" si="47"/>
        <v>154</v>
      </c>
      <c r="E70" s="40">
        <f t="shared" si="47"/>
        <v>154</v>
      </c>
      <c r="F70" s="40">
        <f t="shared" si="47"/>
        <v>154</v>
      </c>
      <c r="G70" s="145">
        <f t="shared" si="47"/>
        <v>154</v>
      </c>
      <c r="H70" s="144">
        <f t="shared" ref="H70:M70" si="48">+H63+H68</f>
        <v>154</v>
      </c>
      <c r="I70" s="40">
        <f t="shared" si="48"/>
        <v>154</v>
      </c>
      <c r="J70" s="40">
        <f t="shared" si="48"/>
        <v>154</v>
      </c>
      <c r="K70" s="40">
        <f t="shared" si="48"/>
        <v>154</v>
      </c>
      <c r="L70" s="40">
        <f t="shared" si="48"/>
        <v>154</v>
      </c>
      <c r="M70" s="145">
        <f t="shared" si="48"/>
        <v>154</v>
      </c>
      <c r="N70" s="144">
        <f t="shared" ref="N70:S70" si="49">+N63+N68</f>
        <v>154</v>
      </c>
      <c r="O70" s="40">
        <f t="shared" si="49"/>
        <v>154</v>
      </c>
      <c r="P70" s="40">
        <f t="shared" si="49"/>
        <v>154</v>
      </c>
      <c r="Q70" s="40">
        <f t="shared" si="49"/>
        <v>154</v>
      </c>
      <c r="R70" s="40">
        <f t="shared" si="49"/>
        <v>154</v>
      </c>
      <c r="S70" s="145">
        <f t="shared" si="49"/>
        <v>154</v>
      </c>
      <c r="T70" s="77"/>
      <c r="U70" s="13"/>
      <c r="V70" s="38"/>
    </row>
    <row r="71" spans="1:22" s="63" customFormat="1">
      <c r="A71" s="37"/>
      <c r="B71" s="142"/>
      <c r="C71" s="38"/>
      <c r="D71" s="38"/>
      <c r="E71" s="38"/>
      <c r="F71" s="38"/>
      <c r="G71" s="143"/>
      <c r="H71" s="142"/>
      <c r="I71" s="38"/>
      <c r="J71" s="38"/>
      <c r="K71" s="38"/>
      <c r="L71" s="38"/>
      <c r="M71" s="143"/>
      <c r="N71" s="142"/>
      <c r="O71" s="38"/>
      <c r="P71" s="38"/>
      <c r="Q71" s="38"/>
      <c r="R71" s="38"/>
      <c r="S71" s="143"/>
      <c r="T71" s="38"/>
      <c r="U71" s="13"/>
      <c r="V71" s="38"/>
    </row>
    <row r="72" spans="1:22" s="63" customFormat="1">
      <c r="A72" s="37"/>
      <c r="B72" s="142"/>
      <c r="C72" s="38"/>
      <c r="D72" s="38"/>
      <c r="E72" s="38"/>
      <c r="F72" s="38"/>
      <c r="G72" s="143"/>
      <c r="H72" s="142"/>
      <c r="I72" s="38"/>
      <c r="J72" s="38"/>
      <c r="K72" s="38"/>
      <c r="L72" s="38"/>
      <c r="M72" s="143"/>
      <c r="N72" s="142"/>
      <c r="O72" s="38"/>
      <c r="P72" s="38"/>
      <c r="Q72" s="38"/>
      <c r="R72" s="38"/>
      <c r="S72" s="143"/>
      <c r="T72" s="38"/>
      <c r="U72" s="13"/>
      <c r="V72" s="38"/>
    </row>
    <row r="73" spans="1:22">
      <c r="A73" s="32" t="s">
        <v>24</v>
      </c>
      <c r="B73" s="134"/>
      <c r="C73" s="33"/>
      <c r="D73" s="33"/>
      <c r="E73" s="33"/>
      <c r="F73" s="33"/>
      <c r="G73" s="135"/>
      <c r="H73" s="134"/>
      <c r="I73" s="33"/>
      <c r="J73" s="33"/>
      <c r="K73" s="33"/>
      <c r="L73" s="33"/>
      <c r="M73" s="135"/>
      <c r="N73" s="134"/>
      <c r="O73" s="33"/>
      <c r="P73" s="33"/>
      <c r="Q73" s="33"/>
      <c r="R73" s="33"/>
      <c r="S73" s="135"/>
      <c r="T73" s="49"/>
      <c r="U73" s="13"/>
      <c r="V73" s="49"/>
    </row>
    <row r="74" spans="1:22" s="63" customFormat="1">
      <c r="A74" s="34" t="s">
        <v>16</v>
      </c>
      <c r="B74" s="136">
        <v>10</v>
      </c>
      <c r="C74" s="35">
        <v>10</v>
      </c>
      <c r="D74" s="35">
        <v>10</v>
      </c>
      <c r="E74" s="35">
        <v>10</v>
      </c>
      <c r="F74" s="35">
        <v>10</v>
      </c>
      <c r="G74" s="137">
        <v>10</v>
      </c>
      <c r="H74" s="136">
        <v>10</v>
      </c>
      <c r="I74" s="35">
        <v>10</v>
      </c>
      <c r="J74" s="35">
        <v>10</v>
      </c>
      <c r="K74" s="35">
        <v>10</v>
      </c>
      <c r="L74" s="35">
        <v>10</v>
      </c>
      <c r="M74" s="137">
        <v>10</v>
      </c>
      <c r="N74" s="136">
        <v>10</v>
      </c>
      <c r="O74" s="35">
        <v>10</v>
      </c>
      <c r="P74" s="35">
        <v>10</v>
      </c>
      <c r="Q74" s="35">
        <v>10</v>
      </c>
      <c r="R74" s="35">
        <v>10</v>
      </c>
      <c r="S74" s="137">
        <v>10</v>
      </c>
      <c r="T74" s="49"/>
      <c r="U74" s="13"/>
      <c r="V74" s="49"/>
    </row>
    <row r="75" spans="1:22" s="63" customFormat="1">
      <c r="A75" s="34" t="s">
        <v>34</v>
      </c>
      <c r="B75" s="138">
        <v>10</v>
      </c>
      <c r="C75" s="81">
        <v>10</v>
      </c>
      <c r="D75" s="81">
        <v>10</v>
      </c>
      <c r="E75" s="81">
        <v>10</v>
      </c>
      <c r="F75" s="81">
        <v>10</v>
      </c>
      <c r="G75" s="139">
        <v>10</v>
      </c>
      <c r="H75" s="138">
        <v>10</v>
      </c>
      <c r="I75" s="81">
        <v>10</v>
      </c>
      <c r="J75" s="81">
        <v>10</v>
      </c>
      <c r="K75" s="81">
        <v>10</v>
      </c>
      <c r="L75" s="81">
        <v>10</v>
      </c>
      <c r="M75" s="139">
        <v>10</v>
      </c>
      <c r="N75" s="138">
        <v>10</v>
      </c>
      <c r="O75" s="81">
        <v>10</v>
      </c>
      <c r="P75" s="81">
        <v>10</v>
      </c>
      <c r="Q75" s="81">
        <v>10</v>
      </c>
      <c r="R75" s="81">
        <v>10</v>
      </c>
      <c r="S75" s="139">
        <v>10</v>
      </c>
      <c r="T75" s="173"/>
      <c r="U75" s="13"/>
      <c r="V75" s="49"/>
    </row>
    <row r="76" spans="1:22" s="63" customFormat="1" ht="14.25" customHeight="1">
      <c r="A76" s="36" t="s">
        <v>17</v>
      </c>
      <c r="B76" s="124">
        <v>2</v>
      </c>
      <c r="C76" s="31">
        <v>2</v>
      </c>
      <c r="D76" s="31">
        <v>2</v>
      </c>
      <c r="E76" s="31">
        <v>2</v>
      </c>
      <c r="F76" s="31">
        <v>2</v>
      </c>
      <c r="G76" s="125">
        <v>2</v>
      </c>
      <c r="H76" s="124">
        <v>2</v>
      </c>
      <c r="I76" s="31">
        <v>2</v>
      </c>
      <c r="J76" s="31">
        <v>2</v>
      </c>
      <c r="K76" s="31">
        <v>2</v>
      </c>
      <c r="L76" s="31">
        <v>2</v>
      </c>
      <c r="M76" s="125">
        <v>2</v>
      </c>
      <c r="N76" s="124">
        <v>2</v>
      </c>
      <c r="O76" s="31">
        <v>2</v>
      </c>
      <c r="P76" s="31">
        <v>2</v>
      </c>
      <c r="Q76" s="31">
        <v>2</v>
      </c>
      <c r="R76" s="31">
        <v>2</v>
      </c>
      <c r="S76" s="125">
        <v>2</v>
      </c>
      <c r="T76" s="38"/>
      <c r="U76" s="13"/>
      <c r="V76" s="38"/>
    </row>
    <row r="77" spans="1:22" s="63" customFormat="1">
      <c r="A77" s="55" t="s">
        <v>18</v>
      </c>
      <c r="B77" s="140">
        <f t="shared" ref="B77:S77" si="50">+B74*B75*B76</f>
        <v>200</v>
      </c>
      <c r="C77" s="49">
        <f t="shared" si="50"/>
        <v>200</v>
      </c>
      <c r="D77" s="49">
        <f t="shared" si="50"/>
        <v>200</v>
      </c>
      <c r="E77" s="49">
        <f t="shared" si="50"/>
        <v>200</v>
      </c>
      <c r="F77" s="49">
        <f t="shared" si="50"/>
        <v>200</v>
      </c>
      <c r="G77" s="141">
        <f t="shared" si="50"/>
        <v>200</v>
      </c>
      <c r="H77" s="140">
        <f t="shared" si="50"/>
        <v>200</v>
      </c>
      <c r="I77" s="49">
        <f t="shared" si="50"/>
        <v>200</v>
      </c>
      <c r="J77" s="49">
        <f t="shared" si="50"/>
        <v>200</v>
      </c>
      <c r="K77" s="49">
        <f t="shared" si="50"/>
        <v>200</v>
      </c>
      <c r="L77" s="49">
        <f t="shared" si="50"/>
        <v>200</v>
      </c>
      <c r="M77" s="141">
        <f t="shared" si="50"/>
        <v>200</v>
      </c>
      <c r="N77" s="140">
        <f t="shared" si="50"/>
        <v>200</v>
      </c>
      <c r="O77" s="49">
        <f t="shared" si="50"/>
        <v>200</v>
      </c>
      <c r="P77" s="49">
        <f t="shared" si="50"/>
        <v>200</v>
      </c>
      <c r="Q77" s="49">
        <f t="shared" si="50"/>
        <v>200</v>
      </c>
      <c r="R77" s="49">
        <f t="shared" si="50"/>
        <v>200</v>
      </c>
      <c r="S77" s="141">
        <f t="shared" si="50"/>
        <v>200</v>
      </c>
      <c r="T77" s="49"/>
      <c r="U77" s="18"/>
      <c r="V77" s="49"/>
    </row>
    <row r="78" spans="1:22" s="63" customFormat="1" ht="15">
      <c r="A78" s="52"/>
      <c r="B78" s="142"/>
      <c r="C78" s="38"/>
      <c r="D78" s="38"/>
      <c r="E78" s="38"/>
      <c r="F78" s="38"/>
      <c r="G78" s="143"/>
      <c r="H78" s="142"/>
      <c r="I78" s="38"/>
      <c r="J78" s="38"/>
      <c r="K78" s="38"/>
      <c r="L78" s="38"/>
      <c r="M78" s="143"/>
      <c r="N78" s="142"/>
      <c r="O78" s="38"/>
      <c r="P78" s="38"/>
      <c r="Q78" s="38"/>
      <c r="R78" s="38"/>
      <c r="S78" s="143"/>
      <c r="T78" s="38"/>
      <c r="U78" s="13"/>
      <c r="V78" s="38"/>
    </row>
    <row r="79" spans="1:22" s="63" customFormat="1">
      <c r="A79" s="39" t="s">
        <v>35</v>
      </c>
      <c r="B79" s="144">
        <f t="shared" ref="B79:G79" si="51">+B77</f>
        <v>200</v>
      </c>
      <c r="C79" s="40">
        <f t="shared" si="51"/>
        <v>200</v>
      </c>
      <c r="D79" s="40">
        <f t="shared" si="51"/>
        <v>200</v>
      </c>
      <c r="E79" s="40">
        <f t="shared" si="51"/>
        <v>200</v>
      </c>
      <c r="F79" s="40">
        <f t="shared" si="51"/>
        <v>200</v>
      </c>
      <c r="G79" s="145">
        <f t="shared" si="51"/>
        <v>200</v>
      </c>
      <c r="H79" s="144">
        <f t="shared" ref="H79:M79" si="52">+H77</f>
        <v>200</v>
      </c>
      <c r="I79" s="40">
        <f t="shared" si="52"/>
        <v>200</v>
      </c>
      <c r="J79" s="40">
        <f t="shared" si="52"/>
        <v>200</v>
      </c>
      <c r="K79" s="40">
        <f t="shared" si="52"/>
        <v>200</v>
      </c>
      <c r="L79" s="40">
        <f t="shared" si="52"/>
        <v>200</v>
      </c>
      <c r="M79" s="145">
        <f t="shared" si="52"/>
        <v>200</v>
      </c>
      <c r="N79" s="144">
        <f t="shared" ref="N79:S79" si="53">+N77</f>
        <v>200</v>
      </c>
      <c r="O79" s="40">
        <f t="shared" si="53"/>
        <v>200</v>
      </c>
      <c r="P79" s="40">
        <f t="shared" si="53"/>
        <v>200</v>
      </c>
      <c r="Q79" s="40">
        <f t="shared" si="53"/>
        <v>200</v>
      </c>
      <c r="R79" s="40">
        <f t="shared" si="53"/>
        <v>200</v>
      </c>
      <c r="S79" s="145">
        <f t="shared" si="53"/>
        <v>200</v>
      </c>
      <c r="T79" s="77"/>
      <c r="U79" s="13"/>
      <c r="V79" s="38"/>
    </row>
    <row r="80" spans="1:22" s="63" customFormat="1">
      <c r="A80" s="80"/>
      <c r="B80" s="146"/>
      <c r="C80" s="50"/>
      <c r="D80" s="50"/>
      <c r="E80" s="50"/>
      <c r="F80" s="50"/>
      <c r="G80" s="147"/>
      <c r="H80" s="146"/>
      <c r="I80" s="50"/>
      <c r="J80" s="50"/>
      <c r="K80" s="50"/>
      <c r="L80" s="50"/>
      <c r="M80" s="147"/>
      <c r="N80" s="146"/>
      <c r="O80" s="50"/>
      <c r="P80" s="50"/>
      <c r="Q80" s="50"/>
      <c r="R80" s="50"/>
      <c r="S80" s="147"/>
      <c r="T80" s="50"/>
      <c r="U80" s="18"/>
      <c r="V80" s="38"/>
    </row>
    <row r="81" spans="1:22" s="63" customFormat="1">
      <c r="A81" s="80" t="s">
        <v>38</v>
      </c>
      <c r="B81" s="146"/>
      <c r="C81" s="50"/>
      <c r="D81" s="50"/>
      <c r="E81" s="50"/>
      <c r="F81" s="50"/>
      <c r="G81" s="147"/>
      <c r="H81" s="146"/>
      <c r="I81" s="50"/>
      <c r="J81" s="50"/>
      <c r="K81" s="50"/>
      <c r="L81" s="50"/>
      <c r="M81" s="147"/>
      <c r="N81" s="146"/>
      <c r="O81" s="50"/>
      <c r="P81" s="50"/>
      <c r="Q81" s="50"/>
      <c r="R81" s="50"/>
      <c r="S81" s="147"/>
      <c r="T81" s="50"/>
      <c r="U81" s="18"/>
      <c r="V81" s="38"/>
    </row>
    <row r="82" spans="1:22" s="63" customFormat="1">
      <c r="A82" s="82" t="s">
        <v>36</v>
      </c>
      <c r="B82" s="148">
        <v>0.5</v>
      </c>
      <c r="C82" s="83">
        <v>0.5</v>
      </c>
      <c r="D82" s="83">
        <v>0.5</v>
      </c>
      <c r="E82" s="83">
        <v>0.5</v>
      </c>
      <c r="F82" s="83">
        <v>0.5</v>
      </c>
      <c r="G82" s="149">
        <v>0.5</v>
      </c>
      <c r="H82" s="148">
        <v>0.5</v>
      </c>
      <c r="I82" s="83">
        <v>0.5</v>
      </c>
      <c r="J82" s="83">
        <v>0.5</v>
      </c>
      <c r="K82" s="83">
        <v>0.5</v>
      </c>
      <c r="L82" s="83">
        <v>0.5</v>
      </c>
      <c r="M82" s="149">
        <v>0.5</v>
      </c>
      <c r="N82" s="148">
        <v>0.5</v>
      </c>
      <c r="O82" s="83">
        <v>0.5</v>
      </c>
      <c r="P82" s="83">
        <v>0.5</v>
      </c>
      <c r="Q82" s="83">
        <v>0.5</v>
      </c>
      <c r="R82" s="83">
        <v>0.5</v>
      </c>
      <c r="S82" s="149">
        <v>0.5</v>
      </c>
      <c r="T82" s="50"/>
      <c r="U82" s="18"/>
      <c r="V82" s="38"/>
    </row>
    <row r="83" spans="1:22" s="63" customFormat="1">
      <c r="A83" s="82" t="s">
        <v>37</v>
      </c>
      <c r="B83" s="146">
        <v>200</v>
      </c>
      <c r="C83" s="50">
        <v>200</v>
      </c>
      <c r="D83" s="50">
        <v>200</v>
      </c>
      <c r="E83" s="50">
        <v>200</v>
      </c>
      <c r="F83" s="50">
        <v>200</v>
      </c>
      <c r="G83" s="147">
        <v>200</v>
      </c>
      <c r="H83" s="146">
        <v>200</v>
      </c>
      <c r="I83" s="50">
        <v>200</v>
      </c>
      <c r="J83" s="50">
        <v>200</v>
      </c>
      <c r="K83" s="50">
        <v>200</v>
      </c>
      <c r="L83" s="50">
        <v>200</v>
      </c>
      <c r="M83" s="147">
        <v>200</v>
      </c>
      <c r="N83" s="146">
        <v>200</v>
      </c>
      <c r="O83" s="50">
        <v>200</v>
      </c>
      <c r="P83" s="50">
        <v>200</v>
      </c>
      <c r="Q83" s="50">
        <v>200</v>
      </c>
      <c r="R83" s="50">
        <v>200</v>
      </c>
      <c r="S83" s="147">
        <v>200</v>
      </c>
      <c r="T83" s="50"/>
      <c r="U83" s="18"/>
      <c r="V83" s="38"/>
    </row>
    <row r="84" spans="1:22" s="63" customFormat="1">
      <c r="A84" s="39" t="s">
        <v>39</v>
      </c>
      <c r="B84" s="144">
        <f t="shared" ref="B84:S84" si="54">+B82*B83</f>
        <v>100</v>
      </c>
      <c r="C84" s="40">
        <f t="shared" si="54"/>
        <v>100</v>
      </c>
      <c r="D84" s="40">
        <f t="shared" si="54"/>
        <v>100</v>
      </c>
      <c r="E84" s="40">
        <f t="shared" si="54"/>
        <v>100</v>
      </c>
      <c r="F84" s="40">
        <f t="shared" si="54"/>
        <v>100</v>
      </c>
      <c r="G84" s="145">
        <f t="shared" si="54"/>
        <v>100</v>
      </c>
      <c r="H84" s="144">
        <f t="shared" si="54"/>
        <v>100</v>
      </c>
      <c r="I84" s="40">
        <f t="shared" si="54"/>
        <v>100</v>
      </c>
      <c r="J84" s="40">
        <f t="shared" si="54"/>
        <v>100</v>
      </c>
      <c r="K84" s="40">
        <f t="shared" si="54"/>
        <v>100</v>
      </c>
      <c r="L84" s="40">
        <f t="shared" si="54"/>
        <v>100</v>
      </c>
      <c r="M84" s="145">
        <f t="shared" si="54"/>
        <v>100</v>
      </c>
      <c r="N84" s="144">
        <f t="shared" si="54"/>
        <v>100</v>
      </c>
      <c r="O84" s="40">
        <f t="shared" si="54"/>
        <v>100</v>
      </c>
      <c r="P84" s="40">
        <f t="shared" si="54"/>
        <v>100</v>
      </c>
      <c r="Q84" s="40">
        <f t="shared" si="54"/>
        <v>100</v>
      </c>
      <c r="R84" s="40">
        <f t="shared" si="54"/>
        <v>100</v>
      </c>
      <c r="S84" s="145">
        <f t="shared" si="54"/>
        <v>100</v>
      </c>
      <c r="T84" s="77"/>
      <c r="U84" s="13"/>
      <c r="V84" s="38"/>
    </row>
    <row r="85" spans="1:22" s="63" customFormat="1">
      <c r="A85" s="80"/>
      <c r="B85" s="146"/>
      <c r="C85" s="50"/>
      <c r="D85" s="50"/>
      <c r="E85" s="50"/>
      <c r="F85" s="50"/>
      <c r="G85" s="147"/>
      <c r="H85" s="146"/>
      <c r="I85" s="50"/>
      <c r="J85" s="50"/>
      <c r="K85" s="50"/>
      <c r="L85" s="50"/>
      <c r="M85" s="147"/>
      <c r="N85" s="146"/>
      <c r="O85" s="50"/>
      <c r="P85" s="50"/>
      <c r="Q85" s="50"/>
      <c r="R85" s="50"/>
      <c r="S85" s="147"/>
      <c r="T85" s="50"/>
      <c r="U85" s="18"/>
      <c r="V85" s="38"/>
    </row>
    <row r="86" spans="1:22" s="63" customFormat="1">
      <c r="A86" s="80"/>
      <c r="B86" s="146"/>
      <c r="C86" s="50"/>
      <c r="D86" s="50"/>
      <c r="E86" s="50"/>
      <c r="F86" s="50"/>
      <c r="G86" s="147"/>
      <c r="H86" s="146"/>
      <c r="I86" s="50"/>
      <c r="J86" s="50"/>
      <c r="K86" s="50"/>
      <c r="L86" s="50"/>
      <c r="M86" s="147"/>
      <c r="N86" s="146"/>
      <c r="O86" s="50"/>
      <c r="P86" s="50"/>
      <c r="Q86" s="50"/>
      <c r="R86" s="50"/>
      <c r="S86" s="147"/>
      <c r="T86" s="50"/>
      <c r="U86" s="18"/>
      <c r="V86" s="38"/>
    </row>
    <row r="87" spans="1:22" s="63" customFormat="1">
      <c r="A87" s="80" t="s">
        <v>58</v>
      </c>
      <c r="B87" s="146"/>
      <c r="C87" s="50"/>
      <c r="D87" s="50"/>
      <c r="E87" s="50"/>
      <c r="F87" s="50"/>
      <c r="G87" s="147"/>
      <c r="H87" s="146"/>
      <c r="I87" s="50"/>
      <c r="J87" s="50"/>
      <c r="K87" s="50"/>
      <c r="L87" s="50"/>
      <c r="M87" s="147"/>
      <c r="N87" s="146"/>
      <c r="O87" s="50"/>
      <c r="P87" s="50"/>
      <c r="Q87" s="50"/>
      <c r="R87" s="50"/>
      <c r="S87" s="147"/>
      <c r="T87" s="50"/>
      <c r="U87" s="18"/>
      <c r="V87" s="38"/>
    </row>
    <row r="88" spans="1:22" s="63" customFormat="1">
      <c r="A88" s="82" t="s">
        <v>36</v>
      </c>
      <c r="B88" s="148">
        <v>0.5</v>
      </c>
      <c r="C88" s="83">
        <v>0.5</v>
      </c>
      <c r="D88" s="83">
        <v>0.5</v>
      </c>
      <c r="E88" s="83">
        <v>0.5</v>
      </c>
      <c r="F88" s="83">
        <v>0.5</v>
      </c>
      <c r="G88" s="149">
        <v>0.5</v>
      </c>
      <c r="H88" s="148">
        <v>0.5</v>
      </c>
      <c r="I88" s="83">
        <v>0.5</v>
      </c>
      <c r="J88" s="83">
        <v>0.5</v>
      </c>
      <c r="K88" s="83">
        <v>0.5</v>
      </c>
      <c r="L88" s="83">
        <v>0.5</v>
      </c>
      <c r="M88" s="149">
        <v>0.5</v>
      </c>
      <c r="N88" s="148">
        <v>0.5</v>
      </c>
      <c r="O88" s="83">
        <v>0.5</v>
      </c>
      <c r="P88" s="83">
        <v>0.5</v>
      </c>
      <c r="Q88" s="83">
        <v>0.5</v>
      </c>
      <c r="R88" s="83">
        <v>0.5</v>
      </c>
      <c r="S88" s="149">
        <v>0.5</v>
      </c>
      <c r="T88" s="50"/>
      <c r="U88" s="18"/>
      <c r="V88" s="38"/>
    </row>
    <row r="89" spans="1:22" s="63" customFormat="1">
      <c r="A89" s="82" t="s">
        <v>37</v>
      </c>
      <c r="B89" s="146">
        <v>200</v>
      </c>
      <c r="C89" s="50">
        <v>200</v>
      </c>
      <c r="D89" s="50">
        <v>200</v>
      </c>
      <c r="E89" s="50">
        <v>200</v>
      </c>
      <c r="F89" s="50">
        <v>200</v>
      </c>
      <c r="G89" s="147">
        <v>200</v>
      </c>
      <c r="H89" s="146">
        <v>200</v>
      </c>
      <c r="I89" s="50">
        <v>200</v>
      </c>
      <c r="J89" s="50">
        <v>200</v>
      </c>
      <c r="K89" s="50">
        <v>200</v>
      </c>
      <c r="L89" s="50">
        <v>200</v>
      </c>
      <c r="M89" s="147">
        <v>200</v>
      </c>
      <c r="N89" s="146">
        <v>200</v>
      </c>
      <c r="O89" s="50">
        <v>200</v>
      </c>
      <c r="P89" s="50">
        <v>200</v>
      </c>
      <c r="Q89" s="50">
        <v>200</v>
      </c>
      <c r="R89" s="50">
        <v>200</v>
      </c>
      <c r="S89" s="147">
        <v>200</v>
      </c>
      <c r="T89" s="50"/>
      <c r="U89" s="18"/>
      <c r="V89" s="38"/>
    </row>
    <row r="90" spans="1:22" s="63" customFormat="1" ht="15" thickBot="1">
      <c r="A90" s="39" t="s">
        <v>39</v>
      </c>
      <c r="B90" s="150">
        <f t="shared" ref="B90:S90" si="55">+B88*B89</f>
        <v>100</v>
      </c>
      <c r="C90" s="151">
        <f t="shared" si="55"/>
        <v>100</v>
      </c>
      <c r="D90" s="151">
        <f t="shared" si="55"/>
        <v>100</v>
      </c>
      <c r="E90" s="151">
        <f t="shared" si="55"/>
        <v>100</v>
      </c>
      <c r="F90" s="151">
        <f t="shared" si="55"/>
        <v>100</v>
      </c>
      <c r="G90" s="152">
        <f t="shared" si="55"/>
        <v>100</v>
      </c>
      <c r="H90" s="150">
        <f t="shared" si="55"/>
        <v>100</v>
      </c>
      <c r="I90" s="151">
        <f t="shared" si="55"/>
        <v>100</v>
      </c>
      <c r="J90" s="151">
        <f t="shared" si="55"/>
        <v>100</v>
      </c>
      <c r="K90" s="151">
        <f t="shared" si="55"/>
        <v>100</v>
      </c>
      <c r="L90" s="151">
        <f t="shared" si="55"/>
        <v>100</v>
      </c>
      <c r="M90" s="152">
        <f t="shared" si="55"/>
        <v>100</v>
      </c>
      <c r="N90" s="150">
        <f t="shared" si="55"/>
        <v>100</v>
      </c>
      <c r="O90" s="151">
        <f t="shared" si="55"/>
        <v>100</v>
      </c>
      <c r="P90" s="151">
        <f t="shared" si="55"/>
        <v>100</v>
      </c>
      <c r="Q90" s="151">
        <f t="shared" si="55"/>
        <v>100</v>
      </c>
      <c r="R90" s="151">
        <f t="shared" si="55"/>
        <v>100</v>
      </c>
      <c r="S90" s="152">
        <f t="shared" si="55"/>
        <v>100</v>
      </c>
      <c r="T90" s="77"/>
      <c r="U90" s="13"/>
      <c r="V90" s="38"/>
    </row>
    <row r="91" spans="1:22" s="63" customFormat="1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51"/>
    </row>
  </sheetData>
  <mergeCells count="4">
    <mergeCell ref="A2:A3"/>
    <mergeCell ref="B1:G1"/>
    <mergeCell ref="H1:M1"/>
    <mergeCell ref="N1:S1"/>
  </mergeCells>
  <pageMargins left="0.83" right="0.35" top="0.37" bottom="0.32" header="0.25" footer="0.19"/>
  <pageSetup paperSize="9" scale="36" fitToHeight="0" orientation="landscape" copies="15" r:id="rId1"/>
  <headerFooter alignWithMargins="0">
    <oddFooter>&amp;L&amp;Z&amp;F&amp;R&amp;D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workbookViewId="0">
      <selection activeCell="C13" sqref="C13:H16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87" t="s">
        <v>75</v>
      </c>
      <c r="B1" s="76"/>
      <c r="C1" s="73" t="s">
        <v>0</v>
      </c>
      <c r="D1" s="73" t="s">
        <v>0</v>
      </c>
      <c r="E1" s="73" t="s">
        <v>0</v>
      </c>
      <c r="F1" s="73" t="s">
        <v>0</v>
      </c>
      <c r="G1" s="73" t="s">
        <v>0</v>
      </c>
      <c r="H1" s="73" t="s">
        <v>0</v>
      </c>
      <c r="I1" s="73"/>
      <c r="J1" s="73"/>
      <c r="K1" s="73"/>
      <c r="L1" s="73" t="s">
        <v>67</v>
      </c>
      <c r="M1" s="73" t="s">
        <v>0</v>
      </c>
      <c r="N1" s="72"/>
    </row>
    <row r="2" spans="1:14" ht="15">
      <c r="A2" s="88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1</v>
      </c>
      <c r="N2" s="41"/>
    </row>
    <row r="3" spans="1:14" ht="30">
      <c r="A3" s="69" t="s">
        <v>23</v>
      </c>
      <c r="B3" s="68"/>
      <c r="C3" s="75" t="s">
        <v>49</v>
      </c>
      <c r="D3" s="75" t="s">
        <v>59</v>
      </c>
      <c r="E3" s="75" t="s">
        <v>60</v>
      </c>
      <c r="F3" s="75" t="s">
        <v>63</v>
      </c>
      <c r="G3" s="75" t="s">
        <v>64</v>
      </c>
      <c r="H3" s="75" t="s">
        <v>65</v>
      </c>
      <c r="I3" s="75"/>
      <c r="J3" s="75"/>
      <c r="K3" s="75"/>
      <c r="L3" s="75"/>
      <c r="M3" s="70"/>
      <c r="N3" s="41"/>
    </row>
    <row r="4" spans="1:14" ht="30" customHeight="1">
      <c r="A4" s="69" t="s">
        <v>48</v>
      </c>
      <c r="B4" s="68"/>
      <c r="C4" s="75" t="s">
        <v>47</v>
      </c>
      <c r="D4" s="75"/>
      <c r="E4" s="75"/>
      <c r="F4" s="75" t="s">
        <v>62</v>
      </c>
      <c r="G4" s="75"/>
      <c r="H4" s="75" t="s">
        <v>66</v>
      </c>
      <c r="I4" s="75"/>
      <c r="J4" s="75"/>
      <c r="K4" s="75"/>
      <c r="L4" s="75"/>
      <c r="M4" s="70"/>
      <c r="N4" s="41"/>
    </row>
    <row r="5" spans="1:14" ht="15">
      <c r="A5" s="69" t="s">
        <v>45</v>
      </c>
      <c r="B5" s="68"/>
      <c r="C5" s="74" t="s">
        <v>50</v>
      </c>
      <c r="D5" s="74" t="s">
        <v>50</v>
      </c>
      <c r="E5" s="74" t="s">
        <v>61</v>
      </c>
      <c r="F5" s="74" t="s">
        <v>61</v>
      </c>
      <c r="G5" s="74" t="s">
        <v>61</v>
      </c>
      <c r="H5" s="74" t="s">
        <v>50</v>
      </c>
      <c r="I5" s="74"/>
      <c r="J5" s="74"/>
      <c r="K5" s="74"/>
      <c r="L5" s="74"/>
      <c r="M5" s="67"/>
      <c r="N5" s="41"/>
    </row>
    <row r="6" spans="1:14" ht="15">
      <c r="A6" s="69" t="s">
        <v>46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2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3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4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5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6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51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72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52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69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7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33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53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25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27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26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28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56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29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38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24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40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57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31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44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42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43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32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68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70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71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19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22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9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10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11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12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13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14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54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55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20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8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15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16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34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17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30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37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34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41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21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24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16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34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17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35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38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36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37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39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58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36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37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39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workbookViewId="0">
      <selection activeCell="N16" sqref="N16:N56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87" t="s">
        <v>76</v>
      </c>
      <c r="B1" s="76"/>
      <c r="C1" s="73" t="s">
        <v>0</v>
      </c>
      <c r="D1" s="73" t="s">
        <v>0</v>
      </c>
      <c r="E1" s="73" t="s">
        <v>0</v>
      </c>
      <c r="F1" s="73" t="s">
        <v>0</v>
      </c>
      <c r="G1" s="73" t="s">
        <v>0</v>
      </c>
      <c r="H1" s="73" t="s">
        <v>0</v>
      </c>
      <c r="I1" s="73"/>
      <c r="J1" s="73"/>
      <c r="K1" s="73"/>
      <c r="L1" s="73" t="s">
        <v>67</v>
      </c>
      <c r="M1" s="73" t="s">
        <v>0</v>
      </c>
      <c r="N1" s="72"/>
    </row>
    <row r="2" spans="1:14" ht="15">
      <c r="A2" s="88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1</v>
      </c>
      <c r="N2" s="41"/>
    </row>
    <row r="3" spans="1:14" ht="30">
      <c r="A3" s="69" t="s">
        <v>23</v>
      </c>
      <c r="B3" s="68"/>
      <c r="C3" s="75" t="s">
        <v>49</v>
      </c>
      <c r="D3" s="75" t="s">
        <v>59</v>
      </c>
      <c r="E3" s="75" t="s">
        <v>60</v>
      </c>
      <c r="F3" s="75" t="s">
        <v>63</v>
      </c>
      <c r="G3" s="75" t="s">
        <v>64</v>
      </c>
      <c r="H3" s="75" t="s">
        <v>65</v>
      </c>
      <c r="I3" s="75"/>
      <c r="J3" s="75"/>
      <c r="K3" s="75"/>
      <c r="L3" s="75"/>
      <c r="M3" s="70"/>
      <c r="N3" s="41"/>
    </row>
    <row r="4" spans="1:14" ht="30" customHeight="1">
      <c r="A4" s="69" t="s">
        <v>48</v>
      </c>
      <c r="B4" s="68"/>
      <c r="C4" s="75" t="s">
        <v>47</v>
      </c>
      <c r="D4" s="75"/>
      <c r="E4" s="75"/>
      <c r="F4" s="75" t="s">
        <v>62</v>
      </c>
      <c r="G4" s="75"/>
      <c r="H4" s="75" t="s">
        <v>66</v>
      </c>
      <c r="I4" s="75"/>
      <c r="J4" s="75"/>
      <c r="K4" s="75"/>
      <c r="L4" s="75"/>
      <c r="M4" s="70"/>
      <c r="N4" s="41"/>
    </row>
    <row r="5" spans="1:14" ht="15">
      <c r="A5" s="69" t="s">
        <v>45</v>
      </c>
      <c r="B5" s="68"/>
      <c r="C5" s="74" t="s">
        <v>50</v>
      </c>
      <c r="D5" s="74" t="s">
        <v>50</v>
      </c>
      <c r="E5" s="74" t="s">
        <v>61</v>
      </c>
      <c r="F5" s="74" t="s">
        <v>61</v>
      </c>
      <c r="G5" s="74" t="s">
        <v>61</v>
      </c>
      <c r="H5" s="74" t="s">
        <v>50</v>
      </c>
      <c r="I5" s="74"/>
      <c r="J5" s="74"/>
      <c r="K5" s="74"/>
      <c r="L5" s="74"/>
      <c r="M5" s="67"/>
      <c r="N5" s="41"/>
    </row>
    <row r="6" spans="1:14" ht="15">
      <c r="A6" s="69" t="s">
        <v>46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2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3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4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5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6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51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72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52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69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7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33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53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25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27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26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28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56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29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38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24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40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57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31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44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42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43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32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68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70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71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19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22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9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10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11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12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13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14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54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55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20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8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15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16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34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17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30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37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34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41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21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24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16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34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17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35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38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36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37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39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58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36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37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39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workbookViewId="0">
      <selection activeCell="J10" sqref="J10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87" t="s">
        <v>73</v>
      </c>
      <c r="B1" s="76"/>
      <c r="C1" s="73" t="s">
        <v>0</v>
      </c>
      <c r="D1" s="73" t="s">
        <v>0</v>
      </c>
      <c r="E1" s="73" t="s">
        <v>0</v>
      </c>
      <c r="F1" s="73" t="s">
        <v>0</v>
      </c>
      <c r="G1" s="73" t="s">
        <v>0</v>
      </c>
      <c r="H1" s="73" t="s">
        <v>0</v>
      </c>
      <c r="I1" s="73"/>
      <c r="J1" s="73"/>
      <c r="K1" s="73"/>
      <c r="L1" s="73" t="s">
        <v>67</v>
      </c>
      <c r="M1" s="73" t="s">
        <v>0</v>
      </c>
      <c r="N1" s="72"/>
    </row>
    <row r="2" spans="1:14" ht="15">
      <c r="A2" s="88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1</v>
      </c>
      <c r="N2" s="41"/>
    </row>
    <row r="3" spans="1:14" ht="30">
      <c r="A3" s="69" t="s">
        <v>23</v>
      </c>
      <c r="B3" s="68"/>
      <c r="C3" s="75" t="s">
        <v>49</v>
      </c>
      <c r="D3" s="75" t="s">
        <v>59</v>
      </c>
      <c r="E3" s="75" t="s">
        <v>60</v>
      </c>
      <c r="F3" s="75" t="s">
        <v>63</v>
      </c>
      <c r="G3" s="75" t="s">
        <v>64</v>
      </c>
      <c r="H3" s="75" t="s">
        <v>65</v>
      </c>
      <c r="I3" s="75"/>
      <c r="J3" s="75"/>
      <c r="K3" s="75"/>
      <c r="L3" s="75"/>
      <c r="M3" s="70"/>
      <c r="N3" s="41"/>
    </row>
    <row r="4" spans="1:14" ht="30" customHeight="1">
      <c r="A4" s="69" t="s">
        <v>48</v>
      </c>
      <c r="B4" s="68"/>
      <c r="C4" s="75" t="s">
        <v>47</v>
      </c>
      <c r="D4" s="75"/>
      <c r="E4" s="75"/>
      <c r="F4" s="75" t="s">
        <v>62</v>
      </c>
      <c r="G4" s="75"/>
      <c r="H4" s="75" t="s">
        <v>66</v>
      </c>
      <c r="I4" s="75"/>
      <c r="J4" s="75"/>
      <c r="K4" s="75"/>
      <c r="L4" s="75"/>
      <c r="M4" s="70"/>
      <c r="N4" s="41"/>
    </row>
    <row r="5" spans="1:14" ht="15">
      <c r="A5" s="69" t="s">
        <v>45</v>
      </c>
      <c r="B5" s="68"/>
      <c r="C5" s="74" t="s">
        <v>50</v>
      </c>
      <c r="D5" s="74" t="s">
        <v>50</v>
      </c>
      <c r="E5" s="74" t="s">
        <v>61</v>
      </c>
      <c r="F5" s="74" t="s">
        <v>61</v>
      </c>
      <c r="G5" s="74" t="s">
        <v>61</v>
      </c>
      <c r="H5" s="74" t="s">
        <v>50</v>
      </c>
      <c r="I5" s="74"/>
      <c r="J5" s="74"/>
      <c r="K5" s="74"/>
      <c r="L5" s="74"/>
      <c r="M5" s="67"/>
      <c r="N5" s="41"/>
    </row>
    <row r="6" spans="1:14" ht="15">
      <c r="A6" s="69" t="s">
        <v>46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2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3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4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5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6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51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72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52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69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7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33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53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25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27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26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28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56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29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38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24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40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57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31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44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42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43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32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68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70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71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19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22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9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10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11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12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13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14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54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55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20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8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15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16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34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17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30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37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34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41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21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24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16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34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17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35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38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36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37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39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58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36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37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39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D6F0C46F-3B94-4175-A6A1-CC1F725BE718}"/>
</file>

<file path=customXml/itemProps2.xml><?xml version="1.0" encoding="utf-8"?>
<ds:datastoreItem xmlns:ds="http://schemas.openxmlformats.org/officeDocument/2006/customXml" ds:itemID="{FFD7924A-CF5D-48A3-B004-E08F582E03DA}"/>
</file>

<file path=customXml/itemProps3.xml><?xml version="1.0" encoding="utf-8"?>
<ds:datastoreItem xmlns:ds="http://schemas.openxmlformats.org/officeDocument/2006/customXml" ds:itemID="{64D47418-4539-47BB-BD18-90BD6F18E4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Feb</vt:lpstr>
      <vt:lpstr>May</vt:lpstr>
      <vt:lpstr>Oct</vt:lpstr>
      <vt:lpstr>Feb 18</vt:lpstr>
      <vt:lpstr>Feb!Print_Area</vt:lpstr>
    </vt:vector>
  </TitlesOfParts>
  <Company>WYP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helenn</dc:creator>
  <cp:lastModifiedBy>Atkinsonm</cp:lastModifiedBy>
  <cp:lastPrinted>2015-10-07T09:47:23Z</cp:lastPrinted>
  <dcterms:created xsi:type="dcterms:W3CDTF">2013-11-12T12:59:06Z</dcterms:created>
  <dcterms:modified xsi:type="dcterms:W3CDTF">2016-08-04T12:55:37Z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