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ddieMaughan/Library/Containers/com.microsoft.Excel/Data/Desktop/Hull 2017/Hull 2017 - Land of Green Ginger/A_Budget/"/>
    </mc:Choice>
  </mc:AlternateContent>
  <xr:revisionPtr revIDLastSave="0" documentId="13_ncr:1_{8980D5D5-2C2A-AB40-9AA5-DEB0FE3FDCAB}" xr6:coauthVersionLast="32" xr6:coauthVersionMax="32" xr10:uidLastSave="{00000000-0000-0000-0000-000000000000}"/>
  <bookViews>
    <workbookView xWindow="1320" yWindow="3980" windowWidth="27220" windowHeight="16080" tabRatio="826" firstSheet="6" activeTab="13" xr2:uid="{00000000-000D-0000-FFFF-FFFF00000000}"/>
  </bookViews>
  <sheets>
    <sheet name="Version control" sheetId="1" r:id="rId1"/>
    <sheet name="TOTALS" sheetId="2" r:id="rId2"/>
    <sheet name="I001 - Umbrella" sheetId="3" r:id="rId3"/>
    <sheet name="I002 -  2016 (closed)" sheetId="4" r:id="rId4"/>
    <sheet name="I003 - house (2017)" sheetId="5" r:id="rId5"/>
    <sheet name="I004 - Periplum(closed)" sheetId="18" r:id="rId6"/>
    <sheet name="I005 - Joshua Sofaer" sheetId="6" r:id="rId7"/>
    <sheet name="I006 - And Now(closed)" sheetId="7" r:id="rId8"/>
    <sheet name="I007 - Aswarm (closed)" sheetId="8" r:id="rId9"/>
    <sheet name="I008 - McGuires" sheetId="9" r:id="rId10"/>
    <sheet name="I009 - Macnas" sheetId="10" r:id="rId11"/>
    <sheet name="I010 - Crates (closed)" sheetId="11" r:id="rId12"/>
    <sheet name="I011 - Time Capsule (closed)" sheetId="12" r:id="rId13"/>
    <sheet name="I012 - Book" sheetId="13" r:id="rId14"/>
    <sheet name="I013 - Fellowship (closed)" sheetId="14" r:id="rId15"/>
    <sheet name="I014 - MarComms" sheetId="15" r:id="rId16"/>
    <sheet name="Marketing info for Laura" sheetId="16" r:id="rId17"/>
    <sheet name="Summary for James Trowsdale" sheetId="17" r:id="rId18"/>
  </sheets>
  <externalReferences>
    <externalReference r:id="rId19"/>
  </externalReferences>
  <calcPr calcId="179017" concurrentCalc="0"/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10" i="13" l="1"/>
  <c r="J44" i="13"/>
  <c r="J37" i="13"/>
  <c r="J4" i="13"/>
  <c r="J24" i="13"/>
  <c r="J2" i="13"/>
  <c r="L3" i="13"/>
  <c r="J19" i="13"/>
  <c r="G15" i="2"/>
  <c r="G6" i="2"/>
  <c r="I56" i="5"/>
  <c r="L56" i="5"/>
  <c r="L138" i="3"/>
  <c r="I29" i="13"/>
  <c r="J1" i="13"/>
  <c r="J50" i="13"/>
  <c r="C5" i="2"/>
  <c r="C9" i="2"/>
  <c r="A45" i="13"/>
  <c r="A38" i="13"/>
  <c r="A25" i="13"/>
  <c r="N49" i="5"/>
  <c r="J4" i="5"/>
  <c r="G11" i="2"/>
  <c r="L40" i="9"/>
  <c r="I40" i="9"/>
  <c r="I12" i="9"/>
  <c r="L12" i="9"/>
  <c r="G4" i="2"/>
  <c r="L128" i="3"/>
  <c r="L127" i="3"/>
  <c r="I128" i="3"/>
  <c r="I127" i="3"/>
  <c r="I131" i="3"/>
  <c r="H4" i="4"/>
  <c r="H13" i="4"/>
  <c r="H2" i="4"/>
  <c r="J5" i="2"/>
  <c r="A6" i="10"/>
  <c r="N6" i="10"/>
  <c r="A91" i="10"/>
  <c r="A7" i="10"/>
  <c r="A8" i="10"/>
  <c r="A9" i="10"/>
  <c r="A10" i="10"/>
  <c r="A11" i="10"/>
  <c r="A12" i="10"/>
  <c r="A13" i="10"/>
  <c r="A14" i="10"/>
  <c r="A15" i="10"/>
  <c r="A16" i="10"/>
  <c r="A17" i="10"/>
  <c r="A18" i="10"/>
  <c r="A19" i="10"/>
  <c r="A20" i="10"/>
  <c r="A21" i="10"/>
  <c r="A22" i="10"/>
  <c r="A23" i="10"/>
  <c r="A24" i="10"/>
  <c r="A25" i="10"/>
  <c r="A26" i="10"/>
  <c r="A27" i="10"/>
  <c r="A28" i="10"/>
  <c r="A29" i="10"/>
  <c r="A30" i="10"/>
  <c r="A31" i="10"/>
  <c r="A32" i="10"/>
  <c r="A33" i="10"/>
  <c r="A34" i="10"/>
  <c r="A35" i="10"/>
  <c r="A36" i="10"/>
  <c r="A37" i="10"/>
  <c r="A38" i="10"/>
  <c r="A39" i="10"/>
  <c r="A40" i="10"/>
  <c r="A41" i="10"/>
  <c r="A42" i="10"/>
  <c r="A43" i="10"/>
  <c r="A44" i="10"/>
  <c r="A45" i="10"/>
  <c r="A46" i="10"/>
  <c r="A47" i="10"/>
  <c r="A48" i="10"/>
  <c r="A49" i="10"/>
  <c r="A50" i="10"/>
  <c r="A51" i="10"/>
  <c r="A52" i="10"/>
  <c r="A53" i="10"/>
  <c r="A54" i="10"/>
  <c r="A55" i="10"/>
  <c r="A56" i="10"/>
  <c r="A57" i="10"/>
  <c r="A58" i="10"/>
  <c r="A59" i="10"/>
  <c r="A60" i="10"/>
  <c r="A61" i="10"/>
  <c r="A62" i="10"/>
  <c r="A63" i="10"/>
  <c r="A64" i="10"/>
  <c r="A65" i="10"/>
  <c r="A66" i="10"/>
  <c r="A67" i="10"/>
  <c r="A68" i="10"/>
  <c r="A69" i="10"/>
  <c r="A70" i="10"/>
  <c r="A71" i="10"/>
  <c r="A72" i="10"/>
  <c r="A73" i="10"/>
  <c r="A74" i="10"/>
  <c r="A75" i="10"/>
  <c r="A76" i="10"/>
  <c r="A77" i="10"/>
  <c r="A78" i="10"/>
  <c r="A79" i="10"/>
  <c r="A80" i="10"/>
  <c r="A81" i="10"/>
  <c r="A82" i="10"/>
  <c r="A83" i="10"/>
  <c r="A84" i="10"/>
  <c r="A85" i="10"/>
  <c r="A86" i="10"/>
  <c r="A87" i="10"/>
  <c r="A88" i="10"/>
  <c r="A89" i="10"/>
  <c r="A90" i="10"/>
  <c r="A65" i="3"/>
  <c r="A66" i="3"/>
  <c r="A67" i="3"/>
  <c r="A68" i="3"/>
  <c r="A69" i="3"/>
  <c r="A70" i="3"/>
  <c r="A71" i="3"/>
  <c r="A72" i="3"/>
  <c r="A73" i="3"/>
  <c r="N73" i="3"/>
  <c r="A74" i="3"/>
  <c r="A75" i="3"/>
  <c r="A76" i="3"/>
  <c r="A77" i="3"/>
  <c r="A78" i="3"/>
  <c r="A79" i="3"/>
  <c r="A80" i="3"/>
  <c r="A81" i="3"/>
  <c r="A82" i="3"/>
  <c r="A83" i="3"/>
  <c r="A84" i="3"/>
  <c r="A85" i="3"/>
  <c r="A86" i="3"/>
  <c r="A87" i="3"/>
  <c r="A88" i="3"/>
  <c r="A89" i="3"/>
  <c r="A90" i="3"/>
  <c r="A91" i="3"/>
  <c r="A92" i="3"/>
  <c r="A93" i="3"/>
  <c r="A94" i="3"/>
  <c r="A95" i="3"/>
  <c r="A96" i="3"/>
  <c r="A97" i="3"/>
  <c r="A98" i="3"/>
  <c r="A99" i="3"/>
  <c r="A100" i="3"/>
  <c r="A101" i="3"/>
  <c r="A102" i="3"/>
  <c r="A103" i="3"/>
  <c r="A104" i="3"/>
  <c r="A105" i="3"/>
  <c r="A106" i="3"/>
  <c r="A107" i="3"/>
  <c r="A108" i="3"/>
  <c r="A109" i="3"/>
  <c r="A110" i="3"/>
  <c r="N110" i="3"/>
  <c r="A111" i="3"/>
  <c r="A112" i="3"/>
  <c r="A113" i="3"/>
  <c r="A114" i="3"/>
  <c r="A115" i="3"/>
  <c r="A116" i="3"/>
  <c r="A117" i="3"/>
  <c r="A118" i="3"/>
  <c r="A119" i="3"/>
  <c r="A120" i="3"/>
  <c r="A121" i="3"/>
  <c r="A122" i="3"/>
  <c r="A123" i="3"/>
  <c r="A124" i="3"/>
  <c r="A125" i="3"/>
  <c r="A126" i="3"/>
  <c r="A127" i="3"/>
  <c r="A128" i="3"/>
  <c r="A129" i="3"/>
  <c r="A130" i="3"/>
  <c r="A131" i="3"/>
  <c r="A132" i="3"/>
  <c r="A134" i="3"/>
  <c r="A135" i="3"/>
  <c r="A136" i="3"/>
  <c r="A137" i="3"/>
  <c r="A138" i="3"/>
  <c r="N138" i="3"/>
  <c r="A139" i="3"/>
  <c r="A140" i="3"/>
  <c r="A141" i="3"/>
  <c r="A142" i="3"/>
  <c r="A143" i="3"/>
  <c r="A144" i="3"/>
  <c r="A145" i="3"/>
  <c r="A146" i="3"/>
  <c r="A147" i="3"/>
  <c r="A148" i="3"/>
  <c r="A149" i="3"/>
  <c r="A150" i="3"/>
  <c r="A151" i="3"/>
  <c r="A45" i="3"/>
  <c r="A46" i="3"/>
  <c r="A47" i="3"/>
  <c r="A48" i="3"/>
  <c r="A49" i="3"/>
  <c r="A50" i="3"/>
  <c r="A51" i="3"/>
  <c r="A52" i="3"/>
  <c r="A53" i="3"/>
  <c r="A54" i="3"/>
  <c r="A55" i="3"/>
  <c r="A56" i="3"/>
  <c r="A57" i="3"/>
  <c r="A58" i="3"/>
  <c r="A59" i="3"/>
  <c r="A60" i="3"/>
  <c r="A61" i="3"/>
  <c r="A62" i="3"/>
  <c r="A63" i="3"/>
  <c r="A64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5" i="3"/>
  <c r="A36" i="3"/>
  <c r="A37" i="3"/>
  <c r="A38" i="3"/>
  <c r="A39" i="3"/>
  <c r="A40" i="3"/>
  <c r="A41" i="3"/>
  <c r="A20" i="3"/>
  <c r="A17" i="3"/>
  <c r="A18" i="3"/>
  <c r="L61" i="15"/>
  <c r="G17" i="2"/>
  <c r="G12" i="2"/>
  <c r="J43" i="3"/>
  <c r="J150" i="3"/>
  <c r="J130" i="3"/>
  <c r="G10" i="2"/>
  <c r="L49" i="9"/>
  <c r="J48" i="6"/>
  <c r="G8" i="2"/>
  <c r="G7" i="2"/>
  <c r="G20" i="2"/>
  <c r="G9" i="2"/>
  <c r="G13" i="2"/>
  <c r="G14" i="2"/>
  <c r="G16" i="2"/>
  <c r="J1" i="14"/>
  <c r="A5" i="8"/>
  <c r="N5" i="8"/>
  <c r="A8" i="8"/>
  <c r="N8" i="8"/>
  <c r="A9" i="8"/>
  <c r="N9" i="8"/>
  <c r="A10" i="8"/>
  <c r="N10" i="8"/>
  <c r="A11" i="8"/>
  <c r="N11" i="8"/>
  <c r="N17" i="8"/>
  <c r="A25" i="8"/>
  <c r="N25" i="8"/>
  <c r="N26" i="8"/>
  <c r="A27" i="8"/>
  <c r="N27" i="8"/>
  <c r="A32" i="8"/>
  <c r="N32" i="8"/>
  <c r="A36" i="8"/>
  <c r="N36" i="8"/>
  <c r="A37" i="8"/>
  <c r="N37" i="8"/>
  <c r="A38" i="8"/>
  <c r="N38" i="8"/>
  <c r="A42" i="8"/>
  <c r="N42" i="8"/>
  <c r="A47" i="8"/>
  <c r="N47" i="8"/>
  <c r="A49" i="8"/>
  <c r="N49" i="8"/>
  <c r="L14" i="8"/>
  <c r="L59" i="8"/>
  <c r="L26" i="8"/>
  <c r="L48" i="8"/>
  <c r="A32" i="15"/>
  <c r="N32" i="15"/>
  <c r="N15" i="10"/>
  <c r="A20" i="9"/>
  <c r="N20" i="9"/>
  <c r="A55" i="6"/>
  <c r="N55" i="6"/>
  <c r="I14" i="5"/>
  <c r="I15" i="5"/>
  <c r="J13" i="5"/>
  <c r="A43" i="14"/>
  <c r="N43" i="14"/>
  <c r="A25" i="14"/>
  <c r="N25" i="14"/>
  <c r="A32" i="14"/>
  <c r="N32" i="14"/>
  <c r="N32" i="10"/>
  <c r="A9" i="9"/>
  <c r="N9" i="9"/>
  <c r="I32" i="15"/>
  <c r="J31" i="15"/>
  <c r="J2" i="15"/>
  <c r="J55" i="6"/>
  <c r="I73" i="3"/>
  <c r="J67" i="3"/>
  <c r="I26" i="8"/>
  <c r="I48" i="8"/>
  <c r="J46" i="8"/>
  <c r="I140" i="3"/>
  <c r="I110" i="3"/>
  <c r="N58" i="10"/>
  <c r="N46" i="10"/>
  <c r="I10" i="10"/>
  <c r="I17" i="10"/>
  <c r="J9" i="10"/>
  <c r="I19" i="10"/>
  <c r="I24" i="10"/>
  <c r="J84" i="10"/>
  <c r="J80" i="10"/>
  <c r="J73" i="10"/>
  <c r="J69" i="10"/>
  <c r="J57" i="10"/>
  <c r="J45" i="10"/>
  <c r="I7" i="10"/>
  <c r="J4" i="10"/>
  <c r="J2" i="10"/>
  <c r="J66" i="10"/>
  <c r="I91" i="10"/>
  <c r="J90" i="10"/>
  <c r="J1" i="8"/>
  <c r="J1" i="7"/>
  <c r="N42" i="5"/>
  <c r="N17" i="5"/>
  <c r="L42" i="5"/>
  <c r="L58" i="5"/>
  <c r="I42" i="5"/>
  <c r="N108" i="3"/>
  <c r="I39" i="3"/>
  <c r="J19" i="9"/>
  <c r="I19" i="8"/>
  <c r="I18" i="8"/>
  <c r="J7" i="8"/>
  <c r="I25" i="6"/>
  <c r="A15" i="5"/>
  <c r="N15" i="5"/>
  <c r="H92" i="3"/>
  <c r="I81" i="3"/>
  <c r="I116" i="3"/>
  <c r="I46" i="5"/>
  <c r="I136" i="3"/>
  <c r="J135" i="3"/>
  <c r="I21" i="3"/>
  <c r="I29" i="3"/>
  <c r="I30" i="3"/>
  <c r="I5" i="3"/>
  <c r="J4" i="3"/>
  <c r="I8" i="3"/>
  <c r="I9" i="3"/>
  <c r="I10" i="3"/>
  <c r="A8" i="3"/>
  <c r="N8" i="3"/>
  <c r="A57" i="15"/>
  <c r="N58" i="15"/>
  <c r="N7" i="10"/>
  <c r="I37" i="8"/>
  <c r="J35" i="8"/>
  <c r="I11" i="8"/>
  <c r="I5" i="8"/>
  <c r="J4" i="8"/>
  <c r="N74" i="10"/>
  <c r="A43" i="9"/>
  <c r="N43" i="9"/>
  <c r="N39" i="3"/>
  <c r="I145" i="3"/>
  <c r="I24" i="14"/>
  <c r="J22" i="14"/>
  <c r="J7" i="9"/>
  <c r="J4" i="9"/>
  <c r="J2" i="9"/>
  <c r="J32" i="9"/>
  <c r="J39" i="9"/>
  <c r="J42" i="9"/>
  <c r="I47" i="9"/>
  <c r="J46" i="9"/>
  <c r="A17" i="9"/>
  <c r="N17" i="9"/>
  <c r="A24" i="6"/>
  <c r="N24" i="6"/>
  <c r="A44" i="3"/>
  <c r="N44" i="3"/>
  <c r="N45" i="3"/>
  <c r="N20" i="3"/>
  <c r="J4" i="11"/>
  <c r="J10" i="11"/>
  <c r="J2" i="11"/>
  <c r="C14" i="17"/>
  <c r="I16" i="3"/>
  <c r="J13" i="3"/>
  <c r="I149" i="3"/>
  <c r="J148" i="3"/>
  <c r="I19" i="5"/>
  <c r="I21" i="5"/>
  <c r="I24" i="5"/>
  <c r="I25" i="5"/>
  <c r="J17" i="5"/>
  <c r="J2" i="5"/>
  <c r="C7" i="17"/>
  <c r="J10" i="5"/>
  <c r="I57" i="5"/>
  <c r="J49" i="5"/>
  <c r="I5" i="18"/>
  <c r="J4" i="18"/>
  <c r="I8" i="18"/>
  <c r="J7" i="18"/>
  <c r="I24" i="18"/>
  <c r="J21" i="18"/>
  <c r="J28" i="18"/>
  <c r="J35" i="18"/>
  <c r="I39" i="18"/>
  <c r="J38" i="18"/>
  <c r="J42" i="18"/>
  <c r="I47" i="18"/>
  <c r="J45" i="18"/>
  <c r="I50" i="18"/>
  <c r="J49" i="18"/>
  <c r="I5" i="6"/>
  <c r="J4" i="6"/>
  <c r="I9" i="6"/>
  <c r="J7" i="6"/>
  <c r="I11" i="6"/>
  <c r="I24" i="6"/>
  <c r="I26" i="6"/>
  <c r="J35" i="6"/>
  <c r="J38" i="6"/>
  <c r="J41" i="6"/>
  <c r="J44" i="6"/>
  <c r="I5" i="7"/>
  <c r="J4" i="7"/>
  <c r="J2" i="7"/>
  <c r="I9" i="7"/>
  <c r="I10" i="7"/>
  <c r="J8" i="7"/>
  <c r="I35" i="7"/>
  <c r="J34" i="7"/>
  <c r="J38" i="7"/>
  <c r="J44" i="7"/>
  <c r="J48" i="7"/>
  <c r="J52" i="7"/>
  <c r="J55" i="7"/>
  <c r="I61" i="7"/>
  <c r="J60" i="7"/>
  <c r="J31" i="8"/>
  <c r="J41" i="8"/>
  <c r="I5" i="12"/>
  <c r="J4" i="12"/>
  <c r="I8" i="12"/>
  <c r="J7" i="12"/>
  <c r="J2" i="12"/>
  <c r="H14" i="2"/>
  <c r="J4" i="14"/>
  <c r="I12" i="14"/>
  <c r="J7" i="14"/>
  <c r="I14" i="14"/>
  <c r="I15" i="14"/>
  <c r="I16" i="14"/>
  <c r="I17" i="14"/>
  <c r="I20" i="14"/>
  <c r="J39" i="14"/>
  <c r="I8" i="15"/>
  <c r="J4" i="15"/>
  <c r="J10" i="15"/>
  <c r="J14" i="15"/>
  <c r="J23" i="15"/>
  <c r="J57" i="15"/>
  <c r="A18" i="6"/>
  <c r="N18" i="6"/>
  <c r="A29" i="9"/>
  <c r="N29" i="9"/>
  <c r="N85" i="10"/>
  <c r="N34" i="10"/>
  <c r="N136" i="3"/>
  <c r="N81" i="10"/>
  <c r="N70" i="10"/>
  <c r="N67" i="10"/>
  <c r="J1" i="12"/>
  <c r="A5" i="7"/>
  <c r="N5" i="7"/>
  <c r="A6" i="7"/>
  <c r="N6" i="7"/>
  <c r="A9" i="7"/>
  <c r="N9" i="7"/>
  <c r="A10" i="7"/>
  <c r="N10" i="7"/>
  <c r="A30" i="7"/>
  <c r="N30" i="7"/>
  <c r="A31" i="7"/>
  <c r="N31" i="7"/>
  <c r="A32" i="7"/>
  <c r="N32" i="7"/>
  <c r="A35" i="7"/>
  <c r="N35" i="7"/>
  <c r="A39" i="7"/>
  <c r="N39" i="7"/>
  <c r="A42" i="7"/>
  <c r="N42" i="7"/>
  <c r="A45" i="7"/>
  <c r="N45" i="7"/>
  <c r="A49" i="7"/>
  <c r="N49" i="7"/>
  <c r="A53" i="7"/>
  <c r="N53" i="7"/>
  <c r="A56" i="7"/>
  <c r="N56" i="7"/>
  <c r="A57" i="7"/>
  <c r="N57" i="7"/>
  <c r="A61" i="7"/>
  <c r="N61" i="7"/>
  <c r="L63" i="7"/>
  <c r="A40" i="9"/>
  <c r="N40" i="9"/>
  <c r="A35" i="9"/>
  <c r="N35" i="9"/>
  <c r="A34" i="9"/>
  <c r="N34" i="9"/>
  <c r="A33" i="9"/>
  <c r="N33" i="9"/>
  <c r="N68" i="3"/>
  <c r="N20" i="17"/>
  <c r="M20" i="17"/>
  <c r="L20" i="17"/>
  <c r="K20" i="17"/>
  <c r="J20" i="17"/>
  <c r="I20" i="17"/>
  <c r="H20" i="17"/>
  <c r="G20" i="17"/>
  <c r="F20" i="17"/>
  <c r="E20" i="17"/>
  <c r="C27" i="16"/>
  <c r="P69" i="15"/>
  <c r="P68" i="15"/>
  <c r="P67" i="15"/>
  <c r="P66" i="15"/>
  <c r="P65" i="15"/>
  <c r="P64" i="15"/>
  <c r="P63" i="15"/>
  <c r="A58" i="15"/>
  <c r="A7" i="15"/>
  <c r="N7" i="15"/>
  <c r="A11" i="15"/>
  <c r="N11" i="15"/>
  <c r="A12" i="15"/>
  <c r="J1" i="15"/>
  <c r="A46" i="14"/>
  <c r="N46" i="14"/>
  <c r="A42" i="14"/>
  <c r="N42" i="14"/>
  <c r="A41" i="14"/>
  <c r="N41" i="14"/>
  <c r="A31" i="14"/>
  <c r="N31" i="14"/>
  <c r="A29" i="14"/>
  <c r="N29" i="14"/>
  <c r="A24" i="14"/>
  <c r="N24" i="14"/>
  <c r="A23" i="14"/>
  <c r="N23" i="14"/>
  <c r="A20" i="14"/>
  <c r="N20" i="14"/>
  <c r="A19" i="14"/>
  <c r="N19" i="14"/>
  <c r="A5" i="14"/>
  <c r="N5" i="14"/>
  <c r="N48" i="14"/>
  <c r="J16" i="2"/>
  <c r="A8" i="14"/>
  <c r="N8" i="14"/>
  <c r="A9" i="14"/>
  <c r="N9" i="14"/>
  <c r="A11" i="14"/>
  <c r="N11" i="14"/>
  <c r="A13" i="14"/>
  <c r="N13" i="14"/>
  <c r="A15" i="14"/>
  <c r="N15" i="14"/>
  <c r="A16" i="14"/>
  <c r="N16" i="14"/>
  <c r="A18" i="14"/>
  <c r="N18" i="14"/>
  <c r="A17" i="14"/>
  <c r="L16" i="14"/>
  <c r="L12" i="14"/>
  <c r="L15" i="14"/>
  <c r="L48" i="14"/>
  <c r="A14" i="14"/>
  <c r="A12" i="14"/>
  <c r="A10" i="14"/>
  <c r="L53" i="13"/>
  <c r="A22" i="13"/>
  <c r="N22" i="13"/>
  <c r="A11" i="13"/>
  <c r="N11" i="13"/>
  <c r="A8" i="13"/>
  <c r="N8" i="13"/>
  <c r="A5" i="13"/>
  <c r="N5" i="13"/>
  <c r="L10" i="12"/>
  <c r="A8" i="12"/>
  <c r="N8" i="12"/>
  <c r="A5" i="12"/>
  <c r="N5" i="12"/>
  <c r="L15" i="11"/>
  <c r="A13" i="11"/>
  <c r="N13" i="11"/>
  <c r="A12" i="11"/>
  <c r="A11" i="11"/>
  <c r="N11" i="11"/>
  <c r="A5" i="11"/>
  <c r="N5" i="11"/>
  <c r="A6" i="11"/>
  <c r="N6" i="11"/>
  <c r="A7" i="11"/>
  <c r="L93" i="10"/>
  <c r="A92" i="10"/>
  <c r="N91" i="10"/>
  <c r="N31" i="10"/>
  <c r="A5" i="10"/>
  <c r="N5" i="10"/>
  <c r="N10" i="10"/>
  <c r="N12" i="10"/>
  <c r="N48" i="9"/>
  <c r="A5" i="9"/>
  <c r="N5" i="9"/>
  <c r="A8" i="9"/>
  <c r="N8" i="9"/>
  <c r="N47" i="9"/>
  <c r="A50" i="7"/>
  <c r="A48" i="6"/>
  <c r="N48" i="6"/>
  <c r="A45" i="6"/>
  <c r="N45" i="6"/>
  <c r="A42" i="6"/>
  <c r="N42" i="6"/>
  <c r="A39" i="6"/>
  <c r="N39" i="6"/>
  <c r="A36" i="6"/>
  <c r="N36" i="6"/>
  <c r="A35" i="6"/>
  <c r="A33" i="6"/>
  <c r="N33" i="6"/>
  <c r="A31" i="6"/>
  <c r="A30" i="6"/>
  <c r="A16" i="6"/>
  <c r="N16" i="6"/>
  <c r="A15" i="6"/>
  <c r="N15" i="6"/>
  <c r="A14" i="6"/>
  <c r="N14" i="6"/>
  <c r="A13" i="6"/>
  <c r="N13" i="6"/>
  <c r="A12" i="6"/>
  <c r="N12" i="6"/>
  <c r="A11" i="6"/>
  <c r="N11" i="6"/>
  <c r="A10" i="6"/>
  <c r="N10" i="6"/>
  <c r="A5" i="6"/>
  <c r="N5" i="6"/>
  <c r="A8" i="6"/>
  <c r="N8" i="6"/>
  <c r="A9" i="6"/>
  <c r="N9" i="6"/>
  <c r="L9" i="6"/>
  <c r="L62" i="6"/>
  <c r="A50" i="18"/>
  <c r="N49" i="18"/>
  <c r="A47" i="18"/>
  <c r="A45" i="18"/>
  <c r="N45" i="18"/>
  <c r="A42" i="18"/>
  <c r="N42" i="18"/>
  <c r="L39" i="18"/>
  <c r="L5" i="18"/>
  <c r="L52" i="18"/>
  <c r="A38" i="18"/>
  <c r="N38" i="18"/>
  <c r="A35" i="18"/>
  <c r="N35" i="18"/>
  <c r="A28" i="18"/>
  <c r="N28" i="18"/>
  <c r="A21" i="18"/>
  <c r="N21" i="18"/>
  <c r="A17" i="18"/>
  <c r="N17" i="18"/>
  <c r="A16" i="18"/>
  <c r="A11" i="18"/>
  <c r="N11" i="18"/>
  <c r="A5" i="18"/>
  <c r="N5" i="18"/>
  <c r="A8" i="18"/>
  <c r="N8" i="18"/>
  <c r="A9" i="18"/>
  <c r="N9" i="18"/>
  <c r="A10" i="18"/>
  <c r="J1" i="18"/>
  <c r="A57" i="5"/>
  <c r="A56" i="5"/>
  <c r="A55" i="5"/>
  <c r="A54" i="5"/>
  <c r="A53" i="5"/>
  <c r="A52" i="5"/>
  <c r="A51" i="5"/>
  <c r="A50" i="5"/>
  <c r="A48" i="5"/>
  <c r="A47" i="5"/>
  <c r="A46" i="5"/>
  <c r="A18" i="5"/>
  <c r="A5" i="5"/>
  <c r="N5" i="5"/>
  <c r="A6" i="5"/>
  <c r="N6" i="5"/>
  <c r="A7" i="5"/>
  <c r="N7" i="5"/>
  <c r="A8" i="5"/>
  <c r="N8" i="5"/>
  <c r="A11" i="5"/>
  <c r="N11" i="5"/>
  <c r="A14" i="5"/>
  <c r="N14" i="5"/>
  <c r="A13" i="5"/>
  <c r="A12" i="5"/>
  <c r="A10" i="5"/>
  <c r="A9" i="5"/>
  <c r="H1" i="4"/>
  <c r="L153" i="3"/>
  <c r="N151" i="3"/>
  <c r="N149" i="3"/>
  <c r="N131" i="3"/>
  <c r="N93" i="3"/>
  <c r="N81" i="3"/>
  <c r="A43" i="3"/>
  <c r="A16" i="3"/>
  <c r="N16" i="3"/>
  <c r="A15" i="3"/>
  <c r="A14" i="3"/>
  <c r="N14" i="3"/>
  <c r="A11" i="3"/>
  <c r="N11" i="3"/>
  <c r="A10" i="3"/>
  <c r="A9" i="3"/>
  <c r="A7" i="3"/>
  <c r="N7" i="3"/>
  <c r="A6" i="3"/>
  <c r="A5" i="3"/>
  <c r="N5" i="3"/>
  <c r="C18" i="2"/>
  <c r="B18" i="2"/>
  <c r="J1" i="9"/>
  <c r="J1" i="6"/>
  <c r="J1" i="5"/>
  <c r="J1" i="10"/>
  <c r="J1" i="11"/>
  <c r="J80" i="3"/>
  <c r="J20" i="3"/>
  <c r="J138" i="3"/>
  <c r="H13" i="2"/>
  <c r="N13" i="2"/>
  <c r="H5" i="2"/>
  <c r="K5" i="2"/>
  <c r="N5" i="2"/>
  <c r="D6" i="17"/>
  <c r="O6" i="17"/>
  <c r="C6" i="17"/>
  <c r="J1" i="3"/>
  <c r="N92" i="10"/>
  <c r="C16" i="17"/>
  <c r="J2" i="8"/>
  <c r="H17" i="2"/>
  <c r="N17" i="2"/>
  <c r="C18" i="17"/>
  <c r="N59" i="8"/>
  <c r="J10" i="2"/>
  <c r="N63" i="7"/>
  <c r="C12" i="17"/>
  <c r="H11" i="2"/>
  <c r="N11" i="2"/>
  <c r="N53" i="13"/>
  <c r="J15" i="2"/>
  <c r="J2" i="14"/>
  <c r="N14" i="2"/>
  <c r="K14" i="2"/>
  <c r="H9" i="2"/>
  <c r="N9" i="2"/>
  <c r="C10" i="17"/>
  <c r="C13" i="17"/>
  <c r="H12" i="2"/>
  <c r="N12" i="2"/>
  <c r="Q6" i="17"/>
  <c r="N15" i="3"/>
  <c r="N153" i="3"/>
  <c r="J2" i="6"/>
  <c r="J2" i="3"/>
  <c r="J20" i="18"/>
  <c r="J2" i="18"/>
  <c r="G21" i="2"/>
  <c r="H15" i="2"/>
  <c r="N15" i="2"/>
  <c r="N10" i="12"/>
  <c r="D15" i="17"/>
  <c r="O15" i="17"/>
  <c r="C15" i="17"/>
  <c r="N58" i="5"/>
  <c r="N62" i="6"/>
  <c r="J8" i="2"/>
  <c r="N93" i="10"/>
  <c r="D13" i="17"/>
  <c r="O13" i="17"/>
  <c r="Q13" i="17"/>
  <c r="N61" i="15"/>
  <c r="N52" i="18"/>
  <c r="N49" i="9"/>
  <c r="D12" i="17"/>
  <c r="O12" i="17"/>
  <c r="Q12" i="17"/>
  <c r="N15" i="11"/>
  <c r="D14" i="17"/>
  <c r="O14" i="17"/>
  <c r="Q14" i="17"/>
  <c r="O49" i="5"/>
  <c r="H6" i="2"/>
  <c r="N6" i="2"/>
  <c r="D7" i="17"/>
  <c r="O7" i="17"/>
  <c r="Q7" i="17"/>
  <c r="J6" i="2"/>
  <c r="J17" i="2"/>
  <c r="K17" i="2"/>
  <c r="D18" i="17"/>
  <c r="O18" i="17"/>
  <c r="Q18" i="17"/>
  <c r="D8" i="17"/>
  <c r="O8" i="17"/>
  <c r="J7" i="2"/>
  <c r="D17" i="17"/>
  <c r="O17" i="17"/>
  <c r="K15" i="2"/>
  <c r="D16" i="17"/>
  <c r="O16" i="17"/>
  <c r="Q16" i="17"/>
  <c r="D5" i="17"/>
  <c r="J4" i="2"/>
  <c r="J12" i="2"/>
  <c r="K12" i="2"/>
  <c r="P93" i="10"/>
  <c r="D10" i="17"/>
  <c r="O10" i="17"/>
  <c r="Q10" i="17"/>
  <c r="J9" i="2"/>
  <c r="K9" i="2"/>
  <c r="D9" i="17"/>
  <c r="O9" i="17"/>
  <c r="Q9" i="17"/>
  <c r="C8" i="17"/>
  <c r="Q8" i="17"/>
  <c r="H7" i="2"/>
  <c r="N7" i="2"/>
  <c r="H4" i="2"/>
  <c r="N4" i="2"/>
  <c r="C5" i="17"/>
  <c r="C20" i="17"/>
  <c r="J13" i="2"/>
  <c r="K13" i="2"/>
  <c r="C9" i="17"/>
  <c r="H8" i="2"/>
  <c r="N8" i="2"/>
  <c r="Q17" i="17"/>
  <c r="Q15" i="17"/>
  <c r="D11" i="17"/>
  <c r="O11" i="17"/>
  <c r="Q11" i="17"/>
  <c r="J11" i="2"/>
  <c r="K11" i="2"/>
  <c r="H16" i="2"/>
  <c r="C17" i="17"/>
  <c r="C11" i="17"/>
  <c r="H10" i="2"/>
  <c r="N10" i="2"/>
  <c r="K6" i="2"/>
  <c r="O5" i="17"/>
  <c r="J20" i="2"/>
  <c r="N16" i="2"/>
  <c r="N18" i="2"/>
  <c r="K16" i="2"/>
  <c r="D20" i="17"/>
  <c r="H20" i="2"/>
  <c r="H21" i="2"/>
  <c r="K7" i="2"/>
  <c r="K10" i="2"/>
  <c r="K4" i="2"/>
  <c r="K20" i="2"/>
  <c r="K8" i="2"/>
  <c r="Q5" i="17"/>
  <c r="O20" i="1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Kirsty Sutcliffe</author>
  </authors>
  <commentList>
    <comment ref="G9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Kirsty Sutcliffe:</t>
        </r>
        <r>
          <rPr>
            <sz val="9"/>
            <color indexed="81"/>
            <rFont val="Tahoma"/>
            <family val="2"/>
          </rPr>
          <t xml:space="preserve">
£5k added into this budget from contingency towards payment to Love Twin
</t>
        </r>
      </text>
    </comment>
  </commentList>
</comments>
</file>

<file path=xl/sharedStrings.xml><?xml version="1.0" encoding="utf-8"?>
<sst xmlns="http://schemas.openxmlformats.org/spreadsheetml/2006/main" count="3752" uniqueCount="1238">
  <si>
    <t>Date</t>
  </si>
  <si>
    <t>Who</t>
  </si>
  <si>
    <t>Updated sheet/s</t>
  </si>
  <si>
    <t>Updated LIVE budgets?</t>
  </si>
  <si>
    <t>KF</t>
  </si>
  <si>
    <t>Across all</t>
  </si>
  <si>
    <t>Periplum, Sofaer - Sharepoint playing up so stopped!</t>
  </si>
  <si>
    <t>KF/KS</t>
  </si>
  <si>
    <t>Marketing spend-scoped out Periplum, still to scope out other marketing spend</t>
  </si>
  <si>
    <t>Updated live budget templates (Cashflows to be checked by KF/EB)</t>
  </si>
  <si>
    <t>Updated Umbrella</t>
  </si>
  <si>
    <t>KS</t>
  </si>
  <si>
    <t xml:space="preserve">Updated each sheet to automatically pull in actual spend </t>
  </si>
  <si>
    <t>Updated so far live budgets I001 to I004, to continue with the rest</t>
  </si>
  <si>
    <t>TOTAL SHOULD BE</t>
  </si>
  <si>
    <t>BUDGET NAME</t>
  </si>
  <si>
    <t>BUDGET CODE</t>
  </si>
  <si>
    <t>ALLOCATED BUDGET</t>
  </si>
  <si>
    <t>CURRENT WORKING BUDGET</t>
  </si>
  <si>
    <t>Original</t>
  </si>
  <si>
    <t>Umbrella</t>
  </si>
  <si>
    <t>I001</t>
  </si>
  <si>
    <t xml:space="preserve">Moved to corporate for salaries </t>
  </si>
  <si>
    <t>EB, GH, MM</t>
  </si>
  <si>
    <t>I002</t>
  </si>
  <si>
    <t>C code closed</t>
  </si>
  <si>
    <t>Contribution to storage</t>
  </si>
  <si>
    <t>House</t>
  </si>
  <si>
    <t>I003</t>
  </si>
  <si>
    <t>Added from cotingency re Lone Twin</t>
  </si>
  <si>
    <t>Periplum</t>
  </si>
  <si>
    <t>I004</t>
  </si>
  <si>
    <t xml:space="preserve">Budget remaining </t>
  </si>
  <si>
    <t>Joshua Sofaer</t>
  </si>
  <si>
    <t>I005</t>
  </si>
  <si>
    <t>Lone Twin</t>
  </si>
  <si>
    <t>I006</t>
  </si>
  <si>
    <t>Requested c code to be closed on 26.10.2017</t>
  </si>
  <si>
    <t>Aswarm</t>
  </si>
  <si>
    <t>I007</t>
  </si>
  <si>
    <t>Current budget splits</t>
  </si>
  <si>
    <t>Davy &amp; Kristin McGuire</t>
  </si>
  <si>
    <t>I008</t>
  </si>
  <si>
    <t>was</t>
  </si>
  <si>
    <t>currently</t>
  </si>
  <si>
    <t>Macnas</t>
  </si>
  <si>
    <t>I009</t>
  </si>
  <si>
    <t>Crates</t>
  </si>
  <si>
    <t>I010</t>
  </si>
  <si>
    <t xml:space="preserve">Time Capsule </t>
  </si>
  <si>
    <t>I011</t>
  </si>
  <si>
    <t>Book</t>
  </si>
  <si>
    <t>I012</t>
  </si>
  <si>
    <t>Fellowship</t>
  </si>
  <si>
    <t>I013</t>
  </si>
  <si>
    <t>MarComms</t>
  </si>
  <si>
    <t>I014</t>
  </si>
  <si>
    <t>Movement of marketing budgets to respective projects</t>
  </si>
  <si>
    <t>storage not moved out yet.</t>
  </si>
  <si>
    <t>TOTAL</t>
  </si>
  <si>
    <t>under/over</t>
  </si>
  <si>
    <t>LOGG I001 - Umbrella</t>
  </si>
  <si>
    <t>Allocated Budget</t>
  </si>
  <si>
    <t>Committed</t>
  </si>
  <si>
    <t>Actuals</t>
  </si>
  <si>
    <t>Purchase Order</t>
  </si>
  <si>
    <t>Notes</t>
  </si>
  <si>
    <t>Working Budget</t>
  </si>
  <si>
    <t>Sum of below</t>
  </si>
  <si>
    <t>23.04.2017 - 
manual input</t>
  </si>
  <si>
    <t>(Automated)</t>
  </si>
  <si>
    <t>Cost Centre</t>
  </si>
  <si>
    <t>Sub code</t>
  </si>
  <si>
    <t>Analysis code</t>
  </si>
  <si>
    <t>Item</t>
  </si>
  <si>
    <t>Calculation</t>
  </si>
  <si>
    <t>PROJECT TEAM - ADDITIONAL STAFF</t>
  </si>
  <si>
    <t>.</t>
  </si>
  <si>
    <t>ZK103</t>
  </si>
  <si>
    <t>K161</t>
  </si>
  <si>
    <t>Artistic Advisor</t>
  </si>
  <si>
    <t>Simon Sharkey</t>
  </si>
  <si>
    <t>K226</t>
  </si>
  <si>
    <t>Production Management 2016</t>
  </si>
  <si>
    <t>TGE</t>
  </si>
  <si>
    <t>Production Management 2017</t>
  </si>
  <si>
    <t xml:space="preserve">To be negotiated </t>
  </si>
  <si>
    <t>Invoice received MM sorting</t>
  </si>
  <si>
    <t>ZK101</t>
  </si>
  <si>
    <t>K207</t>
  </si>
  <si>
    <t>MarComms Coordinator</t>
  </si>
  <si>
    <t>Chrissie</t>
  </si>
  <si>
    <t>March - Nov. 10 days p/m</t>
  </si>
  <si>
    <t>}</t>
  </si>
  <si>
    <t>Digital Coordinator</t>
  </si>
  <si>
    <t>Phase 1 - Chrissie</t>
  </si>
  <si>
    <t>March - May 8 days p/m</t>
  </si>
  <si>
    <t>Phase 2</t>
  </si>
  <si>
    <t>Jun - Nov. 6 days per month</t>
  </si>
  <si>
    <t>Reduced to 6 days per month instead of 7. Remainder moved to exec pot</t>
  </si>
  <si>
    <t>K227</t>
  </si>
  <si>
    <t>Project team expenses</t>
  </si>
  <si>
    <t>Various spent in 2016</t>
  </si>
  <si>
    <t>CREATIVE DEVELOPMENT SESSIONS TO FEB 2017</t>
  </si>
  <si>
    <t>K225</t>
  </si>
  <si>
    <t>April, 2016 and October 2016</t>
  </si>
  <si>
    <t>All costs</t>
  </si>
  <si>
    <t>K224</t>
  </si>
  <si>
    <t>November 2016 and February 2017</t>
  </si>
  <si>
    <t>Macnas; 122 - travel expenses foreign payment chg</t>
  </si>
  <si>
    <t>Tech Petty Cash Claim 6</t>
  </si>
  <si>
    <t>Lunch for Aswarm 4 April</t>
  </si>
  <si>
    <t>Macnas travel May 2017</t>
  </si>
  <si>
    <t>K223</t>
  </si>
  <si>
    <t>CREATIVE DEVELOPMENT SESSIONS MAY 2017 ONWARDS</t>
  </si>
  <si>
    <t>Lunch for McGuire's visit</t>
  </si>
  <si>
    <t>Petty Cash - to appear in live</t>
  </si>
  <si>
    <t>Drinks and meals for Macnas workshop weekend 15-17 Sept</t>
  </si>
  <si>
    <t>petty cash</t>
  </si>
  <si>
    <t>Noeline's flight 28 Sept</t>
  </si>
  <si>
    <t>Ryanair - credit card</t>
  </si>
  <si>
    <t>credit card</t>
  </si>
  <si>
    <t>Lunch for Macnas meeting 25/8</t>
  </si>
  <si>
    <t>Sainsbury's - EB Sept expenses</t>
  </si>
  <si>
    <t>Macnas meeting refreshments 28/09</t>
  </si>
  <si>
    <t>And Now: and Macnas refreshments 18/09 and 28/09</t>
  </si>
  <si>
    <t>Dinner for Joshua</t>
  </si>
  <si>
    <t>No. 6 Kitchenette - KF Sept expenses</t>
  </si>
  <si>
    <t>expenses</t>
  </si>
  <si>
    <t>Drinks for Joshua</t>
  </si>
  <si>
    <t>Sainsbury's - KF Sept expenses</t>
  </si>
  <si>
    <t>Noeline's travel August 2017</t>
  </si>
  <si>
    <t>euros</t>
  </si>
  <si>
    <t>IntCOC029</t>
  </si>
  <si>
    <t>Invoice received 13/9</t>
  </si>
  <si>
    <t>Accommodation for Thor in May</t>
  </si>
  <si>
    <t>accommodation for other artists in May</t>
  </si>
  <si>
    <t>Catering for artist breakfast &amp; 7 Alleys staff meals</t>
  </si>
  <si>
    <t>And Now travel expenses May 2017</t>
  </si>
  <si>
    <t>Dinner for Noeline visit 24.8</t>
  </si>
  <si>
    <t>Gusto</t>
  </si>
  <si>
    <t>And Now: travel expenses - Macnas visit 18 Sept</t>
  </si>
  <si>
    <t>Invoice processed 26/9</t>
  </si>
  <si>
    <t>Noeline's train tickets 27-28 Sept</t>
  </si>
  <si>
    <t xml:space="preserve">Traveleads </t>
  </si>
  <si>
    <t>Noeline flight 29 Sept</t>
  </si>
  <si>
    <t>Ryanair</t>
  </si>
  <si>
    <t>Credit card</t>
  </si>
  <si>
    <t>KF Expenses Sep/Oct</t>
  </si>
  <si>
    <t>K115</t>
  </si>
  <si>
    <t>Periplum travel expenses to see Unleashed</t>
  </si>
  <si>
    <t>2 train tickets</t>
  </si>
  <si>
    <t>Invoice processed 13/12</t>
  </si>
  <si>
    <t>Thor's travel expenses to see Unleashed</t>
  </si>
  <si>
    <t xml:space="preserve">train tickets and Oyster card top up </t>
  </si>
  <si>
    <t>Invoice received 16/11</t>
  </si>
  <si>
    <t>Noeline replacement flight - 4 October</t>
  </si>
  <si>
    <t>ACCESS INITIATIVES</t>
  </si>
  <si>
    <t>ZK110</t>
  </si>
  <si>
    <t>K281</t>
  </si>
  <si>
    <t>Vocaleyes audio description</t>
  </si>
  <si>
    <t>Joshua Soafer</t>
  </si>
  <si>
    <t>AA Global - BSL interpreters</t>
  </si>
  <si>
    <t>awaiting final quote</t>
  </si>
  <si>
    <t>First invoice received 21/8 final invoice received 27/9</t>
  </si>
  <si>
    <t>To be scoped</t>
  </si>
  <si>
    <t>Davy and Kristin McGuire</t>
  </si>
  <si>
    <t>£276 moved to ZK114.K216.I003</t>
  </si>
  <si>
    <t>PAYPAL; LOGG project - 10 x coloured Ribbons</t>
  </si>
  <si>
    <t>PAYPAL; LOGG project - 12" HQ Latex Balloons</t>
  </si>
  <si>
    <t>PAYPAL; LOGG project - 2 x Black Shire Horse figure</t>
  </si>
  <si>
    <t>PAYPAL; LOGG project - 4 x Magic Ball Pens</t>
  </si>
  <si>
    <t>PAYPAL; LOGG project - 6 x Magic Ball Pens</t>
  </si>
  <si>
    <t>HERIB - Audio version pamphlet x 50</t>
  </si>
  <si>
    <t xml:space="preserve">Ear defenders x 20 </t>
  </si>
  <si>
    <t>Amazon - ordered with cc</t>
  </si>
  <si>
    <t>Credit Card</t>
  </si>
  <si>
    <t>Sensory Crates</t>
  </si>
  <si>
    <t>Beckie May crates make</t>
  </si>
  <si>
    <t>Invoice received 19/9</t>
  </si>
  <si>
    <t>Baloon, Bell, Ribbon</t>
  </si>
  <si>
    <t>Hannah CC</t>
  </si>
  <si>
    <t>Luggage Tags</t>
  </si>
  <si>
    <t>Bottles</t>
  </si>
  <si>
    <t>sensory Crates</t>
  </si>
  <si>
    <t>White card</t>
  </si>
  <si>
    <t>Tweed hat</t>
  </si>
  <si>
    <t>Lavender and ginger extracts</t>
  </si>
  <si>
    <t>Cardboard</t>
  </si>
  <si>
    <t>Megaphone</t>
  </si>
  <si>
    <t>All Access to be scoped</t>
  </si>
  <si>
    <t>VOLUNTEER SUPPORT</t>
  </si>
  <si>
    <t>ZK111</t>
  </si>
  <si>
    <t>K283</t>
  </si>
  <si>
    <t>Volunteer Uniform</t>
  </si>
  <si>
    <t>High-Vis and cheap jackets</t>
  </si>
  <si>
    <t>Claire Drury credit card - May 2017</t>
  </si>
  <si>
    <t>Jackets</t>
  </si>
  <si>
    <t>Arco</t>
  </si>
  <si>
    <t>Volunteer lead</t>
  </si>
  <si>
    <t>7 Alleys - Sarah Harris</t>
  </si>
  <si>
    <t>Sarah Harris</t>
  </si>
  <si>
    <t>The Longhill Burn - Sarah Harris</t>
  </si>
  <si>
    <t>Forecast for August, paid out in july</t>
  </si>
  <si>
    <t>Land of Green Ginger badges</t>
  </si>
  <si>
    <t>1000 for Ambassadors and Participants</t>
  </si>
  <si>
    <t>Invoice received 22/9</t>
  </si>
  <si>
    <t>K246</t>
  </si>
  <si>
    <t>Other costs to be fully scoped</t>
  </si>
  <si>
    <t>Volunteer uniform</t>
  </si>
  <si>
    <t>The Promotion Company</t>
  </si>
  <si>
    <t>Invoice processed 16/11</t>
  </si>
  <si>
    <t>Thank you Postcard design</t>
  </si>
  <si>
    <t>Process Black</t>
  </si>
  <si>
    <t>Thank you Postcard and envelope print</t>
  </si>
  <si>
    <t>Bluestorm</t>
  </si>
  <si>
    <t>Thank you Postcard distribution</t>
  </si>
  <si>
    <t>Additional print and distribution of thank you postcard</t>
  </si>
  <si>
    <t>PRODUCING TEAM COSTS</t>
  </si>
  <si>
    <t>ZK114</t>
  </si>
  <si>
    <t>K299</t>
  </si>
  <si>
    <t>Miscellaneous expenses</t>
  </si>
  <si>
    <t>70020672 K Fuller</t>
  </si>
  <si>
    <t>70022176 E Bergeron</t>
  </si>
  <si>
    <t xml:space="preserve">Excel Training Level I for Programming Team </t>
  </si>
  <si>
    <t>Hull City Council; April rent Louis Pearlman Centre</t>
  </si>
  <si>
    <t>July 2016 Taxi travel</t>
  </si>
  <si>
    <t xml:space="preserve">July 2016 Taxi travel - LOGG - ZK114 K299 I001 </t>
  </si>
  <si>
    <t xml:space="preserve">Licensing notification in HDM for East Park events </t>
  </si>
  <si>
    <t>T Kagbala Credit Card Nov'16</t>
  </si>
  <si>
    <t>T Kagbala Credit Card Sept'16</t>
  </si>
  <si>
    <t>Tech Team Petty Cash Claim 4 (Mike Covell tour)</t>
  </si>
  <si>
    <t>Tech Team Petty Cash Claim 5 (Postage Nolene Kindle)</t>
  </si>
  <si>
    <t>May 2017 Taxi travel</t>
  </si>
  <si>
    <t>Elizabeth's mileage June &amp; July</t>
  </si>
  <si>
    <t>EB July expenses</t>
  </si>
  <si>
    <t>Gareth expenses</t>
  </si>
  <si>
    <t>Elizabeths travel expense</t>
  </si>
  <si>
    <t>Galway Trip</t>
  </si>
  <si>
    <t>Return flights Manchester to Dublin x 5</t>
  </si>
  <si>
    <t>Aer Lingus</t>
  </si>
  <si>
    <t>Car hire via rentalcars.com</t>
  </si>
  <si>
    <t>Flizzr</t>
  </si>
  <si>
    <t>Meet and Greet T1 at Manchester airport</t>
  </si>
  <si>
    <t>Parking at Manchester airport</t>
  </si>
  <si>
    <t>Clayton Hotel - EB Oct expenses</t>
  </si>
  <si>
    <t>Car rental insurance cost</t>
  </si>
  <si>
    <t>Drinks in Ireland</t>
  </si>
  <si>
    <t>Travelodge - EB Oct expenses</t>
  </si>
  <si>
    <t>Garvey's Inn - EB Oct expenses</t>
  </si>
  <si>
    <t>Elizabeth's mileage Oct 2017</t>
  </si>
  <si>
    <t>EB Oct expenses</t>
  </si>
  <si>
    <t>Katy's expenses in Ireland</t>
  </si>
  <si>
    <t>KF Oct expenses</t>
  </si>
  <si>
    <t>GH Travel Expenses</t>
  </si>
  <si>
    <t>Voice Park, Micropolis, Macnas</t>
  </si>
  <si>
    <t>GH Expenses</t>
  </si>
  <si>
    <t>Paid (line93)</t>
  </si>
  <si>
    <t>K116</t>
  </si>
  <si>
    <t>Overnight in Galway x 5</t>
  </si>
  <si>
    <t>Travelodge (609.50 euros)</t>
  </si>
  <si>
    <t>Overnight in Manchester x 5</t>
  </si>
  <si>
    <t>Clayton Hotel</t>
  </si>
  <si>
    <t>Admin exp</t>
  </si>
  <si>
    <t>Lunch for staff meeting 11/5/17</t>
  </si>
  <si>
    <t>M&amp;S - EB July expenses</t>
  </si>
  <si>
    <t>Lunch for staff meeting 19/7/17</t>
  </si>
  <si>
    <t>Unos - EB July expenses</t>
  </si>
  <si>
    <t>Lunch for staff meeting 13/6/17</t>
  </si>
  <si>
    <t>Tesco - EB July expenses</t>
  </si>
  <si>
    <t>Lou's flights to Dublin</t>
  </si>
  <si>
    <t>Aer Lingus - paid by credit card May '17</t>
  </si>
  <si>
    <t>cc</t>
  </si>
  <si>
    <t>Lou's trains for Dublin</t>
  </si>
  <si>
    <t>Lou's hotel room in Dublin</t>
  </si>
  <si>
    <t>Ballsbridge Hotel - paid with cc</t>
  </si>
  <si>
    <t>Business rates for LPC storage unit</t>
  </si>
  <si>
    <t>Expenses for crates &amp; Periplum</t>
  </si>
  <si>
    <t>GH August expenses</t>
  </si>
  <si>
    <t>Have only just seen this, but not sure if it's been paid yet as there is a conversion rate that needs to be calculated</t>
  </si>
  <si>
    <t>Expenses for trip to Ireland</t>
  </si>
  <si>
    <t>LY May expenses - taxis and food</t>
  </si>
  <si>
    <t>Expect inv from HCC</t>
  </si>
  <si>
    <t>Lunch for staff meeting 30/8/17</t>
  </si>
  <si>
    <t>M&amp;S - petty cash</t>
  </si>
  <si>
    <t>Flowers for Chrissie</t>
  </si>
  <si>
    <t>Bloom &amp; Wild - EB Oct 2017 expenses</t>
  </si>
  <si>
    <t>Replacement shopping trolley for Back to Ours</t>
  </si>
  <si>
    <t xml:space="preserve">Crew to pack down crates </t>
  </si>
  <si>
    <t>Laura Scott</t>
  </si>
  <si>
    <t>Paid (line 110)</t>
  </si>
  <si>
    <t>Ian Carter</t>
  </si>
  <si>
    <t>Crew to clear Green Ginger HQ</t>
  </si>
  <si>
    <t>Train for LoGG Book Illustrator</t>
  </si>
  <si>
    <t>Open return from Manchester</t>
  </si>
  <si>
    <t>Lunch for LoGG Book Illustrator</t>
  </si>
  <si>
    <t>Petty Cash</t>
  </si>
  <si>
    <t>PROJECT COSTS</t>
  </si>
  <si>
    <t>Exec pot for allocation</t>
  </si>
  <si>
    <t>Added £2450.61 from I004, taken £6,755 &amp; £500 to I006, added £1750 from I006, added from I013 £21000, taken £11k to I009, taken £4675 to I007, added £3342.78 from I009, £1000 taken to I007</t>
  </si>
  <si>
    <t>£900 added from Digital Coordinator Phase 2</t>
  </si>
  <si>
    <t>Moved 895.59 to ZK114.K116.I003</t>
  </si>
  <si>
    <t xml:space="preserve">Moved 1171 to ZK114.K116.I003 note: will move some back once invoices come in </t>
  </si>
  <si>
    <t>Other Costs</t>
  </si>
  <si>
    <t>ZK106</t>
  </si>
  <si>
    <t>Jan 18 Creative Dev session</t>
  </si>
  <si>
    <t>Party</t>
  </si>
  <si>
    <t>Wine and glass hire for reception and party</t>
  </si>
  <si>
    <t>House of Townend</t>
  </si>
  <si>
    <t>Glass hire deposit</t>
  </si>
  <si>
    <t>Full deposit returned</t>
  </si>
  <si>
    <t>Venue Hire</t>
  </si>
  <si>
    <t>Humber Street Gallery</t>
  </si>
  <si>
    <t>N/A</t>
  </si>
  <si>
    <t>DJ</t>
  </si>
  <si>
    <t>Invoice received 13/11 and processed 27/11</t>
  </si>
  <si>
    <t>Venue Security</t>
  </si>
  <si>
    <t>HUmber Street Gallery</t>
  </si>
  <si>
    <t>Catering for reception and party</t>
  </si>
  <si>
    <t>75 @ £4.95 per head</t>
  </si>
  <si>
    <t>Bar tab</t>
  </si>
  <si>
    <t>Marketing</t>
  </si>
  <si>
    <t>ZK109</t>
  </si>
  <si>
    <t>K270</t>
  </si>
  <si>
    <t>Historical marketing spend (£350 LOGG brand, £350 Fellowship brand)</t>
  </si>
  <si>
    <t>Historial costs</t>
  </si>
  <si>
    <t>ZK100</t>
  </si>
  <si>
    <t>K201</t>
  </si>
  <si>
    <t>Macnas Ltd; invoices 5 &amp; 6 (£600), returned BACS payment (£400)</t>
  </si>
  <si>
    <t>LOGG I002 - 2016</t>
  </si>
  <si>
    <t>COMMISSIONS</t>
  </si>
  <si>
    <t>All paid in actuals</t>
  </si>
  <si>
    <t>Total commission fee</t>
  </si>
  <si>
    <t>Scottee</t>
  </si>
  <si>
    <t>Dominic Wilcox</t>
  </si>
  <si>
    <t xml:space="preserve">Lone Twin </t>
  </si>
  <si>
    <t>ALL OTHER COSTS</t>
  </si>
  <si>
    <t>Detailed out in budget record / Dedbod</t>
  </si>
  <si>
    <t>includes Bingo Hall air testing and Periplum licence fee</t>
  </si>
  <si>
    <t>LOGG I003 - House (2017)</t>
  </si>
  <si>
    <t>RENT AND BILLS</t>
  </si>
  <si>
    <t>ZK105</t>
  </si>
  <si>
    <t>K237</t>
  </si>
  <si>
    <t>Rent</t>
  </si>
  <si>
    <t>Jan -Nov</t>
  </si>
  <si>
    <t>12 x £1100</t>
  </si>
  <si>
    <t xml:space="preserve">Renting till 10th Jan </t>
  </si>
  <si>
    <t>K147</t>
  </si>
  <si>
    <t>Gas and Elec</t>
  </si>
  <si>
    <t>Estimate for DD</t>
  </si>
  <si>
    <t>12 x £122</t>
  </si>
  <si>
    <t>First pymt £131.04 on card, then mthly DD of £99 oer mth</t>
  </si>
  <si>
    <t>Council Tax</t>
  </si>
  <si>
    <t>Water</t>
  </si>
  <si>
    <t>Estimate</t>
  </si>
  <si>
    <t>Monthly direct debit of £19 from 30 Jun 2017 to 30 Apr 2018</t>
  </si>
  <si>
    <t>SET UP COSTS</t>
  </si>
  <si>
    <t>K240</t>
  </si>
  <si>
    <t xml:space="preserve">Sofa purchase </t>
  </si>
  <si>
    <t>RUNNING COSTS</t>
  </si>
  <si>
    <t>K239</t>
  </si>
  <si>
    <t xml:space="preserve">Cleaning </t>
  </si>
  <si>
    <t>2017025377 + 201706127</t>
  </si>
  <si>
    <t>Invoice received 12/10 for £162, next invoice received 27/11 for £234, invoice processed 30/11 for £234 (£102 on 2017025377 and £132 on PO 201706127</t>
  </si>
  <si>
    <t>K145</t>
  </si>
  <si>
    <t>Ongoing supplies</t>
  </si>
  <si>
    <t>Pot for misc house spend</t>
  </si>
  <si>
    <t>Registered letter to British Gas</t>
  </si>
  <si>
    <t>Royal Mail - EB July expenses</t>
  </si>
  <si>
    <t>ZK114.K116.I003</t>
  </si>
  <si>
    <t>ADDITIONAL ACCOMMODATION</t>
  </si>
  <si>
    <t>Hotel capacity needed - Joshua and Adam</t>
  </si>
  <si>
    <t>Hotel capacity needed - Periplum lighting crew</t>
  </si>
  <si>
    <t>Accommodation for Lone Twin May '17</t>
  </si>
  <si>
    <t>Accommodation for Adam 5th - 17th July</t>
  </si>
  <si>
    <t>For Lone Twin's project (Ibis)</t>
  </si>
  <si>
    <t>Accommodation for And Now</t>
  </si>
  <si>
    <t>6 - 16 July (Pure)</t>
  </si>
  <si>
    <t>Additional accommodation for And Now</t>
  </si>
  <si>
    <t>8 - 16 July (Ibis)</t>
  </si>
  <si>
    <t>PO value was for £825, so £325 o/s (relates to £325 below)</t>
  </si>
  <si>
    <t>Accommodation for McGuires 4 July</t>
  </si>
  <si>
    <t>Britannia Royal</t>
  </si>
  <si>
    <t>Accommodation for Davy 5 July</t>
  </si>
  <si>
    <t xml:space="preserve">K116 </t>
  </si>
  <si>
    <t>Accommodation for Adam 5-8 Sep</t>
  </si>
  <si>
    <t xml:space="preserve">Hideout </t>
  </si>
  <si>
    <t xml:space="preserve">September payment. Invoice signed off. </t>
  </si>
  <si>
    <t>Accommodation for McGuires 4 Sept</t>
  </si>
  <si>
    <t>Ibis 4-9 &amp; 18-23 Sept</t>
  </si>
  <si>
    <t>Invoices for £660 Gross received 13/9/17.</t>
  </si>
  <si>
    <t xml:space="preserve">Accommodation for Noeline and Peter </t>
  </si>
  <si>
    <t>Ibis 10 July 2 rooms 1 night</t>
  </si>
  <si>
    <t>Invoice came at £110 instead of 91.67; received 13/9/17</t>
  </si>
  <si>
    <t>Accommodation for Rosie and Katie</t>
  </si>
  <si>
    <t>Ibis 2 rooms 11-15 Sept </t>
  </si>
  <si>
    <t>Invoice received 18/9 with a total of £385 instead of £366.67</t>
  </si>
  <si>
    <t>Accommodation for Macnas x 2 rooms</t>
  </si>
  <si>
    <t>Royal 15-17 Sept</t>
  </si>
  <si>
    <t>Invoice processed 22/9</t>
  </si>
  <si>
    <t>Accommodation for Mandy &amp; Danny</t>
  </si>
  <si>
    <t>Ibis 18-19 &amp; 20-21 Sept</t>
  </si>
  <si>
    <t>Invoice for Mandy received 21/9, invoice for Danny received 25/9</t>
  </si>
  <si>
    <t>Accommodation for Davy &amp; Rosie 25-29 Sept</t>
  </si>
  <si>
    <t>Ibis £60 per night</t>
  </si>
  <si>
    <t>Invoice received 29/9 for £400 Gross instead of £480</t>
  </si>
  <si>
    <t>Accommodation for Adam 17-27 Sept</t>
  </si>
  <si>
    <t>Ibis £65 per night</t>
  </si>
  <si>
    <t>Additional accommodation for Adam 1-4 Sept</t>
  </si>
  <si>
    <t>Ibis</t>
  </si>
  <si>
    <t>Accommodation for Noeline 27-29 Sept &amp; 2-4 Oct</t>
  </si>
  <si>
    <t>First invoice received 29/9</t>
  </si>
  <si>
    <t>Accommodation for Simon Sharkey 30/-2/10</t>
  </si>
  <si>
    <t>Accommdation for Periplum 14-16 July</t>
  </si>
  <si>
    <t>Ibis 2 rooms 2 nights £75 each</t>
  </si>
  <si>
    <t>Final matched this PO, so £325 gone back into main pot</t>
  </si>
  <si>
    <t>Accommodation Macnas - Noeline and Tim</t>
  </si>
  <si>
    <t>Ibis - 16-19 Oct and 18-19 Oct</t>
  </si>
  <si>
    <t>Invoice received 25/10</t>
  </si>
  <si>
    <t>Accommocation And Now: Unleashed</t>
  </si>
  <si>
    <t>Removed VAT and extra Paddy room - invoices received 14/11</t>
  </si>
  <si>
    <t>Additional day for Simon Sharkey 10 November</t>
  </si>
  <si>
    <t>received invoice 15/11</t>
  </si>
  <si>
    <t>Accommodation for Simon Sharkey 11-12 November</t>
  </si>
  <si>
    <t>invoice received 15/11</t>
  </si>
  <si>
    <t>Accommodation November 2017</t>
  </si>
  <si>
    <t>Accommodation for Haith and Hannah</t>
  </si>
  <si>
    <t>Holiday Inn Express</t>
  </si>
  <si>
    <t>Invoice processed 20/11</t>
  </si>
  <si>
    <t>Accommodation for Macnas caterers</t>
  </si>
  <si>
    <t>Invoice received 7/11 - removed VAT</t>
  </si>
  <si>
    <t>Zest apartments</t>
  </si>
  <si>
    <t>Invoice received 7/11 - no VAT</t>
  </si>
  <si>
    <t>Hotel / Air BnB - artists, Adam etc</t>
  </si>
  <si>
    <t>If competing demand on house</t>
  </si>
  <si>
    <t>Added £302.17 from ZK106.K227.I007, added £12.24 from ZK106.K227.I005, added £276 from ZK110.K281.I001, added £1171 from ZK110.K281.I001</t>
  </si>
  <si>
    <t>ZK105.K238.I003</t>
  </si>
  <si>
    <t>HISTORIC SET-UP COSTS</t>
  </si>
  <si>
    <t>K238</t>
  </si>
  <si>
    <t>Running costs</t>
  </si>
  <si>
    <t>Asda supplies + key cutting</t>
  </si>
  <si>
    <t>EB expenses</t>
  </si>
  <si>
    <t>House council tax</t>
  </si>
  <si>
    <t xml:space="preserve">Initial payment </t>
  </si>
  <si>
    <t>House deposit &amp; admin fee</t>
  </si>
  <si>
    <t>£200 admin fee, £327 damage charge</t>
  </si>
  <si>
    <t>running costs</t>
  </si>
  <si>
    <t>Initial deep clean</t>
  </si>
  <si>
    <t>Setup costs</t>
  </si>
  <si>
    <t>Asda supplies II</t>
  </si>
  <si>
    <t>Argos-Tumble dryer</t>
  </si>
  <si>
    <t>TV licence</t>
  </si>
  <si>
    <t>LOGG I004 - Periplum</t>
  </si>
  <si>
    <t>CREATIVE COMMISSION</t>
  </si>
  <si>
    <t>Periplum Commission and Production Agt</t>
  </si>
  <si>
    <t>Committed &amp; budget amended to reduce final payment less £338 contingency to cover additional H2017 oncosts</t>
  </si>
  <si>
    <t>PRODUCTION COSTS</t>
  </si>
  <si>
    <t>Production Budget devolved to TG</t>
  </si>
  <si>
    <t>To be fully scoped</t>
  </si>
  <si>
    <t>Altered for final budget = kf</t>
  </si>
  <si>
    <t>K244</t>
  </si>
  <si>
    <t>Park costs</t>
  </si>
  <si>
    <t>Hire, admin, licence</t>
  </si>
  <si>
    <t>Pavilion Hire - HCAL</t>
  </si>
  <si>
    <t>K245</t>
  </si>
  <si>
    <t>Elizabeth's May expenses</t>
  </si>
  <si>
    <t>Batteries &amp; consumables</t>
  </si>
  <si>
    <t>Credit card or Expenses</t>
  </si>
  <si>
    <t>Community cast drinks</t>
  </si>
  <si>
    <t>Paid using petty cash</t>
  </si>
  <si>
    <t xml:space="preserve">Gifts for artists </t>
  </si>
  <si>
    <t>KF May expenses</t>
  </si>
  <si>
    <t>Grip tape for Periplum</t>
  </si>
  <si>
    <t>MM May expenses</t>
  </si>
  <si>
    <t>May be recharged</t>
  </si>
  <si>
    <t>Meeting refreshments</t>
  </si>
  <si>
    <t>Car park hire</t>
  </si>
  <si>
    <t>Mallet lambert</t>
  </si>
  <si>
    <t>ZK107</t>
  </si>
  <si>
    <t>K133</t>
  </si>
  <si>
    <t>Laminating pouches for signage</t>
  </si>
  <si>
    <t>MARKETING SHEET SPEND - HERE DOWN</t>
  </si>
  <si>
    <t>Marketing total</t>
  </si>
  <si>
    <t>Horses and scrolls</t>
  </si>
  <si>
    <t>Horses</t>
  </si>
  <si>
    <t>2 days @ £500</t>
  </si>
  <si>
    <t>Scrolls design</t>
  </si>
  <si>
    <t>Prop maker</t>
  </si>
  <si>
    <t>Scrolls print</t>
  </si>
  <si>
    <t>x</t>
  </si>
  <si>
    <t>Business cards print</t>
  </si>
  <si>
    <t>201702923</t>
  </si>
  <si>
    <t xml:space="preserve">Business cards additional print run </t>
  </si>
  <si>
    <t>201703146</t>
  </si>
  <si>
    <t>K271</t>
  </si>
  <si>
    <t>Invitations and posters</t>
  </si>
  <si>
    <t>Invitations print and delivery</t>
  </si>
  <si>
    <t xml:space="preserve">Distribution </t>
  </si>
  <si>
    <t>BKR (Bluestorm)</t>
  </si>
  <si>
    <t>Additional print run of invites</t>
  </si>
  <si>
    <t>More print for Periplum</t>
  </si>
  <si>
    <t>K138</t>
  </si>
  <si>
    <t>Ecowash</t>
  </si>
  <si>
    <t>Andy Pea</t>
  </si>
  <si>
    <t>K158</t>
  </si>
  <si>
    <t xml:space="preserve">Resident notification </t>
  </si>
  <si>
    <t xml:space="preserve">Print and fulfilment </t>
  </si>
  <si>
    <t>Kall Kwik</t>
  </si>
  <si>
    <t>835 homes</t>
  </si>
  <si>
    <t xml:space="preserve">835 homes </t>
  </si>
  <si>
    <t>K159</t>
  </si>
  <si>
    <t xml:space="preserve">Wayfinding and signage </t>
  </si>
  <si>
    <t>Print and install</t>
  </si>
  <si>
    <t>John E Wright</t>
  </si>
  <si>
    <t>K272</t>
  </si>
  <si>
    <t>Confetti pages</t>
  </si>
  <si>
    <t>design</t>
  </si>
  <si>
    <t>print</t>
  </si>
  <si>
    <t>Other</t>
  </si>
  <si>
    <t>Balance until fully scoped</t>
  </si>
  <si>
    <t>LOGG I005 - Joshua Sofaer</t>
  </si>
  <si>
    <t>Joshua Sofaer Commission and Production Agt</t>
  </si>
  <si>
    <t>201702199</t>
  </si>
  <si>
    <t>Added staffing costs of £540 (4 days at £135/day) to be paid with final payment. Final bill Sept</t>
  </si>
  <si>
    <t>Final invoice received 29/8</t>
  </si>
  <si>
    <t>Invoice for 2035.57 to be paid October</t>
  </si>
  <si>
    <t>2 invoices - 1st received and signed 22/6, 2nd received and signed 16/8 note: there's £100 left in the PO that I've final matched</t>
  </si>
  <si>
    <t>K136</t>
  </si>
  <si>
    <t>Shop Unit rental</t>
  </si>
  <si>
    <t>K150</t>
  </si>
  <si>
    <t>Shop unit business rates</t>
  </si>
  <si>
    <t>To be paid by direct debit</t>
  </si>
  <si>
    <t>June £240.90 followed by 3 payments of £242  </t>
  </si>
  <si>
    <t>Direct Debit</t>
  </si>
  <si>
    <t>Final direct debit for £318.82 coming out of our account Oct - invoiced for this signed 2/11</t>
  </si>
  <si>
    <t>Shop beam counter</t>
  </si>
  <si>
    <t>Lab Tek Instruments</t>
  </si>
  <si>
    <t>K247</t>
  </si>
  <si>
    <t>Coaches for closing ceremony</t>
  </si>
  <si>
    <t>EYMS</t>
  </si>
  <si>
    <t>2 coaches, 1x £100, 1x £320</t>
  </si>
  <si>
    <t>August-EB signed invoice 18.08.17</t>
  </si>
  <si>
    <t>K120</t>
  </si>
  <si>
    <t>Catering costs closing ceremony</t>
  </si>
  <si>
    <t>Hull Culture &amp; Leisure</t>
  </si>
  <si>
    <t>90 people @ £7.45 per head, plus staff member at £25 - discount included</t>
  </si>
  <si>
    <t>Invoice received 14/9</t>
  </si>
  <si>
    <t>K248</t>
  </si>
  <si>
    <t>PA and staging for NP closing ceremony</t>
  </si>
  <si>
    <t>Saville Audio and Visual</t>
  </si>
  <si>
    <t>Invoice received 13/10</t>
  </si>
  <si>
    <t>K265</t>
  </si>
  <si>
    <t>Stewards and First Aid - closing ceremony</t>
  </si>
  <si>
    <t>Prestige Support Limited</t>
  </si>
  <si>
    <t>invoice received 22/8</t>
  </si>
  <si>
    <t>Pedestrian Barrier</t>
  </si>
  <si>
    <t>All Occasions</t>
  </si>
  <si>
    <t>Invoice received 22/8</t>
  </si>
  <si>
    <t>K232</t>
  </si>
  <si>
    <t>Honey G closing ceremony</t>
  </si>
  <si>
    <t>Fee and transport</t>
  </si>
  <si>
    <t>August</t>
  </si>
  <si>
    <t>Closing Ceremony Guests</t>
  </si>
  <si>
    <t>Gold Man</t>
  </si>
  <si>
    <t>invoice received 23/8</t>
  </si>
  <si>
    <t>White Rabbit Costume</t>
  </si>
  <si>
    <t>deposit for Santa costume</t>
  </si>
  <si>
    <t>BACS</t>
  </si>
  <si>
    <t>Refund of deposit for Santa costume</t>
  </si>
  <si>
    <t>Santa</t>
  </si>
  <si>
    <t>BACS &amp; petty cash</t>
  </si>
  <si>
    <t>Santa costume to be paid by BACS 17/8 (£175 + £200 deposit). Santa to be paid with petty cash on Saturday 19th (£50)</t>
  </si>
  <si>
    <t>Other costs to be met by Hull 2017</t>
  </si>
  <si>
    <t>Shop Electricity</t>
  </si>
  <si>
    <t xml:space="preserve">Direct Debit </t>
  </si>
  <si>
    <t>£39.41 to be journaled in from finance at the end of Oct. £12.24 refund from EON by November. Moved to ZK114.K116.I003</t>
  </si>
  <si>
    <t>PPL</t>
  </si>
  <si>
    <t>Paying via Northpoint Shopping Centre (taken out as not being charged)</t>
  </si>
  <si>
    <t>PRS</t>
  </si>
  <si>
    <t>To be journalled from Tech and Ops</t>
  </si>
  <si>
    <t>Refreshments for staff and artists</t>
  </si>
  <si>
    <t>Cooplands - EB July expenses</t>
  </si>
  <si>
    <t>Expenses</t>
  </si>
  <si>
    <t>To be coded</t>
  </si>
  <si>
    <t>Chaperones for YP closing ceremony</t>
  </si>
  <si>
    <t>1 chaperone, 3 hours @ £10 per hour</t>
  </si>
  <si>
    <t>Invoice received 13/9/17</t>
  </si>
  <si>
    <t>Return Santa and Bunny costumes by post</t>
  </si>
  <si>
    <t>EB Sept expenses</t>
  </si>
  <si>
    <t xml:space="preserve">Documentary Film </t>
  </si>
  <si>
    <t>Electric Egg</t>
  </si>
  <si>
    <t>Contribution to M&amp;E</t>
  </si>
  <si>
    <t>Pamphlet</t>
  </si>
  <si>
    <t>Gold Nose of Green Ginger in-shop leaflet</t>
  </si>
  <si>
    <t>Print 10,000</t>
  </si>
  <si>
    <t>Design Time</t>
  </si>
  <si>
    <t xml:space="preserve">Process Black </t>
  </si>
  <si>
    <t>Pamphlet design work</t>
  </si>
  <si>
    <t>1.5 days @ £300 p/6hrs</t>
  </si>
  <si>
    <t>August Payment</t>
  </si>
  <si>
    <t>There is a PO on this code for £600-201704191 (To close PO as per MM). Email sent 09.08.17</t>
  </si>
  <si>
    <t>Window Vinyl</t>
  </si>
  <si>
    <t>Design</t>
  </si>
  <si>
    <t>Print/Installation</t>
  </si>
  <si>
    <t>K310</t>
  </si>
  <si>
    <t xml:space="preserve">Closing </t>
  </si>
  <si>
    <t>Gold invite design and print</t>
  </si>
  <si>
    <t>Invoice received 29/8 Note: PO raised for £332 and invoice total £362</t>
  </si>
  <si>
    <t>Shop window stencil print and installation</t>
  </si>
  <si>
    <t>Invoice received 15 Sept</t>
  </si>
  <si>
    <t>Interpretation board print and installation</t>
  </si>
  <si>
    <t>Interpretation board, leaflet and vinyl design </t>
  </si>
  <si>
    <t>Aug</t>
  </si>
  <si>
    <t>Leaflet print</t>
  </si>
  <si>
    <t>K258</t>
  </si>
  <si>
    <t>Silver Collection</t>
  </si>
  <si>
    <t>Movement of Nose and plinth from History Centre</t>
  </si>
  <si>
    <t>Silver Collection Nose Stand</t>
  </si>
  <si>
    <t>Silver Collection plaque</t>
  </si>
  <si>
    <t>£25 + £30 artwork charges</t>
  </si>
  <si>
    <t>Silver Collection plaque design</t>
  </si>
  <si>
    <t xml:space="preserve">LOGG I006 - Lone Twin </t>
  </si>
  <si>
    <t>Lone Twin  Commission and Production Agt</t>
  </si>
  <si>
    <t>K208</t>
  </si>
  <si>
    <t>And Now Commission and Production Agt</t>
  </si>
  <si>
    <t>Final invoice received and due for payment w/c 14 August</t>
  </si>
  <si>
    <t>And Now: Additional Commission and Production Agt</t>
  </si>
  <si>
    <t xml:space="preserve">Production Budget devolved to TG </t>
  </si>
  <si>
    <t>Final</t>
  </si>
  <si>
    <t>August payment - second half. 2nd invoice received w/c 14/8</t>
  </si>
  <si>
    <t>Production costs held by Hull 2017</t>
  </si>
  <si>
    <t>Public notice</t>
  </si>
  <si>
    <t>Eastmount Playing Fields costs</t>
  </si>
  <si>
    <t>Hire</t>
  </si>
  <si>
    <t>invoice processed 22/9</t>
  </si>
  <si>
    <t>Eastmount Recreation Centre</t>
  </si>
  <si>
    <t>Hire cost</t>
  </si>
  <si>
    <t>£20/day, 11 days plus donation</t>
  </si>
  <si>
    <t>Water urn</t>
  </si>
  <si>
    <t>Amazon purchase paid with cc</t>
  </si>
  <si>
    <t>July</t>
  </si>
  <si>
    <t>Card for hopes</t>
  </si>
  <si>
    <t>Amazon - MM expenses</t>
  </si>
  <si>
    <t>Posca Marker</t>
  </si>
  <si>
    <t>Black spray paint for stencilling crate</t>
  </si>
  <si>
    <t>Pencils for collecting hopes</t>
  </si>
  <si>
    <t>Office Outlet - MM expenses</t>
  </si>
  <si>
    <t>Refreshments and SD Cards</t>
  </si>
  <si>
    <t>Asda - MM expenses</t>
  </si>
  <si>
    <t>Refreshments for volunteers - Asda</t>
  </si>
  <si>
    <t>Milk</t>
  </si>
  <si>
    <t>Premier - MM expenses</t>
  </si>
  <si>
    <t>McColl's - MM expenses</t>
  </si>
  <si>
    <t>Text update to participants</t>
  </si>
  <si>
    <t>Textburst - MM expenses</t>
  </si>
  <si>
    <t>Hire of St Maggie's Hall</t>
  </si>
  <si>
    <t>Volunteer briefing and rehearsals</t>
  </si>
  <si>
    <t>£12 an hour - 5 hours</t>
  </si>
  <si>
    <t>Artist Drinks</t>
  </si>
  <si>
    <t>KF expenses</t>
  </si>
  <si>
    <t xml:space="preserve">August </t>
  </si>
  <si>
    <t xml:space="preserve">Shoal snacks - Morrisons </t>
  </si>
  <si>
    <t>Shoal costumes - Primark</t>
  </si>
  <si>
    <t>Milk - Premier</t>
  </si>
  <si>
    <t>Meals for staff during delivery period</t>
  </si>
  <si>
    <t>Morrisons - EB July expenses</t>
  </si>
  <si>
    <t>Taxi for Siana Mae to help out</t>
  </si>
  <si>
    <t>From our taxi account</t>
  </si>
  <si>
    <t>Taxi account</t>
  </si>
  <si>
    <t>Licence Application</t>
  </si>
  <si>
    <t>for East Mount Playing Fields</t>
  </si>
  <si>
    <t>Cheque</t>
  </si>
  <si>
    <t>K253</t>
  </si>
  <si>
    <t>Lis Poulsom</t>
  </si>
  <si>
    <t>Community Engagement Coordinator</t>
  </si>
  <si>
    <t xml:space="preserve">Should both be paid in July </t>
  </si>
  <si>
    <t>Heralding</t>
  </si>
  <si>
    <t>Margaret Photo Call</t>
  </si>
  <si>
    <t>Sean Spencer</t>
  </si>
  <si>
    <t>To be journaled from Digital.</t>
  </si>
  <si>
    <t>£250 Moved to I001</t>
  </si>
  <si>
    <t xml:space="preserve">Event Marketing </t>
  </si>
  <si>
    <t>Design (Flyers, crate stencil, signage)</t>
  </si>
  <si>
    <t>Forecast Aug payment, actual paid July</t>
  </si>
  <si>
    <t>Print of A5 flyers and delivery</t>
  </si>
  <si>
    <t>Distribution to households</t>
  </si>
  <si>
    <t>Distribution</t>
  </si>
  <si>
    <t>Hull Box Office</t>
  </si>
  <si>
    <t xml:space="preserve">Wayfinding Signage </t>
  </si>
  <si>
    <t>Print and installation</t>
  </si>
  <si>
    <t xml:space="preserve">Aug payment </t>
  </si>
  <si>
    <t>Resident Notifications</t>
  </si>
  <si>
    <t>K335</t>
  </si>
  <si>
    <t>Print and preparation of resident notification</t>
  </si>
  <si>
    <t>Kalikwik</t>
  </si>
  <si>
    <t>Distribution of resident notification letters</t>
  </si>
  <si>
    <t>Eco Washes</t>
  </si>
  <si>
    <t>Eco washing around Longhill</t>
  </si>
  <si>
    <t>Invoice processed 13/09. Sept payment</t>
  </si>
  <si>
    <t>Longhill Burn stencil print</t>
  </si>
  <si>
    <t>Aug payment</t>
  </si>
  <si>
    <t>Miniature Crate make</t>
  </si>
  <si>
    <t>Becky May</t>
  </si>
  <si>
    <t>Walk the Plank cancellation</t>
  </si>
  <si>
    <t>for crate movement</t>
  </si>
  <si>
    <t>invoice received 21/8</t>
  </si>
  <si>
    <t>Facebook Advert</t>
  </si>
  <si>
    <t>Longhill Burn Facebook Advert</t>
  </si>
  <si>
    <t>Tues - Sat</t>
  </si>
  <si>
    <t>To be journaled from digital</t>
  </si>
  <si>
    <t>LOGG I007 - Aswarm</t>
  </si>
  <si>
    <t>Aswarm Commission and Production Agt</t>
  </si>
  <si>
    <t>Added £2060 and £2628 for additional production costs to be paid with final payment - taken from production costs to be scoped)</t>
  </si>
  <si>
    <t xml:space="preserve">Final invoice processed for payment on 4 November. Total includes additional for filmmaker. </t>
  </si>
  <si>
    <t>Petty cash for travel expenses fpr Galway</t>
  </si>
  <si>
    <t xml:space="preserve">330 euros </t>
  </si>
  <si>
    <t>Production Budget devolved to TG or held by Hull 2017</t>
  </si>
  <si>
    <t>Final invoice received October</t>
  </si>
  <si>
    <t>Room hire for volunteer training</t>
  </si>
  <si>
    <t>Endeavour Training Centre</t>
  </si>
  <si>
    <t>Production Budget held by Hull 2017</t>
  </si>
  <si>
    <t>Costs for additional production taken from here to commissioning fee</t>
  </si>
  <si>
    <t>Van Hire</t>
  </si>
  <si>
    <t xml:space="preserve">To transport Voice Collectors </t>
  </si>
  <si>
    <t>2x July sessions</t>
  </si>
  <si>
    <t>Likely to be paid out in July. Moved £302.17 to ZK114.K116.I003</t>
  </si>
  <si>
    <t>Refreshments for production tent</t>
  </si>
  <si>
    <t>B&amp;M - EB Sept expenses</t>
  </si>
  <si>
    <t>Onsite subsistence</t>
  </si>
  <si>
    <t>EB Petty cash</t>
  </si>
  <si>
    <t>Artist drinks</t>
  </si>
  <si>
    <t>Brooms</t>
  </si>
  <si>
    <t>MM Petty cash</t>
  </si>
  <si>
    <t>Various onsite production spend</t>
  </si>
  <si>
    <t>EB Petty Cash</t>
  </si>
  <si>
    <t>Extra crew for Voice Park</t>
  </si>
  <si>
    <t>Extra spend moved from ZK106.K227.I008</t>
  </si>
  <si>
    <t>Extra spend moved from ZK106.K227.I008</t>
  </si>
  <si>
    <t>Hull City Council; Premise Licence Pickering Park Thor Proj</t>
  </si>
  <si>
    <t>Fee to KCOM for digging hole</t>
  </si>
  <si>
    <t>Hole on Beverly Rd for Heralding</t>
  </si>
  <si>
    <t>Room hire</t>
  </si>
  <si>
    <t>Rehearsal and breakout space for voice collection</t>
  </si>
  <si>
    <t>Mind</t>
  </si>
  <si>
    <t>July payment</t>
  </si>
  <si>
    <t>Milk for volunteer training session</t>
  </si>
  <si>
    <t>Mini Market</t>
  </si>
  <si>
    <t>Refreshments for volunteer training session</t>
  </si>
  <si>
    <t>Poundworld</t>
  </si>
  <si>
    <t>5 days set up, 6 days live</t>
  </si>
  <si>
    <t>£258 set-up, £515 live</t>
  </si>
  <si>
    <t>Invoice received 27/9</t>
  </si>
  <si>
    <t>Bond for park hire</t>
  </si>
  <si>
    <t xml:space="preserve">Cheque returned Oct. </t>
  </si>
  <si>
    <t>Additional staffing - Andy Ross</t>
  </si>
  <si>
    <t>Thurs 11:30-3pm, Fri 2:30-6:30pm</t>
  </si>
  <si>
    <t>Invoice received 10/10</t>
  </si>
  <si>
    <t>Additional staffing - Jack Chamberlain</t>
  </si>
  <si>
    <t>Thurs 11:30-3pm, Fri 2:30-6:30pm, Sun 11-5:30pm</t>
  </si>
  <si>
    <t>Additional staffing - Jon Adamson</t>
  </si>
  <si>
    <t>Sat &amp; Sun 11-5:30pm</t>
  </si>
  <si>
    <t>Invoice received 2/10</t>
  </si>
  <si>
    <t>Additional staffing - Tilly Harper</t>
  </si>
  <si>
    <t>Sun 4:30pm - 10:30pm</t>
  </si>
  <si>
    <t>Redifussion Stencil</t>
  </si>
  <si>
    <t>Redifussion Stencil design</t>
  </si>
  <si>
    <t>Flyers</t>
  </si>
  <si>
    <t xml:space="preserve">Design </t>
  </si>
  <si>
    <t>Cancel PO</t>
  </si>
  <si>
    <t xml:space="preserve">Print </t>
  </si>
  <si>
    <t>Additional print</t>
  </si>
  <si>
    <t>Invoice received 7/11</t>
  </si>
  <si>
    <t>Signage</t>
  </si>
  <si>
    <t>K257</t>
  </si>
  <si>
    <t>Invoice received 13/10 for £231.Final invoice received for £100 7/11</t>
  </si>
  <si>
    <t xml:space="preserve">Additional signage print </t>
  </si>
  <si>
    <t>Signage design</t>
  </si>
  <si>
    <t>Crate</t>
  </si>
  <si>
    <t>Van hire</t>
  </si>
  <si>
    <t>RSV Building Plastics</t>
  </si>
  <si>
    <t>£50 invoice processed 16/10, invoice for £90 received 29/11 - final matched (Remainder of PO close)</t>
  </si>
  <si>
    <t>Fuel</t>
  </si>
  <si>
    <t>Crew to move crates to Pickering Park</t>
  </si>
  <si>
    <t>Stephen Laverick</t>
  </si>
  <si>
    <t>Sam Arundell</t>
  </si>
  <si>
    <t>Crew to move crates from Pickering Park to Staples</t>
  </si>
  <si>
    <t>£75 Moved to exec pot as invoice has never come through - Jan 18</t>
  </si>
  <si>
    <t>Stencil Print</t>
  </si>
  <si>
    <t>Invoice received 13/10 for £231</t>
  </si>
  <si>
    <t>LOGG I008 - McGuires</t>
  </si>
  <si>
    <t>McGuires Commission and Production Agt</t>
  </si>
  <si>
    <t>201702678</t>
  </si>
  <si>
    <t>£750 moved from documentation. Final invoice processed 13/12</t>
  </si>
  <si>
    <t>Production Budget devolved to TG </t>
  </si>
  <si>
    <t>First half out in August. Invoice received 16/8. Final invoice processed 12/12</t>
  </si>
  <si>
    <t>Fire Signage</t>
  </si>
  <si>
    <t xml:space="preserve">First Aid Training </t>
  </si>
  <si>
    <t>Davy and Rosie for build</t>
  </si>
  <si>
    <t>TBC</t>
  </si>
  <si>
    <t>Invoice processed 7.12</t>
  </si>
  <si>
    <t>Fridges for Pumping Station and Staples</t>
  </si>
  <si>
    <t>GH expenses</t>
  </si>
  <si>
    <t>Snacks for green screen filming</t>
  </si>
  <si>
    <t>Asda - EB Sept expenses</t>
  </si>
  <si>
    <t>Petty Cash - expenses over opening weekend</t>
  </si>
  <si>
    <t xml:space="preserve">MP3 player </t>
  </si>
  <si>
    <t>Argos - EB Oct expenses</t>
  </si>
  <si>
    <t>Volunteer and Staff Coffee</t>
  </si>
  <si>
    <t>Rendezvous 54</t>
  </si>
  <si>
    <t xml:space="preserve">Invoice received   </t>
  </si>
  <si>
    <t>Front of house manager</t>
  </si>
  <si>
    <t>Andrew Carruthers</t>
  </si>
  <si>
    <t>Invoice received 6/11</t>
  </si>
  <si>
    <t>Tiny vinyl drain signs</t>
  </si>
  <si>
    <t>invoice received 27/10</t>
  </si>
  <si>
    <t>Tiny vinyl drain signs design</t>
  </si>
  <si>
    <t>Tiny Footprints and LoGG Mark at Springhead</t>
  </si>
  <si>
    <t>Crate movement supplies</t>
  </si>
  <si>
    <t>Crate stencil</t>
  </si>
  <si>
    <t>Crate moderation and movement to youth centre</t>
  </si>
  <si>
    <t>Crate return to Staples</t>
  </si>
  <si>
    <t>Install of crates and movement; Youth centre to Springhead</t>
  </si>
  <si>
    <t>11th to 19th Oct</t>
  </si>
  <si>
    <t>Leaflets</t>
  </si>
  <si>
    <t>Design of gatefold and web graphic</t>
  </si>
  <si>
    <t>Chris Lavelle</t>
  </si>
  <si>
    <t>Print</t>
  </si>
  <si>
    <t>12000 gatefold, full colour, 350 gsm</t>
  </si>
  <si>
    <t>5921 door drop distribution</t>
  </si>
  <si>
    <t>Freelancer - Ian Carter</t>
  </si>
  <si>
    <t>Paid (line35)</t>
  </si>
  <si>
    <t>Social Media</t>
  </si>
  <si>
    <t>Facebook Ads</t>
  </si>
  <si>
    <t>To be journaled from digi</t>
  </si>
  <si>
    <t>John E. Wright</t>
  </si>
  <si>
    <t>Final PO for £422 instead of £500. Invoice received 7/11</t>
  </si>
  <si>
    <t>To be fully scoped (Marketing Campaigns, including design)</t>
  </si>
  <si>
    <t>To be fully scoped (Production Branding / Print Costs)</t>
  </si>
  <si>
    <t>Moved to Macnas marketing</t>
  </si>
  <si>
    <t>LOGG I009 - Macnas</t>
  </si>
  <si>
    <t>Macnas Commission and Production Agt</t>
  </si>
  <si>
    <t>Contract in euros</t>
  </si>
  <si>
    <t>Moneycorp - No PO required</t>
  </si>
  <si>
    <t>€121,410 euros final rate; 2nd invoice received 11/10 (Inv 1-paid £59,800.74, Inv 2 - paid £42,333.02).Final inv paid £10593</t>
  </si>
  <si>
    <t>K174</t>
  </si>
  <si>
    <t>Macnas Foreign Exchange loss</t>
  </si>
  <si>
    <t>Moneycorp</t>
  </si>
  <si>
    <t>K216</t>
  </si>
  <si>
    <t>And now production agreeement</t>
  </si>
  <si>
    <t>Final invoice processed 29 Nov</t>
  </si>
  <si>
    <t>Invoice received for 50% 31.10. Final invoice processed 12/12</t>
  </si>
  <si>
    <t>Budget held by Hull 2017</t>
  </si>
  <si>
    <t>Petty Cash Float</t>
  </si>
  <si>
    <t>For event week</t>
  </si>
  <si>
    <t>Electrical work at Staples</t>
  </si>
  <si>
    <t>Butterworth Bros</t>
  </si>
  <si>
    <t>Invoice signed 1/12</t>
  </si>
  <si>
    <t>Recovery truck</t>
  </si>
  <si>
    <t>Gallows Wood Recovery - credit card</t>
  </si>
  <si>
    <t>Streetlighting management</t>
  </si>
  <si>
    <t>KWL</t>
  </si>
  <si>
    <t>Paid (line 15)</t>
  </si>
  <si>
    <t>Streetlighting management (Coop)</t>
  </si>
  <si>
    <t xml:space="preserve">KWL </t>
  </si>
  <si>
    <t>Security incl security at staples tues to Sunday</t>
  </si>
  <si>
    <t>Showsec</t>
  </si>
  <si>
    <t>Torch minder (inc travel)</t>
  </si>
  <si>
    <t>Hannah Blamire</t>
  </si>
  <si>
    <t xml:space="preserve">Invoice processed </t>
  </si>
  <si>
    <t>Medical</t>
  </si>
  <si>
    <t>Heart Medical</t>
  </si>
  <si>
    <t>Invoice processed 8/12</t>
  </si>
  <si>
    <t>Opening toilets</t>
  </si>
  <si>
    <t>Hull City Council</t>
  </si>
  <si>
    <t>Hostile Vehicle mitigation</t>
  </si>
  <si>
    <t>Moved to separate lines</t>
  </si>
  <si>
    <t>Stage manager</t>
  </si>
  <si>
    <t>Lorrie Stock</t>
  </si>
  <si>
    <t>Invoice processed</t>
  </si>
  <si>
    <t>Stewards for A63 crossing</t>
  </si>
  <si>
    <t>Prestige</t>
  </si>
  <si>
    <t>Concrete road blocks - Alfred Gelder</t>
  </si>
  <si>
    <t>invoice received 13/11</t>
  </si>
  <si>
    <t>Welfare Staff</t>
  </si>
  <si>
    <t>Invoice processed 30/11</t>
  </si>
  <si>
    <t>Staples Toilet and Kitchen clean</t>
  </si>
  <si>
    <t>Steerers</t>
  </si>
  <si>
    <t xml:space="preserve">Ian Carter </t>
  </si>
  <si>
    <t>Invoive processed</t>
  </si>
  <si>
    <t>Street cleaning</t>
  </si>
  <si>
    <t>PA system for rehearsals</t>
  </si>
  <si>
    <t>Make up lead</t>
  </si>
  <si>
    <t>TJ</t>
  </si>
  <si>
    <t>7 Stilt Performers - rehearsals and show</t>
  </si>
  <si>
    <t>Upper Level</t>
  </si>
  <si>
    <t>Invoice received 11/11</t>
  </si>
  <si>
    <t>Staples clear out for rehearsals</t>
  </si>
  <si>
    <t>Laura Scott - 12 Sept</t>
  </si>
  <si>
    <t>Ian Carter - 12 Sept</t>
  </si>
  <si>
    <t>Petty Cash Claim 40</t>
  </si>
  <si>
    <t>Macnas Meeting and Rehearsal expenses</t>
  </si>
  <si>
    <t>MM Petty Cash</t>
  </si>
  <si>
    <t>Staples toilet clean (cost TBC)</t>
  </si>
  <si>
    <t>for rehearsals</t>
  </si>
  <si>
    <t>Staff meal during rehearsal</t>
  </si>
  <si>
    <t>Wok &amp; Go - EB Oct expenses</t>
  </si>
  <si>
    <t>Snacks for rehearsals</t>
  </si>
  <si>
    <t>Tesco - EB Oct expenses</t>
  </si>
  <si>
    <t>Rehearsal expenses</t>
  </si>
  <si>
    <t>October</t>
  </si>
  <si>
    <t>Paid (line 33)</t>
  </si>
  <si>
    <t>Staff drinks during rehearsal</t>
  </si>
  <si>
    <t>Two Gingers - EB Oct expenses</t>
  </si>
  <si>
    <t>Travel</t>
  </si>
  <si>
    <t>Macnas Travel</t>
  </si>
  <si>
    <t>Noeline and Peter - 11 Sept</t>
  </si>
  <si>
    <t>Traveleads</t>
  </si>
  <si>
    <t>September. Invoice for £120.36 signed off. Invoice of £515.81 signed off. </t>
  </si>
  <si>
    <t>Noeline and Alex - 15-17  Sept</t>
  </si>
  <si>
    <t>Noeline 2 Oct</t>
  </si>
  <si>
    <t>Noeline 4 Oct</t>
  </si>
  <si>
    <t>Noeline 16-19 Oct</t>
  </si>
  <si>
    <t>All trains visits 11 Sept - 19 Oct</t>
  </si>
  <si>
    <t>September. Invoices signed off.</t>
  </si>
  <si>
    <t>Train travel for Sound and Lighting Tech</t>
  </si>
  <si>
    <t>Wakefield to Hull</t>
  </si>
  <si>
    <t>Accommodation for Backstage Academy</t>
  </si>
  <si>
    <t>Trinity Hotel</t>
  </si>
  <si>
    <t>Mileage and expenses for Backstage Academy</t>
  </si>
  <si>
    <t>3 cars, 110 miles each @45p/mile</t>
  </si>
  <si>
    <t>External Expenses</t>
  </si>
  <si>
    <t xml:space="preserve">Travel for James Clark </t>
  </si>
  <si>
    <t>Stage Manager</t>
  </si>
  <si>
    <t>Flyer Design</t>
  </si>
  <si>
    <t xml:space="preserve">Downloadable web map </t>
  </si>
  <si>
    <t>Posters design</t>
  </si>
  <si>
    <t>Flyer Print</t>
  </si>
  <si>
    <t>35000 copies</t>
  </si>
  <si>
    <t>Flyer distribution</t>
  </si>
  <si>
    <t>Posters print</t>
  </si>
  <si>
    <t>150 A4 posters</t>
  </si>
  <si>
    <t>changed from £200 to £76. Invoice received 7/11</t>
  </si>
  <si>
    <t>Additional print run and Orchard Park distribution</t>
  </si>
  <si>
    <t xml:space="preserve">Invoice received for £426 distribution cost 31/10 (processed 27/11). Final invoice signed 1/12 </t>
  </si>
  <si>
    <t>Ad Messenger</t>
  </si>
  <si>
    <t xml:space="preserve">This code has been changed from Outdoor Advertising </t>
  </si>
  <si>
    <t>K302</t>
  </si>
  <si>
    <t>Ad Messenger Mobile Advertising</t>
  </si>
  <si>
    <t>Forward &amp; Thinking</t>
  </si>
  <si>
    <t>Invoice received 27/11</t>
  </si>
  <si>
    <t>Media Bookings</t>
  </si>
  <si>
    <t>K273</t>
  </si>
  <si>
    <t>Hull Daily Mail and Hull What's On</t>
  </si>
  <si>
    <t>Hull What's On and HDM Ads Design</t>
  </si>
  <si>
    <t>City Centre</t>
  </si>
  <si>
    <t>K303</t>
  </si>
  <si>
    <t>20 city centre washes</t>
  </si>
  <si>
    <t xml:space="preserve">Whitefriargate window vinyl </t>
  </si>
  <si>
    <t>4 weeks</t>
  </si>
  <si>
    <t>Design of window vinyl</t>
  </si>
  <si>
    <t>Design of new crate stencil</t>
  </si>
  <si>
    <t>Print of new crate stencil</t>
  </si>
  <si>
    <t>K326</t>
  </si>
  <si>
    <t>Digital Ads</t>
  </si>
  <si>
    <t>Trailer Creation</t>
  </si>
  <si>
    <t>Consultation</t>
  </si>
  <si>
    <t>Resident notification and business letters</t>
  </si>
  <si>
    <t>Production Branding/Signage</t>
  </si>
  <si>
    <t>To be scoped (design, print and installation)</t>
  </si>
  <si>
    <t>To be fully scoped (Marketing Campaigns, including print)</t>
  </si>
  <si>
    <t>LOGG I010 - Crates</t>
  </si>
  <si>
    <t>PHASE 1</t>
  </si>
  <si>
    <t>Commission to Walk the Plank</t>
  </si>
  <si>
    <t>Overalls etc</t>
  </si>
  <si>
    <t xml:space="preserve">Security </t>
  </si>
  <si>
    <t xml:space="preserve">Freedom Centre </t>
  </si>
  <si>
    <t>3 nights x 2 people</t>
  </si>
  <si>
    <t>]</t>
  </si>
  <si>
    <t>Green Ginger Stencils (12)</t>
  </si>
  <si>
    <t>PHASE 2</t>
  </si>
  <si>
    <t>Transport</t>
  </si>
  <si>
    <t>All to be fully scoped</t>
  </si>
  <si>
    <t>Commission + build</t>
  </si>
  <si>
    <t>Misc</t>
  </si>
  <si>
    <t>LOGG I011 - Time Capsule</t>
  </si>
  <si>
    <t xml:space="preserve">Nominal allowance until scoped further </t>
  </si>
  <si>
    <t>EVENT / PRODUCTION</t>
  </si>
  <si>
    <t>No longer happening, budget moved to I012</t>
  </si>
  <si>
    <t>LOGG I012 - Book</t>
  </si>
  <si>
    <t>CREATIVE</t>
  </si>
  <si>
    <t xml:space="preserve">Designer </t>
  </si>
  <si>
    <t>PRINT</t>
  </si>
  <si>
    <t xml:space="preserve">DISTRIBUTION </t>
  </si>
  <si>
    <t>Royal Mail costs</t>
  </si>
  <si>
    <t>LOGG I013 - Fellowship</t>
  </si>
  <si>
    <t>WEBSITE DEVELOPMENT</t>
  </si>
  <si>
    <t>Technical build and design fees, domain name registering, hosting etc</t>
  </si>
  <si>
    <t>figure from DW</t>
  </si>
  <si>
    <t>CONTENT DEVELOPMENT PHASE 1</t>
  </si>
  <si>
    <t>Director</t>
  </si>
  <si>
    <t>Alex Mitchell</t>
  </si>
  <si>
    <t>Designer / Prop buyer</t>
  </si>
  <si>
    <t>Emily Anderton</t>
  </si>
  <si>
    <t>Props maker</t>
  </si>
  <si>
    <t>Beckie May</t>
  </si>
  <si>
    <t>Materials and Labour</t>
  </si>
  <si>
    <t>K209</t>
  </si>
  <si>
    <t>Actors</t>
  </si>
  <si>
    <t>Adam Bassett</t>
  </si>
  <si>
    <t>IO13</t>
  </si>
  <si>
    <t>Cal Stockbridge</t>
  </si>
  <si>
    <t>K210</t>
  </si>
  <si>
    <t>Materials &amp; tech</t>
  </si>
  <si>
    <t>Amazon - credit card</t>
  </si>
  <si>
    <t>materials and Tech</t>
  </si>
  <si>
    <t>Petty cash</t>
  </si>
  <si>
    <t>K211</t>
  </si>
  <si>
    <t>Costume</t>
  </si>
  <si>
    <t>Boilersuits and lab coats</t>
  </si>
  <si>
    <t>K212</t>
  </si>
  <si>
    <t>BSL Interpreter</t>
  </si>
  <si>
    <t>AA Global</t>
  </si>
  <si>
    <t>Amy Tomlinson</t>
  </si>
  <si>
    <t>K213</t>
  </si>
  <si>
    <t>Photographer</t>
  </si>
  <si>
    <t>Sodium</t>
  </si>
  <si>
    <t>Vault photoshoot</t>
  </si>
  <si>
    <t xml:space="preserve">Reduced from £1000 to £750 - remainder moved to Marketing below. </t>
  </si>
  <si>
    <t>To be journalled from digital Dec/Jan</t>
  </si>
  <si>
    <t>K214</t>
  </si>
  <si>
    <t>Videographer</t>
  </si>
  <si>
    <t>Josh</t>
  </si>
  <si>
    <t>GGF HQ filming</t>
  </si>
  <si>
    <t>K215</t>
  </si>
  <si>
    <t>Tech petty cash claim 6</t>
  </si>
  <si>
    <t>Lunch for filming</t>
  </si>
  <si>
    <t>CONTENT DEVELOPMENT PHASE 2</t>
  </si>
  <si>
    <t>Place holder code-to be amended later</t>
  </si>
  <si>
    <t>ZK102</t>
  </si>
  <si>
    <t>To be scoped.</t>
  </si>
  <si>
    <t>To include all costs assoc. with Fellowship</t>
  </si>
  <si>
    <t xml:space="preserve">Possible Dominic Wilcox Commissions, including all costs </t>
  </si>
  <si>
    <t>K217</t>
  </si>
  <si>
    <t>Story so Far Video</t>
  </si>
  <si>
    <t>Josh Moore</t>
  </si>
  <si>
    <t>To be journalled from Digital</t>
  </si>
  <si>
    <t>Teaser trailer editing</t>
  </si>
  <si>
    <t>Patrick Mateer</t>
  </si>
  <si>
    <t>Facebook Ads - Likes/Reach</t>
  </si>
  <si>
    <t>To be jounaled from digital</t>
  </si>
  <si>
    <t>Teaser Trailer Facebook Boost</t>
  </si>
  <si>
    <t>Actors - Story So Far Video</t>
  </si>
  <si>
    <t>201704782 and 201705106 for expenses</t>
  </si>
  <si>
    <t xml:space="preserve">Invoice received 13/9/17 for </t>
  </si>
  <si>
    <t>BSL Interpreter - Story so Far video</t>
  </si>
  <si>
    <t>Jane Kelsall</t>
  </si>
  <si>
    <t xml:space="preserve">Hull Mag - 5 September </t>
  </si>
  <si>
    <t>Sept payment</t>
  </si>
  <si>
    <t>HDM advert</t>
  </si>
  <si>
    <t>To be journaled from HDM</t>
  </si>
  <si>
    <t>HDM HPTO</t>
  </si>
  <si>
    <t>Billboard Ads</t>
  </si>
  <si>
    <t>Primesight</t>
  </si>
  <si>
    <t>To be journaled from ZK201.K304.I013</t>
  </si>
  <si>
    <t>Design for GG Interim Marketing</t>
  </si>
  <si>
    <t>Invoice sent 5/9, received 12/9</t>
  </si>
  <si>
    <t>K274</t>
  </si>
  <si>
    <t>Facebook Acts of Wanton Wonder ads</t>
  </si>
  <si>
    <t>K304</t>
  </si>
  <si>
    <t xml:space="preserve">Fellowship Business Cards </t>
  </si>
  <si>
    <t>Process Black Design</t>
  </si>
  <si>
    <t>Print - 5,000</t>
  </si>
  <si>
    <t>GNGG / Fellowship</t>
  </si>
  <si>
    <t>HDM Ad Acts of Wanton Wonder</t>
  </si>
  <si>
    <t>LOGG I014 - MarComms</t>
  </si>
  <si>
    <t>BRANDING</t>
  </si>
  <si>
    <t>Land of Green Ginger brand</t>
  </si>
  <si>
    <t>Design time</t>
  </si>
  <si>
    <t>1 day @ £350</t>
  </si>
  <si>
    <t>Already posted as actuals in I001</t>
  </si>
  <si>
    <t>Green Ginger Fellowship brand</t>
  </si>
  <si>
    <t>1 day @£350</t>
  </si>
  <si>
    <t xml:space="preserve">GGF and Periplum print design time </t>
  </si>
  <si>
    <t>6 days @ £350</t>
  </si>
  <si>
    <t>201702958</t>
  </si>
  <si>
    <t>Misc design time</t>
  </si>
  <si>
    <t>Across as all projects - to be allocated</t>
  </si>
  <si>
    <t xml:space="preserve">Split out across project budgets </t>
  </si>
  <si>
    <t>BROCHURE IMAGES</t>
  </si>
  <si>
    <t>Season 1</t>
  </si>
  <si>
    <t>Image commissions for LOGG</t>
  </si>
  <si>
    <t>Seasons 2&amp;3</t>
  </si>
  <si>
    <t>LOGG image development for season 2 brochure</t>
  </si>
  <si>
    <t>MARKETING CAMPAIGNS</t>
  </si>
  <si>
    <t>Print, distribution, advertising</t>
  </si>
  <si>
    <t>Moved to sit within project budget</t>
  </si>
  <si>
    <t>As above</t>
  </si>
  <si>
    <t>PRODUCTION BRANDING / PRINT COSTS</t>
  </si>
  <si>
    <t>Site dressing, wayfinding, signage, resident notification</t>
  </si>
  <si>
    <t>PHOTOGRAPHY AND VIDEO</t>
  </si>
  <si>
    <t>Photography and video</t>
  </si>
  <si>
    <t>live projects and heralding activity -some crossover with Fellowship</t>
  </si>
  <si>
    <t>Payments of lines 47-55</t>
  </si>
  <si>
    <t>Periplum Horse &amp; Carriage Deliveries</t>
  </si>
  <si>
    <t>Chris Pepper / Jemstar</t>
  </si>
  <si>
    <t>To be journaled from Digital</t>
  </si>
  <si>
    <t>Periplum 7 Alleys Photography/GNGG</t>
  </si>
  <si>
    <t>James Mulkeen</t>
  </si>
  <si>
    <t>Increased from £250 to £500</t>
  </si>
  <si>
    <t>Periplum 7 Alleys Video</t>
  </si>
  <si>
    <t>Feet First</t>
  </si>
  <si>
    <t xml:space="preserve">£750 removed as will not be charged. </t>
  </si>
  <si>
    <t>Periplum 7 Alleys/Hull 2017 Claim Video</t>
  </si>
  <si>
    <t>Gold Nose of Green Ginger Opening</t>
  </si>
  <si>
    <t>Re-Redifussion Heralding moments</t>
  </si>
  <si>
    <t>Reduced from £500</t>
  </si>
  <si>
    <t>Longhill Burn pre-event/RRD Voice Collecting</t>
  </si>
  <si>
    <t>Gold Nose of Green Ginger general</t>
  </si>
  <si>
    <t>Re-Redifussion Live photography</t>
  </si>
  <si>
    <t>Re-Rediffusion Live Video</t>
  </si>
  <si>
    <t>Quentin Budworth</t>
  </si>
  <si>
    <t xml:space="preserve">Moved to Aswarm budget. </t>
  </si>
  <si>
    <t>Zk109</t>
  </si>
  <si>
    <t>Re-Rediffusion Video</t>
  </si>
  <si>
    <t>Hard drive for footage from Quentin</t>
  </si>
  <si>
    <t>Hannah Credit Card</t>
  </si>
  <si>
    <t>Postage of hard drive to Aswarm</t>
  </si>
  <si>
    <t>Artist commission agreement. Octovision Media. Drone image &amp; footage capture for LOGG Unleashed. Payment due 301117 £500. Total £500. £400 from M&amp;E, £100 from Programming. M&amp;E ZK403 K306. Programming ZK109 K159 I014.</t>
  </si>
  <si>
    <t>McGuires Live Photography</t>
  </si>
  <si>
    <t>Chris Pepper - 21 and 31 Oct</t>
  </si>
  <si>
    <t>McGuires Live Film</t>
  </si>
  <si>
    <t>Moved to McGuires</t>
  </si>
  <si>
    <t>Macnas Heralding, rehearsals, live</t>
  </si>
  <si>
    <t>Macnas Live Photography</t>
  </si>
  <si>
    <t>Chris Pepper</t>
  </si>
  <si>
    <t>Tom Arran</t>
  </si>
  <si>
    <t>Macnas Live Film</t>
  </si>
  <si>
    <t>Look Back Film Edit</t>
  </si>
  <si>
    <t>Hard drives for Macnas and Aswarm rushes</t>
  </si>
  <si>
    <t>Amazon</t>
  </si>
  <si>
    <t>SM Petty Cash</t>
  </si>
  <si>
    <t>FELLOWSHIP CAMPAIGN - wrongly coded</t>
  </si>
  <si>
    <t>Acts of Wanton Wonder Print</t>
  </si>
  <si>
    <t xml:space="preserve">Acts of Wanton Wonder distribution </t>
  </si>
  <si>
    <t>Invoice received 25.10.17</t>
  </si>
  <si>
    <t>Summary of marketing budget moved to sit within project budgets:</t>
  </si>
  <si>
    <t>Land Of Green Ginger Marketing Budget</t>
  </si>
  <si>
    <t>Project name</t>
  </si>
  <si>
    <t>Project code</t>
  </si>
  <si>
    <t>Marketing related Budget</t>
  </si>
  <si>
    <t>Marketing budget to remain in I014</t>
  </si>
  <si>
    <t>Sub Code</t>
  </si>
  <si>
    <t>Sub code name</t>
  </si>
  <si>
    <t>I014 current split</t>
  </si>
  <si>
    <t>BRANDING &amp; DESIGN</t>
  </si>
  <si>
    <t>DISTRIBUTION COSTS</t>
  </si>
  <si>
    <t>PRINT COSTS</t>
  </si>
  <si>
    <t>PHOTOGRPAHY</t>
  </si>
  <si>
    <t>FILMING</t>
  </si>
  <si>
    <t>DIGITAL CONTENT CREATION</t>
  </si>
  <si>
    <t>WEB DEVELOPMENT</t>
  </si>
  <si>
    <t>EVALUATION &amp; RESEARCH</t>
  </si>
  <si>
    <t>LAND OF GREEN GINGER SUMMARY AS AT 31.05.2017</t>
  </si>
  <si>
    <t>CASHFLOW</t>
  </si>
  <si>
    <t>BUDGET</t>
  </si>
  <si>
    <t>ACTUAL SPEND TO DATE</t>
  </si>
  <si>
    <t>CURRENT ACTUALS</t>
  </si>
  <si>
    <t>VARIANCE</t>
  </si>
  <si>
    <t>POS</t>
  </si>
  <si>
    <t>To book</t>
  </si>
  <si>
    <t>Requested C code to be closed - 27/2/18</t>
  </si>
  <si>
    <t>Moved 7499.10 to Book</t>
  </si>
  <si>
    <t>TO BE SCOPED</t>
  </si>
  <si>
    <t>ADMIN EXPENSES</t>
  </si>
  <si>
    <t>Illustrator travel 26 March Manchester to Hull</t>
  </si>
  <si>
    <t>Lunch</t>
  </si>
  <si>
    <t xml:space="preserve">Illustrator lunch 26 March </t>
  </si>
  <si>
    <t>Illustrator</t>
  </si>
  <si>
    <t>Katy Riddell</t>
  </si>
  <si>
    <t>c.40 illustrations @ £200 each</t>
  </si>
  <si>
    <t>Writer</t>
  </si>
  <si>
    <t>Gold foiling of LoGG mark on cover</t>
  </si>
  <si>
    <t>ISBN</t>
  </si>
  <si>
    <t>SCHOOLS</t>
  </si>
  <si>
    <t>Special Deliveries</t>
  </si>
  <si>
    <t>Schools resources</t>
  </si>
  <si>
    <t>Crate deliveries</t>
  </si>
  <si>
    <t>BIG MALARKEY</t>
  </si>
  <si>
    <t>x4 @ £150/day, 2xdays</t>
  </si>
  <si>
    <t>Build and movement inc. van hire</t>
  </si>
  <si>
    <t>Performers</t>
  </si>
  <si>
    <t>Giveaways</t>
  </si>
  <si>
    <t>Bookmarks, badges, stickers</t>
  </si>
  <si>
    <t>Writing</t>
  </si>
  <si>
    <t>Simon Sharkey book structure facilitation</t>
  </si>
  <si>
    <t>£1100 deposit, £200 admin fee - remainder (£773 moved to exec pot)</t>
  </si>
  <si>
    <t>K279</t>
  </si>
  <si>
    <t>K278</t>
  </si>
  <si>
    <t>Added from One Day Maybe</t>
  </si>
  <si>
    <t>Stencil design</t>
  </si>
  <si>
    <t>For crates</t>
  </si>
  <si>
    <t>Stencil production</t>
  </si>
  <si>
    <t>Leather effect cover</t>
  </si>
  <si>
    <t>X 120,000, 245mm (h) x 170mm (w), 76pp, 300gsm cover, 120g uncoated inners, Full colour throughout, Perfect bind finish</t>
  </si>
  <si>
    <t>Fulfilment</t>
  </si>
  <si>
    <t>Book into envelopes</t>
  </si>
  <si>
    <t>Delivery</t>
  </si>
  <si>
    <t>118,500 copies to RM for postage</t>
  </si>
  <si>
    <t>Horse and carriage - Photo Opp</t>
  </si>
  <si>
    <t>Chris and Katy Riddell for Big Malarkey</t>
  </si>
  <si>
    <t>Accommodation</t>
  </si>
  <si>
    <t>Paint - £32 per crate</t>
  </si>
  <si>
    <t>Additional materials - padlocks</t>
  </si>
  <si>
    <t>KRM</t>
  </si>
  <si>
    <t xml:space="preserve">To schools, inc. van hire. </t>
  </si>
  <si>
    <t>Build - £52 per crate</t>
  </si>
  <si>
    <t>Creative Practitioner</t>
  </si>
  <si>
    <t>5 days @ £150/day</t>
  </si>
  <si>
    <t>Materials for schools activity and resources</t>
  </si>
  <si>
    <t>Padlocks x50</t>
  </si>
  <si>
    <t>Screwfix</t>
  </si>
  <si>
    <t>Padlocks Additional TBC</t>
  </si>
  <si>
    <t>Actual totals of line 93 &amp;107</t>
  </si>
  <si>
    <t>Christina Lewis</t>
  </si>
  <si>
    <t>118,500 addresses. Total confirmed</t>
  </si>
  <si>
    <t>HCAL</t>
  </si>
  <si>
    <t>2x performers for 2 days + prep day(s)</t>
  </si>
  <si>
    <t>Travel, Accommodation and PDs</t>
  </si>
  <si>
    <t>Build of 70 crates - Topshow</t>
  </si>
  <si>
    <t>Painting of 70 crates - Beckie May</t>
  </si>
  <si>
    <t>Hideout</t>
  </si>
  <si>
    <t>Nom Code</t>
  </si>
  <si>
    <t>Dept</t>
  </si>
  <si>
    <t>Project</t>
  </si>
  <si>
    <t>Additional 4 pages per book</t>
  </si>
  <si>
    <t>Additional gold foiling of cover</t>
  </si>
  <si>
    <t>Print and fabrication of custom sized envelope</t>
  </si>
  <si>
    <t>x2 @ £150/day, 2xdays plus van hire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</si>
</sst>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2" formatCode="_(&quot;£&quot;* #,##0_);_(&quot;£&quot;* \(#,##0\);_(&quot;£&quot;* &quot;-&quot;_);_(@_)"/>
    <numFmt numFmtId="44" formatCode="_(&quot;£&quot;* #,##0.00_);_(&quot;£&quot;* \(#,##0.00\);_(&quot;£&quot;* &quot;-&quot;??_);_(@_)"/>
    <numFmt numFmtId="164" formatCode="&quot;£&quot;#,##0.00;[Red]\-&quot;£&quot;#,##0.00"/>
    <numFmt numFmtId="165" formatCode="_-&quot;£&quot;* #,##0.00_-;\-&quot;£&quot;* #,##0.00_-;_-&quot;£&quot;* &quot;-&quot;??_-;_-@_-"/>
    <numFmt numFmtId="166" formatCode="_-[$£-809]* #,##0.00_-;\-[$£-809]* #,##0.00_-;_-[$£-809]* &quot;-&quot;??_-;_-@_-"/>
    <numFmt numFmtId="167" formatCode="&quot;£&quot;#,##0.00"/>
    <numFmt numFmtId="168" formatCode="_-&quot;£&quot;* #,##0_-;\-&quot;£&quot;* #,##0_-;_-&quot;£&quot;* &quot;-&quot;??_-;_-@_-"/>
  </numFmts>
  <fonts count="4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theme="0" tint="-0.34998626667073579"/>
      <name val="Calibri"/>
      <family val="2"/>
      <scheme val="minor"/>
    </font>
    <font>
      <sz val="12"/>
      <color theme="0" tint="-0.34998626667073579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6"/>
      <color theme="0" tint="-0.34998626667073579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4"/>
      <color theme="0" tint="-0.34998626667073579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0" tint="-0.249977111117893"/>
      <name val="Calibri"/>
      <family val="2"/>
      <scheme val="minor"/>
    </font>
    <font>
      <sz val="12"/>
      <color theme="3" tint="0.39997558519241921"/>
      <name val="Calibri"/>
      <family val="2"/>
      <scheme val="minor"/>
    </font>
    <font>
      <b/>
      <sz val="12"/>
      <color theme="0" tint="-0.249977111117893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theme="0" tint="-0.14999847407452621"/>
      <name val="Calibri"/>
      <family val="2"/>
      <scheme val="minor"/>
    </font>
    <font>
      <b/>
      <sz val="12"/>
      <color theme="0" tint="-0.1499984740745262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6"/>
      <color theme="0" tint="-0.249977111117893"/>
      <name val="Calibri"/>
      <family val="2"/>
      <scheme val="minor"/>
    </font>
    <font>
      <sz val="14"/>
      <color theme="0" tint="-0.249977111117893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z val="11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0" tint="-0.249977111117893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1"/>
      <color theme="0" tint="-0.34998626667073579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2"/>
      <color theme="0" tint="-0.499984740745262"/>
      <name val="Calibri"/>
      <family val="2"/>
      <scheme val="minor"/>
    </font>
    <font>
      <sz val="12"/>
      <color theme="0" tint="-0.499984740745262"/>
      <name val="Calibri"/>
      <family val="2"/>
      <scheme val="minor"/>
    </font>
    <font>
      <sz val="8"/>
      <name val="Calibri"/>
      <family val="2"/>
      <scheme val="minor"/>
    </font>
    <font>
      <sz val="10"/>
      <color theme="0" tint="-0.24997711111789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theme="1"/>
      </top>
      <bottom/>
      <diagonal/>
    </border>
    <border>
      <left style="thin">
        <color auto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auto="1"/>
      </right>
      <top style="thin">
        <color theme="1"/>
      </top>
      <bottom/>
      <diagonal/>
    </border>
  </borders>
  <cellStyleXfs count="5">
    <xf numFmtId="0" fontId="0" fillId="0" borderId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</cellStyleXfs>
  <cellXfs count="609">
    <xf numFmtId="0" fontId="0" fillId="0" borderId="0" xfId="0"/>
    <xf numFmtId="0" fontId="6" fillId="0" borderId="0" xfId="0" applyFont="1"/>
    <xf numFmtId="14" fontId="0" fillId="0" borderId="0" xfId="0" applyNumberFormat="1"/>
    <xf numFmtId="165" fontId="0" fillId="0" borderId="0" xfId="0" applyNumberFormat="1"/>
    <xf numFmtId="0" fontId="6" fillId="0" borderId="0" xfId="0" applyFont="1" applyAlignment="1">
      <alignment vertical="center"/>
    </xf>
    <xf numFmtId="165" fontId="6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165" fontId="0" fillId="0" borderId="0" xfId="0" applyNumberFormat="1" applyAlignment="1">
      <alignment vertical="center"/>
    </xf>
    <xf numFmtId="0" fontId="7" fillId="0" borderId="0" xfId="0" applyFont="1"/>
    <xf numFmtId="165" fontId="7" fillId="0" borderId="0" xfId="0" applyNumberFormat="1" applyFont="1"/>
    <xf numFmtId="0" fontId="0" fillId="0" borderId="0" xfId="0" applyAlignment="1">
      <alignment horizontal="left" vertical="center"/>
    </xf>
    <xf numFmtId="0" fontId="0" fillId="0" borderId="0" xfId="0" applyFont="1" applyAlignment="1">
      <alignment vertical="center"/>
    </xf>
    <xf numFmtId="165" fontId="0" fillId="0" borderId="0" xfId="0" applyNumberFormat="1" applyFont="1" applyAlignment="1">
      <alignment vertical="center"/>
    </xf>
    <xf numFmtId="0" fontId="9" fillId="0" borderId="0" xfId="0" applyFont="1"/>
    <xf numFmtId="165" fontId="10" fillId="0" borderId="0" xfId="0" applyNumberFormat="1" applyFont="1"/>
    <xf numFmtId="0" fontId="10" fillId="0" borderId="0" xfId="0" applyFont="1"/>
    <xf numFmtId="165" fontId="9" fillId="0" borderId="0" xfId="0" applyNumberFormat="1" applyFont="1"/>
    <xf numFmtId="0" fontId="10" fillId="0" borderId="0" xfId="0" applyFont="1" applyAlignment="1">
      <alignment horizontal="left"/>
    </xf>
    <xf numFmtId="0" fontId="8" fillId="0" borderId="0" xfId="0" applyFont="1"/>
    <xf numFmtId="0" fontId="13" fillId="0" borderId="0" xfId="0" applyFont="1"/>
    <xf numFmtId="0" fontId="14" fillId="0" borderId="1" xfId="0" applyFont="1" applyBorder="1"/>
    <xf numFmtId="0" fontId="14" fillId="0" borderId="0" xfId="0" applyFont="1"/>
    <xf numFmtId="0" fontId="14" fillId="0" borderId="2" xfId="0" applyFont="1" applyBorder="1"/>
    <xf numFmtId="166" fontId="14" fillId="0" borderId="2" xfId="0" applyNumberFormat="1" applyFont="1" applyFill="1" applyBorder="1"/>
    <xf numFmtId="165" fontId="14" fillId="0" borderId="3" xfId="0" applyNumberFormat="1" applyFont="1" applyBorder="1"/>
    <xf numFmtId="165" fontId="15" fillId="0" borderId="2" xfId="0" applyNumberFormat="1" applyFont="1" applyBorder="1"/>
    <xf numFmtId="0" fontId="14" fillId="0" borderId="3" xfId="0" applyFont="1" applyFill="1" applyBorder="1" applyAlignment="1">
      <alignment horizontal="right"/>
    </xf>
    <xf numFmtId="0" fontId="14" fillId="0" borderId="4" xfId="0" applyFont="1" applyBorder="1"/>
    <xf numFmtId="0" fontId="14" fillId="0" borderId="3" xfId="0" applyFont="1" applyBorder="1"/>
    <xf numFmtId="0" fontId="16" fillId="0" borderId="0" xfId="0" applyFont="1"/>
    <xf numFmtId="0" fontId="17" fillId="0" borderId="5" xfId="0" applyFont="1" applyBorder="1" applyAlignment="1">
      <alignment wrapText="1"/>
    </xf>
    <xf numFmtId="0" fontId="17" fillId="0" borderId="6" xfId="0" applyFont="1" applyBorder="1" applyAlignment="1">
      <alignment wrapText="1"/>
    </xf>
    <xf numFmtId="0" fontId="17" fillId="0" borderId="7" xfId="0" applyFont="1" applyBorder="1"/>
    <xf numFmtId="0" fontId="17" fillId="0" borderId="6" xfId="0" applyFont="1" applyBorder="1"/>
    <xf numFmtId="0" fontId="18" fillId="0" borderId="6" xfId="0" applyFont="1" applyBorder="1"/>
    <xf numFmtId="166" fontId="6" fillId="0" borderId="6" xfId="0" applyNumberFormat="1" applyFont="1" applyFill="1" applyBorder="1"/>
    <xf numFmtId="165" fontId="18" fillId="2" borderId="8" xfId="0" applyNumberFormat="1" applyFont="1" applyFill="1" applyBorder="1"/>
    <xf numFmtId="0" fontId="17" fillId="0" borderId="0" xfId="0" applyFont="1"/>
    <xf numFmtId="0" fontId="6" fillId="0" borderId="0" xfId="0" applyFont="1" applyAlignment="1">
      <alignment horizontal="center" wrapText="1"/>
    </xf>
    <xf numFmtId="0" fontId="17" fillId="0" borderId="9" xfId="0" applyFont="1" applyBorder="1"/>
    <xf numFmtId="0" fontId="0" fillId="0" borderId="10" xfId="0" applyFont="1" applyFill="1" applyBorder="1" applyAlignment="1">
      <alignment horizontal="right"/>
    </xf>
    <xf numFmtId="0" fontId="17" fillId="0" borderId="5" xfId="0" applyFont="1" applyBorder="1"/>
    <xf numFmtId="0" fontId="17" fillId="0" borderId="8" xfId="0" applyFont="1" applyBorder="1"/>
    <xf numFmtId="0" fontId="6" fillId="0" borderId="11" xfId="0" applyFont="1" applyBorder="1" applyAlignment="1">
      <alignment wrapText="1"/>
    </xf>
    <xf numFmtId="0" fontId="6" fillId="0" borderId="12" xfId="0" applyFont="1" applyBorder="1" applyAlignment="1">
      <alignment wrapText="1"/>
    </xf>
    <xf numFmtId="0" fontId="6" fillId="0" borderId="13" xfId="0" applyFont="1" applyBorder="1"/>
    <xf numFmtId="0" fontId="6" fillId="0" borderId="12" xfId="0" applyFont="1" applyBorder="1"/>
    <xf numFmtId="166" fontId="6" fillId="0" borderId="12" xfId="0" applyNumberFormat="1" applyFont="1" applyFill="1" applyBorder="1"/>
    <xf numFmtId="165" fontId="6" fillId="0" borderId="14" xfId="0" applyNumberFormat="1" applyFont="1" applyBorder="1"/>
    <xf numFmtId="165" fontId="6" fillId="0" borderId="0" xfId="0" applyNumberFormat="1" applyFont="1"/>
    <xf numFmtId="0" fontId="6" fillId="0" borderId="9" xfId="0" applyFont="1" applyBorder="1"/>
    <xf numFmtId="0" fontId="6" fillId="0" borderId="10" xfId="0" applyFont="1" applyFill="1" applyBorder="1"/>
    <xf numFmtId="0" fontId="6" fillId="0" borderId="15" xfId="0" applyFont="1" applyBorder="1"/>
    <xf numFmtId="0" fontId="6" fillId="0" borderId="10" xfId="0" applyFont="1" applyBorder="1"/>
    <xf numFmtId="0" fontId="0" fillId="0" borderId="5" xfId="0" applyBorder="1"/>
    <xf numFmtId="0" fontId="0" fillId="0" borderId="6" xfId="0" applyBorder="1"/>
    <xf numFmtId="0" fontId="6" fillId="0" borderId="7" xfId="0" applyFont="1" applyBorder="1"/>
    <xf numFmtId="166" fontId="0" fillId="0" borderId="6" xfId="0" applyNumberFormat="1" applyFill="1" applyBorder="1"/>
    <xf numFmtId="165" fontId="6" fillId="0" borderId="8" xfId="0" applyNumberFormat="1" applyFont="1" applyBorder="1"/>
    <xf numFmtId="165" fontId="6" fillId="0" borderId="7" xfId="0" applyNumberFormat="1" applyFont="1" applyBorder="1"/>
    <xf numFmtId="165" fontId="7" fillId="0" borderId="6" xfId="0" applyNumberFormat="1" applyFont="1" applyBorder="1"/>
    <xf numFmtId="0" fontId="0" fillId="0" borderId="7" xfId="0" applyBorder="1"/>
    <xf numFmtId="0" fontId="0" fillId="0" borderId="8" xfId="0" applyFill="1" applyBorder="1"/>
    <xf numFmtId="0" fontId="0" fillId="0" borderId="8" xfId="0" applyBorder="1"/>
    <xf numFmtId="0" fontId="19" fillId="0" borderId="0" xfId="0" applyFont="1"/>
    <xf numFmtId="0" fontId="19" fillId="0" borderId="15" xfId="0" applyFont="1" applyBorder="1"/>
    <xf numFmtId="0" fontId="19" fillId="0" borderId="0" xfId="0" applyFont="1" applyBorder="1"/>
    <xf numFmtId="0" fontId="19" fillId="0" borderId="9" xfId="0" applyFont="1" applyBorder="1"/>
    <xf numFmtId="166" fontId="19" fillId="0" borderId="0" xfId="0" applyNumberFormat="1" applyFont="1" applyFill="1" applyBorder="1"/>
    <xf numFmtId="165" fontId="19" fillId="0" borderId="10" xfId="0" applyNumberFormat="1" applyFont="1" applyBorder="1"/>
    <xf numFmtId="165" fontId="19" fillId="0" borderId="9" xfId="0" applyNumberFormat="1" applyFont="1" applyBorder="1"/>
    <xf numFmtId="165" fontId="19" fillId="0" borderId="0" xfId="0" applyNumberFormat="1" applyFont="1" applyBorder="1"/>
    <xf numFmtId="165" fontId="19" fillId="0" borderId="10" xfId="0" applyNumberFormat="1" applyFont="1" applyFill="1" applyBorder="1"/>
    <xf numFmtId="0" fontId="19" fillId="0" borderId="10" xfId="0" applyFont="1" applyBorder="1"/>
    <xf numFmtId="0" fontId="10" fillId="0" borderId="15" xfId="0" applyFont="1" applyBorder="1"/>
    <xf numFmtId="0" fontId="10" fillId="0" borderId="0" xfId="0" applyFont="1" applyBorder="1"/>
    <xf numFmtId="0" fontId="10" fillId="0" borderId="9" xfId="0" applyFont="1" applyBorder="1"/>
    <xf numFmtId="166" fontId="10" fillId="0" borderId="0" xfId="0" applyNumberFormat="1" applyFont="1" applyFill="1" applyBorder="1"/>
    <xf numFmtId="165" fontId="10" fillId="0" borderId="10" xfId="0" applyNumberFormat="1" applyFont="1" applyBorder="1"/>
    <xf numFmtId="165" fontId="10" fillId="0" borderId="9" xfId="0" applyNumberFormat="1" applyFont="1" applyBorder="1"/>
    <xf numFmtId="165" fontId="10" fillId="0" borderId="0" xfId="0" applyNumberFormat="1" applyFont="1" applyBorder="1"/>
    <xf numFmtId="0" fontId="10" fillId="0" borderId="9" xfId="0" applyFont="1" applyBorder="1" applyAlignment="1">
      <alignment horizontal="right"/>
    </xf>
    <xf numFmtId="165" fontId="10" fillId="0" borderId="10" xfId="0" applyNumberFormat="1" applyFont="1" applyFill="1" applyBorder="1"/>
    <xf numFmtId="0" fontId="10" fillId="0" borderId="10" xfId="0" applyFont="1" applyBorder="1"/>
    <xf numFmtId="0" fontId="0" fillId="0" borderId="15" xfId="0" applyFont="1" applyBorder="1"/>
    <xf numFmtId="0" fontId="0" fillId="0" borderId="0" xfId="0" applyFont="1" applyFill="1" applyBorder="1"/>
    <xf numFmtId="0" fontId="0" fillId="0" borderId="9" xfId="0" applyFont="1" applyBorder="1"/>
    <xf numFmtId="0" fontId="0" fillId="0" borderId="0" xfId="0" applyFont="1" applyBorder="1"/>
    <xf numFmtId="165" fontId="0" fillId="0" borderId="10" xfId="0" applyNumberFormat="1" applyFont="1" applyBorder="1"/>
    <xf numFmtId="165" fontId="0" fillId="0" borderId="9" xfId="0" applyNumberFormat="1" applyFont="1" applyBorder="1"/>
    <xf numFmtId="165" fontId="7" fillId="0" borderId="0" xfId="0" applyNumberFormat="1" applyFont="1" applyBorder="1"/>
    <xf numFmtId="165" fontId="7" fillId="0" borderId="10" xfId="0" applyNumberFormat="1" applyFont="1" applyFill="1" applyBorder="1"/>
    <xf numFmtId="0" fontId="20" fillId="0" borderId="10" xfId="0" applyFont="1" applyBorder="1"/>
    <xf numFmtId="165" fontId="0" fillId="0" borderId="10" xfId="0" applyNumberFormat="1" applyFont="1" applyFill="1" applyBorder="1"/>
    <xf numFmtId="0" fontId="0" fillId="0" borderId="10" xfId="0" applyFont="1" applyBorder="1"/>
    <xf numFmtId="0" fontId="7" fillId="0" borderId="0" xfId="0" applyFont="1" applyFill="1" applyBorder="1"/>
    <xf numFmtId="0" fontId="7" fillId="0" borderId="10" xfId="0" applyFont="1" applyBorder="1"/>
    <xf numFmtId="0" fontId="7" fillId="0" borderId="9" xfId="0" applyFont="1" applyBorder="1"/>
    <xf numFmtId="0" fontId="7" fillId="0" borderId="15" xfId="0" applyFont="1" applyBorder="1"/>
    <xf numFmtId="0" fontId="10" fillId="0" borderId="0" xfId="0" applyFont="1" applyFill="1" applyBorder="1"/>
    <xf numFmtId="0" fontId="10" fillId="0" borderId="9" xfId="0" applyFont="1" applyFill="1" applyBorder="1"/>
    <xf numFmtId="166" fontId="10" fillId="0" borderId="0" xfId="0" applyNumberFormat="1" applyFont="1" applyFill="1"/>
    <xf numFmtId="0" fontId="0" fillId="0" borderId="11" xfId="0" applyFont="1" applyBorder="1"/>
    <xf numFmtId="0" fontId="0" fillId="0" borderId="12" xfId="0" applyFont="1" applyBorder="1"/>
    <xf numFmtId="0" fontId="0" fillId="0" borderId="13" xfId="0" applyFont="1" applyBorder="1"/>
    <xf numFmtId="166" fontId="0" fillId="0" borderId="12" xfId="0" applyNumberFormat="1" applyFont="1" applyFill="1" applyBorder="1"/>
    <xf numFmtId="165" fontId="0" fillId="0" borderId="14" xfId="0" applyNumberFormat="1" applyFont="1" applyBorder="1"/>
    <xf numFmtId="165" fontId="0" fillId="0" borderId="13" xfId="0" applyNumberFormat="1" applyFont="1" applyBorder="1"/>
    <xf numFmtId="165" fontId="7" fillId="0" borderId="12" xfId="0" applyNumberFormat="1" applyFont="1" applyBorder="1"/>
    <xf numFmtId="165" fontId="0" fillId="0" borderId="14" xfId="0" applyNumberFormat="1" applyFont="1" applyFill="1" applyBorder="1"/>
    <xf numFmtId="0" fontId="0" fillId="0" borderId="14" xfId="0" applyFont="1" applyBorder="1"/>
    <xf numFmtId="165" fontId="0" fillId="0" borderId="8" xfId="0" applyNumberFormat="1" applyFont="1" applyFill="1" applyBorder="1"/>
    <xf numFmtId="0" fontId="0" fillId="0" borderId="15" xfId="0" applyBorder="1"/>
    <xf numFmtId="0" fontId="0" fillId="0" borderId="10" xfId="0" applyBorder="1"/>
    <xf numFmtId="17" fontId="10" fillId="0" borderId="9" xfId="0" applyNumberFormat="1" applyFont="1" applyBorder="1"/>
    <xf numFmtId="0" fontId="19" fillId="0" borderId="0" xfId="0" applyFont="1" applyFill="1" applyBorder="1"/>
    <xf numFmtId="165" fontId="21" fillId="0" borderId="10" xfId="0" applyNumberFormat="1" applyFont="1" applyBorder="1"/>
    <xf numFmtId="166" fontId="19" fillId="0" borderId="10" xfId="0" applyNumberFormat="1" applyFont="1" applyBorder="1"/>
    <xf numFmtId="0" fontId="19" fillId="0" borderId="9" xfId="0" applyFont="1" applyBorder="1" applyAlignment="1">
      <alignment horizontal="right"/>
    </xf>
    <xf numFmtId="0" fontId="8" fillId="0" borderId="15" xfId="0" applyFont="1" applyBorder="1"/>
    <xf numFmtId="165" fontId="9" fillId="0" borderId="10" xfId="0" applyNumberFormat="1" applyFont="1" applyBorder="1"/>
    <xf numFmtId="165" fontId="9" fillId="0" borderId="9" xfId="0" applyNumberFormat="1" applyFont="1" applyBorder="1"/>
    <xf numFmtId="0" fontId="0" fillId="0" borderId="11" xfId="0" applyBorder="1"/>
    <xf numFmtId="0" fontId="0" fillId="0" borderId="12" xfId="0" applyBorder="1"/>
    <xf numFmtId="166" fontId="0" fillId="0" borderId="12" xfId="0" applyNumberFormat="1" applyFill="1" applyBorder="1"/>
    <xf numFmtId="165" fontId="6" fillId="0" borderId="13" xfId="0" applyNumberFormat="1" applyFont="1" applyBorder="1"/>
    <xf numFmtId="0" fontId="0" fillId="0" borderId="13" xfId="0" applyBorder="1"/>
    <xf numFmtId="0" fontId="0" fillId="0" borderId="14" xfId="0" applyFill="1" applyBorder="1"/>
    <xf numFmtId="0" fontId="0" fillId="0" borderId="0" xfId="0" applyBorder="1"/>
    <xf numFmtId="165" fontId="21" fillId="0" borderId="9" xfId="0" applyNumberFormat="1" applyFont="1" applyBorder="1"/>
    <xf numFmtId="0" fontId="0" fillId="0" borderId="9" xfId="0" applyBorder="1"/>
    <xf numFmtId="0" fontId="8" fillId="0" borderId="10" xfId="0" applyFont="1" applyBorder="1"/>
    <xf numFmtId="0" fontId="7" fillId="0" borderId="0" xfId="0" applyFont="1" applyBorder="1"/>
    <xf numFmtId="166" fontId="7" fillId="0" borderId="0" xfId="0" applyNumberFormat="1" applyFont="1" applyFill="1" applyBorder="1"/>
    <xf numFmtId="165" fontId="7" fillId="0" borderId="10" xfId="0" applyNumberFormat="1" applyFont="1" applyBorder="1"/>
    <xf numFmtId="165" fontId="7" fillId="0" borderId="9" xfId="0" applyNumberFormat="1" applyFont="1" applyBorder="1"/>
    <xf numFmtId="0" fontId="7" fillId="0" borderId="10" xfId="0" applyFont="1" applyFill="1" applyBorder="1"/>
    <xf numFmtId="0" fontId="0" fillId="0" borderId="10" xfId="0" applyFont="1" applyFill="1" applyBorder="1"/>
    <xf numFmtId="0" fontId="0" fillId="0" borderId="14" xfId="0" applyBorder="1"/>
    <xf numFmtId="0" fontId="0" fillId="0" borderId="0" xfId="0" applyFont="1"/>
    <xf numFmtId="0" fontId="22" fillId="0" borderId="0" xfId="0" applyFont="1"/>
    <xf numFmtId="0" fontId="22" fillId="0" borderId="15" xfId="0" applyFont="1" applyBorder="1"/>
    <xf numFmtId="0" fontId="22" fillId="0" borderId="9" xfId="0" applyFont="1" applyBorder="1"/>
    <xf numFmtId="165" fontId="22" fillId="0" borderId="10" xfId="0" applyNumberFormat="1" applyFont="1" applyBorder="1"/>
    <xf numFmtId="0" fontId="22" fillId="0" borderId="10" xfId="0" applyFont="1" applyBorder="1"/>
    <xf numFmtId="0" fontId="0" fillId="0" borderId="14" xfId="0" applyFont="1" applyFill="1" applyBorder="1"/>
    <xf numFmtId="0" fontId="23" fillId="0" borderId="15" xfId="0" applyFont="1" applyBorder="1"/>
    <xf numFmtId="0" fontId="23" fillId="0" borderId="0" xfId="0" applyFont="1" applyFill="1" applyBorder="1"/>
    <xf numFmtId="0" fontId="23" fillId="0" borderId="9" xfId="0" applyFont="1" applyBorder="1"/>
    <xf numFmtId="0" fontId="23" fillId="0" borderId="0" xfId="0" applyFont="1" applyBorder="1"/>
    <xf numFmtId="166" fontId="23" fillId="0" borderId="0" xfId="0" applyNumberFormat="1" applyFont="1" applyFill="1" applyBorder="1"/>
    <xf numFmtId="165" fontId="23" fillId="0" borderId="10" xfId="0" applyNumberFormat="1" applyFont="1" applyBorder="1"/>
    <xf numFmtId="165" fontId="23" fillId="0" borderId="9" xfId="0" applyNumberFormat="1" applyFont="1" applyBorder="1"/>
    <xf numFmtId="165" fontId="23" fillId="0" borderId="0" xfId="0" applyNumberFormat="1" applyFont="1" applyBorder="1"/>
    <xf numFmtId="0" fontId="0" fillId="0" borderId="6" xfId="0" applyFont="1" applyBorder="1"/>
    <xf numFmtId="0" fontId="6" fillId="0" borderId="6" xfId="0" applyFont="1" applyBorder="1"/>
    <xf numFmtId="0" fontId="6" fillId="0" borderId="8" xfId="0" applyFont="1" applyFill="1" applyBorder="1"/>
    <xf numFmtId="0" fontId="10" fillId="0" borderId="12" xfId="0" applyFont="1" applyBorder="1"/>
    <xf numFmtId="0" fontId="9" fillId="0" borderId="0" xfId="0" applyFont="1" applyBorder="1"/>
    <xf numFmtId="0" fontId="21" fillId="0" borderId="0" xfId="0" applyFont="1" applyBorder="1"/>
    <xf numFmtId="165" fontId="6" fillId="0" borderId="10" xfId="0" applyNumberFormat="1" applyFont="1" applyBorder="1"/>
    <xf numFmtId="165" fontId="6" fillId="0" borderId="9" xfId="0" applyNumberFormat="1" applyFont="1" applyBorder="1"/>
    <xf numFmtId="0" fontId="6" fillId="0" borderId="5" xfId="0" applyFont="1" applyBorder="1"/>
    <xf numFmtId="0" fontId="6" fillId="0" borderId="7" xfId="0" applyFont="1" applyFill="1" applyBorder="1"/>
    <xf numFmtId="0" fontId="6" fillId="0" borderId="8" xfId="0" applyFont="1" applyBorder="1"/>
    <xf numFmtId="166" fontId="0" fillId="0" borderId="0" xfId="0" applyNumberFormat="1" applyFill="1" applyBorder="1"/>
    <xf numFmtId="165" fontId="0" fillId="0" borderId="10" xfId="0" applyNumberFormat="1" applyBorder="1"/>
    <xf numFmtId="0" fontId="0" fillId="0" borderId="10" xfId="0" applyFill="1" applyBorder="1"/>
    <xf numFmtId="165" fontId="0" fillId="0" borderId="14" xfId="0" applyNumberFormat="1" applyBorder="1"/>
    <xf numFmtId="166" fontId="0" fillId="0" borderId="0" xfId="0" applyNumberFormat="1" applyFill="1"/>
    <xf numFmtId="165" fontId="6" fillId="0" borderId="14" xfId="0" applyNumberFormat="1" applyFont="1" applyFill="1" applyBorder="1"/>
    <xf numFmtId="0" fontId="6" fillId="0" borderId="11" xfId="0" applyFont="1" applyBorder="1"/>
    <xf numFmtId="165" fontId="6" fillId="0" borderId="12" xfId="0" applyNumberFormat="1" applyFont="1" applyBorder="1"/>
    <xf numFmtId="0" fontId="10" fillId="0" borderId="5" xfId="0" applyFont="1" applyBorder="1"/>
    <xf numFmtId="0" fontId="9" fillId="0" borderId="7" xfId="0" applyFont="1" applyBorder="1"/>
    <xf numFmtId="0" fontId="10" fillId="0" borderId="6" xfId="0" applyFont="1" applyBorder="1"/>
    <xf numFmtId="165" fontId="10" fillId="0" borderId="6" xfId="0" applyNumberFormat="1" applyFont="1" applyBorder="1"/>
    <xf numFmtId="165" fontId="9" fillId="0" borderId="8" xfId="0" applyNumberFormat="1" applyFont="1" applyBorder="1"/>
    <xf numFmtId="0" fontId="10" fillId="0" borderId="13" xfId="0" applyFont="1" applyBorder="1"/>
    <xf numFmtId="165" fontId="10" fillId="0" borderId="12" xfId="0" applyNumberFormat="1" applyFont="1" applyBorder="1"/>
    <xf numFmtId="165" fontId="10" fillId="0" borderId="14" xfId="0" applyNumberFormat="1" applyFont="1" applyBorder="1"/>
    <xf numFmtId="165" fontId="0" fillId="0" borderId="12" xfId="0" applyNumberFormat="1" applyBorder="1"/>
    <xf numFmtId="165" fontId="14" fillId="0" borderId="2" xfId="0" applyNumberFormat="1" applyFont="1" applyBorder="1"/>
    <xf numFmtId="165" fontId="14" fillId="0" borderId="1" xfId="0" applyNumberFormat="1" applyFont="1" applyBorder="1"/>
    <xf numFmtId="165" fontId="6" fillId="0" borderId="6" xfId="0" applyNumberFormat="1" applyFont="1" applyBorder="1"/>
    <xf numFmtId="165" fontId="18" fillId="0" borderId="7" xfId="0" applyNumberFormat="1" applyFont="1" applyFill="1" applyBorder="1"/>
    <xf numFmtId="165" fontId="18" fillId="0" borderId="8" xfId="0" applyNumberFormat="1" applyFont="1" applyFill="1" applyBorder="1"/>
    <xf numFmtId="165" fontId="0" fillId="0" borderId="6" xfId="0" applyNumberFormat="1" applyBorder="1"/>
    <xf numFmtId="0" fontId="0" fillId="0" borderId="15" xfId="0" applyFont="1" applyFill="1" applyBorder="1"/>
    <xf numFmtId="0" fontId="0" fillId="0" borderId="9" xfId="0" applyFont="1" applyFill="1" applyBorder="1"/>
    <xf numFmtId="165" fontId="0" fillId="0" borderId="0" xfId="0" applyNumberFormat="1" applyFont="1" applyFill="1" applyBorder="1"/>
    <xf numFmtId="165" fontId="0" fillId="0" borderId="9" xfId="0" applyNumberFormat="1" applyFont="1" applyFill="1" applyBorder="1"/>
    <xf numFmtId="165" fontId="0" fillId="0" borderId="9" xfId="0" applyNumberFormat="1" applyFont="1" applyFill="1" applyBorder="1" applyAlignment="1">
      <alignment horizontal="right"/>
    </xf>
    <xf numFmtId="0" fontId="10" fillId="0" borderId="15" xfId="0" applyFont="1" applyFill="1" applyBorder="1"/>
    <xf numFmtId="165" fontId="10" fillId="0" borderId="0" xfId="0" applyNumberFormat="1" applyFont="1" applyFill="1" applyBorder="1"/>
    <xf numFmtId="165" fontId="10" fillId="0" borderId="9" xfId="0" applyNumberFormat="1" applyFont="1" applyFill="1" applyBorder="1"/>
    <xf numFmtId="165" fontId="10" fillId="0" borderId="9" xfId="0" applyNumberFormat="1" applyFont="1" applyFill="1" applyBorder="1" applyAlignment="1">
      <alignment horizontal="right"/>
    </xf>
    <xf numFmtId="165" fontId="0" fillId="0" borderId="0" xfId="0" applyNumberFormat="1" applyFont="1" applyBorder="1"/>
    <xf numFmtId="165" fontId="0" fillId="0" borderId="12" xfId="0" applyNumberFormat="1" applyFont="1" applyBorder="1"/>
    <xf numFmtId="0" fontId="19" fillId="0" borderId="15" xfId="0" applyFont="1" applyFill="1" applyBorder="1"/>
    <xf numFmtId="165" fontId="8" fillId="0" borderId="0" xfId="0" applyNumberFormat="1" applyFont="1" applyBorder="1"/>
    <xf numFmtId="0" fontId="19" fillId="0" borderId="11" xfId="0" applyFont="1" applyBorder="1"/>
    <xf numFmtId="0" fontId="19" fillId="0" borderId="12" xfId="0" applyFont="1" applyBorder="1"/>
    <xf numFmtId="0" fontId="19" fillId="0" borderId="13" xfId="0" applyFont="1" applyBorder="1"/>
    <xf numFmtId="165" fontId="19" fillId="0" borderId="12" xfId="0" applyNumberFormat="1" applyFont="1" applyBorder="1"/>
    <xf numFmtId="165" fontId="19" fillId="0" borderId="14" xfId="0" applyNumberFormat="1" applyFont="1" applyBorder="1"/>
    <xf numFmtId="165" fontId="19" fillId="0" borderId="13" xfId="0" applyNumberFormat="1" applyFont="1" applyBorder="1"/>
    <xf numFmtId="165" fontId="0" fillId="0" borderId="7" xfId="0" applyNumberFormat="1" applyFont="1" applyBorder="1"/>
    <xf numFmtId="165" fontId="0" fillId="0" borderId="8" xfId="0" applyNumberFormat="1" applyFont="1" applyBorder="1"/>
    <xf numFmtId="0" fontId="10" fillId="0" borderId="7" xfId="0" applyFont="1" applyBorder="1"/>
    <xf numFmtId="0" fontId="9" fillId="0" borderId="6" xfId="0" applyFont="1" applyFill="1" applyBorder="1"/>
    <xf numFmtId="0" fontId="10" fillId="0" borderId="11" xfId="0" applyFont="1" applyBorder="1"/>
    <xf numFmtId="165" fontId="10" fillId="0" borderId="13" xfId="0" applyNumberFormat="1" applyFont="1" applyBorder="1"/>
    <xf numFmtId="0" fontId="10" fillId="0" borderId="14" xfId="0" applyFont="1" applyBorder="1"/>
    <xf numFmtId="165" fontId="0" fillId="0" borderId="1" xfId="0" applyNumberFormat="1" applyBorder="1"/>
    <xf numFmtId="165" fontId="6" fillId="0" borderId="3" xfId="0" applyNumberFormat="1" applyFont="1" applyBorder="1"/>
    <xf numFmtId="0" fontId="6" fillId="0" borderId="1" xfId="0" applyFont="1" applyBorder="1"/>
    <xf numFmtId="0" fontId="14" fillId="0" borderId="0" xfId="0" applyFont="1" applyBorder="1"/>
    <xf numFmtId="166" fontId="14" fillId="0" borderId="3" xfId="0" applyNumberFormat="1" applyFont="1" applyBorder="1"/>
    <xf numFmtId="166" fontId="17" fillId="0" borderId="10" xfId="0" applyNumberFormat="1" applyFont="1" applyBorder="1"/>
    <xf numFmtId="0" fontId="17" fillId="0" borderId="10" xfId="0" applyFont="1" applyBorder="1"/>
    <xf numFmtId="166" fontId="6" fillId="0" borderId="10" xfId="0" applyNumberFormat="1" applyFont="1" applyBorder="1"/>
    <xf numFmtId="166" fontId="6" fillId="0" borderId="8" xfId="0" applyNumberFormat="1" applyFont="1" applyBorder="1"/>
    <xf numFmtId="166" fontId="0" fillId="0" borderId="14" xfId="0" applyNumberFormat="1" applyFont="1" applyBorder="1"/>
    <xf numFmtId="165" fontId="24" fillId="0" borderId="10" xfId="0" applyNumberFormat="1" applyFont="1" applyBorder="1"/>
    <xf numFmtId="166" fontId="23" fillId="0" borderId="10" xfId="0" applyNumberFormat="1" applyFont="1" applyBorder="1"/>
    <xf numFmtId="0" fontId="23" fillId="0" borderId="9" xfId="0" applyFont="1" applyBorder="1" applyAlignment="1">
      <alignment horizontal="right"/>
    </xf>
    <xf numFmtId="165" fontId="23" fillId="0" borderId="10" xfId="0" applyNumberFormat="1" applyFont="1" applyFill="1" applyBorder="1"/>
    <xf numFmtId="164" fontId="19" fillId="0" borderId="0" xfId="0" applyNumberFormat="1" applyFont="1" applyBorder="1"/>
    <xf numFmtId="166" fontId="0" fillId="0" borderId="10" xfId="0" applyNumberFormat="1" applyFont="1" applyBorder="1"/>
    <xf numFmtId="166" fontId="6" fillId="0" borderId="3" xfId="0" applyNumberFormat="1" applyFont="1" applyBorder="1"/>
    <xf numFmtId="0" fontId="6" fillId="0" borderId="3" xfId="0" applyFont="1" applyBorder="1"/>
    <xf numFmtId="0" fontId="6" fillId="0" borderId="4" xfId="0" applyFont="1" applyBorder="1"/>
    <xf numFmtId="165" fontId="21" fillId="0" borderId="8" xfId="0" applyNumberFormat="1" applyFont="1" applyFill="1" applyBorder="1"/>
    <xf numFmtId="165" fontId="6" fillId="0" borderId="10" xfId="0" applyNumberFormat="1" applyFont="1" applyFill="1" applyBorder="1"/>
    <xf numFmtId="166" fontId="21" fillId="0" borderId="10" xfId="0" applyNumberFormat="1" applyFont="1" applyBorder="1"/>
    <xf numFmtId="49" fontId="19" fillId="0" borderId="15" xfId="0" applyNumberFormat="1" applyFont="1" applyBorder="1" applyAlignment="1">
      <alignment horizontal="right"/>
    </xf>
    <xf numFmtId="49" fontId="0" fillId="0" borderId="15" xfId="0" applyNumberFormat="1" applyBorder="1" applyAlignment="1">
      <alignment horizontal="right"/>
    </xf>
    <xf numFmtId="165" fontId="6" fillId="0" borderId="8" xfId="0" applyNumberFormat="1" applyFont="1" applyFill="1" applyBorder="1"/>
    <xf numFmtId="3" fontId="19" fillId="0" borderId="0" xfId="0" applyNumberFormat="1" applyFont="1" applyBorder="1"/>
    <xf numFmtId="165" fontId="21" fillId="0" borderId="10" xfId="0" applyNumberFormat="1" applyFont="1" applyFill="1" applyBorder="1"/>
    <xf numFmtId="165" fontId="0" fillId="0" borderId="0" xfId="0" applyNumberFormat="1" applyBorder="1"/>
    <xf numFmtId="166" fontId="6" fillId="0" borderId="14" xfId="0" applyNumberFormat="1" applyFont="1" applyBorder="1"/>
    <xf numFmtId="165" fontId="19" fillId="0" borderId="8" xfId="0" applyNumberFormat="1" applyFont="1" applyBorder="1"/>
    <xf numFmtId="166" fontId="9" fillId="0" borderId="10" xfId="0" applyNumberFormat="1" applyFont="1" applyBorder="1"/>
    <xf numFmtId="166" fontId="0" fillId="0" borderId="14" xfId="0" applyNumberFormat="1" applyBorder="1"/>
    <xf numFmtId="165" fontId="21" fillId="0" borderId="8" xfId="0" applyNumberFormat="1" applyFont="1" applyBorder="1"/>
    <xf numFmtId="166" fontId="0" fillId="0" borderId="10" xfId="0" applyNumberFormat="1" applyBorder="1"/>
    <xf numFmtId="0" fontId="19" fillId="0" borderId="7" xfId="0" applyFont="1" applyBorder="1"/>
    <xf numFmtId="166" fontId="19" fillId="0" borderId="8" xfId="0" applyNumberFormat="1" applyFont="1" applyBorder="1"/>
    <xf numFmtId="166" fontId="0" fillId="0" borderId="8" xfId="0" applyNumberFormat="1" applyBorder="1"/>
    <xf numFmtId="165" fontId="18" fillId="0" borderId="8" xfId="0" applyNumberFormat="1" applyFont="1" applyBorder="1"/>
    <xf numFmtId="0" fontId="6" fillId="0" borderId="14" xfId="0" applyFont="1" applyBorder="1"/>
    <xf numFmtId="165" fontId="7" fillId="0" borderId="0" xfId="0" applyNumberFormat="1" applyFont="1" applyFill="1" applyBorder="1"/>
    <xf numFmtId="0" fontId="25" fillId="0" borderId="9" xfId="0" applyFont="1" applyBorder="1"/>
    <xf numFmtId="165" fontId="10" fillId="0" borderId="12" xfId="0" applyNumberFormat="1" applyFont="1" applyFill="1" applyBorder="1"/>
    <xf numFmtId="0" fontId="9" fillId="0" borderId="9" xfId="0" applyFont="1" applyBorder="1"/>
    <xf numFmtId="0" fontId="22" fillId="0" borderId="14" xfId="0" applyFont="1" applyBorder="1"/>
    <xf numFmtId="165" fontId="0" fillId="0" borderId="6" xfId="0" applyNumberFormat="1" applyFill="1" applyBorder="1"/>
    <xf numFmtId="165" fontId="19" fillId="0" borderId="0" xfId="0" applyNumberFormat="1" applyFont="1" applyFill="1" applyBorder="1"/>
    <xf numFmtId="0" fontId="21" fillId="0" borderId="9" xfId="0" applyFont="1" applyBorder="1"/>
    <xf numFmtId="165" fontId="25" fillId="0" borderId="10" xfId="0" applyNumberFormat="1" applyFont="1" applyBorder="1"/>
    <xf numFmtId="165" fontId="25" fillId="0" borderId="9" xfId="0" applyNumberFormat="1" applyFont="1" applyBorder="1"/>
    <xf numFmtId="0" fontId="8" fillId="0" borderId="0" xfId="0" applyFont="1" applyBorder="1"/>
    <xf numFmtId="0" fontId="8" fillId="0" borderId="9" xfId="0" applyFont="1" applyBorder="1"/>
    <xf numFmtId="165" fontId="26" fillId="0" borderId="10" xfId="0" applyNumberFormat="1" applyFont="1" applyBorder="1"/>
    <xf numFmtId="165" fontId="26" fillId="0" borderId="14" xfId="0" applyNumberFormat="1" applyFont="1" applyBorder="1"/>
    <xf numFmtId="0" fontId="8" fillId="0" borderId="13" xfId="0" applyFont="1" applyBorder="1"/>
    <xf numFmtId="0" fontId="8" fillId="0" borderId="11" xfId="0" applyFont="1" applyBorder="1"/>
    <xf numFmtId="0" fontId="25" fillId="0" borderId="7" xfId="0" applyFont="1" applyBorder="1"/>
    <xf numFmtId="0" fontId="7" fillId="0" borderId="6" xfId="0" applyFont="1" applyBorder="1"/>
    <xf numFmtId="165" fontId="7" fillId="0" borderId="6" xfId="0" applyNumberFormat="1" applyFont="1" applyFill="1" applyBorder="1"/>
    <xf numFmtId="0" fontId="7" fillId="0" borderId="7" xfId="0" applyFont="1" applyBorder="1"/>
    <xf numFmtId="0" fontId="7" fillId="0" borderId="8" xfId="0" applyFont="1" applyBorder="1"/>
    <xf numFmtId="165" fontId="7" fillId="0" borderId="8" xfId="0" applyNumberFormat="1" applyFont="1" applyBorder="1"/>
    <xf numFmtId="0" fontId="7" fillId="0" borderId="5" xfId="0" applyFont="1" applyBorder="1"/>
    <xf numFmtId="44" fontId="7" fillId="0" borderId="10" xfId="0" applyNumberFormat="1" applyFont="1" applyBorder="1"/>
    <xf numFmtId="0" fontId="0" fillId="0" borderId="12" xfId="0" applyFill="1" applyBorder="1"/>
    <xf numFmtId="42" fontId="0" fillId="0" borderId="10" xfId="0" applyNumberFormat="1" applyBorder="1"/>
    <xf numFmtId="42" fontId="19" fillId="0" borderId="10" xfId="0" applyNumberFormat="1" applyFont="1" applyBorder="1"/>
    <xf numFmtId="165" fontId="0" fillId="0" borderId="0" xfId="0" applyNumberFormat="1" applyFill="1" applyBorder="1"/>
    <xf numFmtId="0" fontId="8" fillId="0" borderId="5" xfId="0" applyFont="1" applyBorder="1"/>
    <xf numFmtId="0" fontId="8" fillId="0" borderId="7" xfId="0" applyFont="1" applyBorder="1"/>
    <xf numFmtId="165" fontId="0" fillId="0" borderId="6" xfId="0" applyNumberFormat="1" applyFont="1" applyFill="1" applyBorder="1"/>
    <xf numFmtId="42" fontId="0" fillId="0" borderId="8" xfId="0" applyNumberFormat="1" applyBorder="1"/>
    <xf numFmtId="165" fontId="23" fillId="0" borderId="0" xfId="0" applyNumberFormat="1" applyFont="1" applyFill="1" applyBorder="1"/>
    <xf numFmtId="0" fontId="23" fillId="0" borderId="10" xfId="0" applyFont="1" applyFill="1" applyBorder="1"/>
    <xf numFmtId="42" fontId="23" fillId="0" borderId="10" xfId="0" applyNumberFormat="1" applyFont="1" applyBorder="1"/>
    <xf numFmtId="0" fontId="26" fillId="0" borderId="5" xfId="0" applyFont="1" applyBorder="1"/>
    <xf numFmtId="0" fontId="19" fillId="0" borderId="10" xfId="0" applyFont="1" applyFill="1" applyBorder="1"/>
    <xf numFmtId="0" fontId="8" fillId="0" borderId="6" xfId="0" applyFont="1" applyFill="1" applyBorder="1"/>
    <xf numFmtId="0" fontId="8" fillId="0" borderId="6" xfId="0" applyFont="1" applyBorder="1"/>
    <xf numFmtId="165" fontId="8" fillId="0" borderId="6" xfId="0" applyNumberFormat="1" applyFont="1" applyFill="1" applyBorder="1"/>
    <xf numFmtId="42" fontId="25" fillId="0" borderId="8" xfId="0" applyNumberFormat="1" applyFont="1" applyFill="1" applyBorder="1"/>
    <xf numFmtId="42" fontId="0" fillId="0" borderId="7" xfId="0" applyNumberFormat="1" applyBorder="1"/>
    <xf numFmtId="42" fontId="7" fillId="0" borderId="8" xfId="0" applyNumberFormat="1" applyFont="1" applyBorder="1"/>
    <xf numFmtId="42" fontId="19" fillId="0" borderId="10" xfId="0" applyNumberFormat="1" applyFont="1" applyFill="1" applyBorder="1"/>
    <xf numFmtId="42" fontId="19" fillId="0" borderId="9" xfId="0" applyNumberFormat="1" applyFont="1" applyBorder="1"/>
    <xf numFmtId="0" fontId="7" fillId="0" borderId="6" xfId="0" applyFont="1" applyFill="1" applyBorder="1"/>
    <xf numFmtId="42" fontId="7" fillId="0" borderId="7" xfId="0" applyNumberFormat="1" applyFont="1" applyBorder="1"/>
    <xf numFmtId="42" fontId="8" fillId="0" borderId="7" xfId="0" applyNumberFormat="1" applyFont="1" applyBorder="1"/>
    <xf numFmtId="42" fontId="21" fillId="0" borderId="10" xfId="0" applyNumberFormat="1" applyFont="1" applyBorder="1"/>
    <xf numFmtId="0" fontId="7" fillId="0" borderId="11" xfId="0" applyFont="1" applyBorder="1"/>
    <xf numFmtId="0" fontId="7" fillId="0" borderId="13" xfId="0" applyFont="1" applyBorder="1"/>
    <xf numFmtId="0" fontId="7" fillId="0" borderId="14" xfId="0" applyFont="1" applyBorder="1"/>
    <xf numFmtId="0" fontId="13" fillId="0" borderId="0" xfId="0" applyFont="1" applyAlignment="1"/>
    <xf numFmtId="0" fontId="14" fillId="0" borderId="1" xfId="0" applyFont="1" applyBorder="1" applyAlignment="1"/>
    <xf numFmtId="0" fontId="14" fillId="0" borderId="0" xfId="0" applyFont="1" applyAlignment="1"/>
    <xf numFmtId="0" fontId="14" fillId="0" borderId="2" xfId="0" applyFont="1" applyBorder="1" applyAlignment="1"/>
    <xf numFmtId="165" fontId="14" fillId="0" borderId="3" xfId="0" applyNumberFormat="1" applyFont="1" applyBorder="1" applyAlignment="1"/>
    <xf numFmtId="44" fontId="14" fillId="0" borderId="3" xfId="0" applyNumberFormat="1" applyFont="1" applyBorder="1" applyAlignment="1"/>
    <xf numFmtId="0" fontId="14" fillId="0" borderId="3" xfId="0" applyFont="1" applyBorder="1" applyAlignment="1"/>
    <xf numFmtId="0" fontId="14" fillId="0" borderId="4" xfId="0" applyFont="1" applyBorder="1" applyAlignment="1"/>
    <xf numFmtId="44" fontId="17" fillId="0" borderId="8" xfId="0" applyNumberFormat="1" applyFont="1" applyBorder="1"/>
    <xf numFmtId="44" fontId="6" fillId="0" borderId="14" xfId="0" applyNumberFormat="1" applyFont="1" applyBorder="1"/>
    <xf numFmtId="44" fontId="6" fillId="0" borderId="10" xfId="0" applyNumberFormat="1" applyFont="1" applyBorder="1"/>
    <xf numFmtId="44" fontId="19" fillId="0" borderId="10" xfId="0" applyNumberFormat="1" applyFont="1" applyBorder="1"/>
    <xf numFmtId="44" fontId="6" fillId="0" borderId="6" xfId="0" applyNumberFormat="1" applyFont="1" applyBorder="1"/>
    <xf numFmtId="44" fontId="19" fillId="0" borderId="0" xfId="0" applyNumberFormat="1" applyFont="1" applyBorder="1"/>
    <xf numFmtId="44" fontId="0" fillId="0" borderId="0" xfId="0" applyNumberFormat="1" applyFont="1" applyBorder="1"/>
    <xf numFmtId="0" fontId="23" fillId="0" borderId="15" xfId="0" applyFont="1" applyFill="1" applyBorder="1"/>
    <xf numFmtId="44" fontId="23" fillId="0" borderId="0" xfId="0" applyNumberFormat="1" applyFont="1" applyBorder="1"/>
    <xf numFmtId="15" fontId="0" fillId="0" borderId="15" xfId="0" applyNumberFormat="1" applyFont="1" applyBorder="1"/>
    <xf numFmtId="15" fontId="19" fillId="0" borderId="15" xfId="0" applyNumberFormat="1" applyFont="1" applyBorder="1"/>
    <xf numFmtId="0" fontId="8" fillId="0" borderId="12" xfId="0" applyFont="1" applyBorder="1"/>
    <xf numFmtId="165" fontId="8" fillId="0" borderId="12" xfId="0" applyNumberFormat="1" applyFont="1" applyFill="1" applyBorder="1"/>
    <xf numFmtId="165" fontId="26" fillId="0" borderId="12" xfId="0" applyNumberFormat="1" applyFont="1" applyBorder="1"/>
    <xf numFmtId="44" fontId="26" fillId="0" borderId="12" xfId="0" applyNumberFormat="1" applyFont="1" applyBorder="1"/>
    <xf numFmtId="44" fontId="0" fillId="0" borderId="8" xfId="0" applyNumberFormat="1" applyBorder="1"/>
    <xf numFmtId="44" fontId="0" fillId="0" borderId="10" xfId="0" applyNumberFormat="1" applyFont="1" applyBorder="1"/>
    <xf numFmtId="44" fontId="0" fillId="0" borderId="10" xfId="0" applyNumberFormat="1" applyBorder="1"/>
    <xf numFmtId="165" fontId="25" fillId="0" borderId="8" xfId="0" applyNumberFormat="1" applyFont="1" applyBorder="1"/>
    <xf numFmtId="44" fontId="7" fillId="0" borderId="8" xfId="0" applyNumberFormat="1" applyFont="1" applyBorder="1"/>
    <xf numFmtId="0" fontId="19" fillId="0" borderId="9" xfId="0" applyFont="1" applyFill="1" applyBorder="1"/>
    <xf numFmtId="0" fontId="0" fillId="0" borderId="5" xfId="0" applyFont="1" applyBorder="1"/>
    <xf numFmtId="0" fontId="0" fillId="0" borderId="7" xfId="0" applyFont="1" applyBorder="1"/>
    <xf numFmtId="44" fontId="0" fillId="0" borderId="8" xfId="0" applyNumberFormat="1" applyFont="1" applyBorder="1"/>
    <xf numFmtId="0" fontId="0" fillId="0" borderId="8" xfId="0" applyFont="1" applyBorder="1"/>
    <xf numFmtId="44" fontId="0" fillId="0" borderId="14" xfId="0" applyNumberFormat="1" applyFont="1" applyBorder="1"/>
    <xf numFmtId="0" fontId="27" fillId="0" borderId="0" xfId="0" applyFont="1"/>
    <xf numFmtId="0" fontId="14" fillId="0" borderId="7" xfId="0" applyFont="1" applyBorder="1"/>
    <xf numFmtId="0" fontId="14" fillId="0" borderId="8" xfId="0" applyFont="1" applyBorder="1"/>
    <xf numFmtId="0" fontId="28" fillId="0" borderId="0" xfId="0" applyFont="1"/>
    <xf numFmtId="0" fontId="21" fillId="0" borderId="0" xfId="0" applyFont="1"/>
    <xf numFmtId="165" fontId="21" fillId="0" borderId="0" xfId="0" applyNumberFormat="1" applyFont="1" applyBorder="1"/>
    <xf numFmtId="165" fontId="6" fillId="0" borderId="0" xfId="0" applyNumberFormat="1" applyFont="1" applyBorder="1"/>
    <xf numFmtId="0" fontId="6" fillId="0" borderId="6" xfId="0" applyFont="1" applyFill="1" applyBorder="1"/>
    <xf numFmtId="0" fontId="0" fillId="0" borderId="0" xfId="0" applyFont="1" applyBorder="1" applyAlignment="1">
      <alignment horizontal="right"/>
    </xf>
    <xf numFmtId="0" fontId="6" fillId="0" borderId="2" xfId="0" applyFont="1" applyBorder="1"/>
    <xf numFmtId="0" fontId="6" fillId="0" borderId="0" xfId="0" applyFont="1" applyBorder="1"/>
    <xf numFmtId="165" fontId="18" fillId="0" borderId="6" xfId="0" applyNumberFormat="1" applyFont="1" applyBorder="1"/>
    <xf numFmtId="0" fontId="19" fillId="0" borderId="15" xfId="0" applyFont="1" applyBorder="1" applyAlignment="1">
      <alignment horizontal="right"/>
    </xf>
    <xf numFmtId="165" fontId="6" fillId="0" borderId="5" xfId="0" applyNumberFormat="1" applyFont="1" applyBorder="1"/>
    <xf numFmtId="165" fontId="9" fillId="0" borderId="0" xfId="0" applyNumberFormat="1" applyFont="1" applyBorder="1"/>
    <xf numFmtId="165" fontId="10" fillId="0" borderId="15" xfId="0" applyNumberFormat="1" applyFont="1" applyBorder="1"/>
    <xf numFmtId="165" fontId="6" fillId="0" borderId="11" xfId="0" applyNumberFormat="1" applyFont="1" applyBorder="1"/>
    <xf numFmtId="165" fontId="0" fillId="0" borderId="11" xfId="0" applyNumberFormat="1" applyFont="1" applyBorder="1"/>
    <xf numFmtId="165" fontId="0" fillId="0" borderId="15" xfId="0" applyNumberFormat="1" applyFont="1" applyFill="1" applyBorder="1"/>
    <xf numFmtId="165" fontId="0" fillId="0" borderId="3" xfId="0" applyNumberFormat="1" applyBorder="1"/>
    <xf numFmtId="0" fontId="0" fillId="0" borderId="1" xfId="0" applyBorder="1"/>
    <xf numFmtId="0" fontId="29" fillId="0" borderId="0" xfId="0" applyFont="1"/>
    <xf numFmtId="0" fontId="5" fillId="0" borderId="12" xfId="0" applyFont="1" applyBorder="1"/>
    <xf numFmtId="0" fontId="5" fillId="0" borderId="0" xfId="0" applyFont="1"/>
    <xf numFmtId="165" fontId="0" fillId="2" borderId="12" xfId="0" applyNumberFormat="1" applyFill="1" applyBorder="1"/>
    <xf numFmtId="165" fontId="5" fillId="0" borderId="0" xfId="0" applyNumberFormat="1" applyFont="1"/>
    <xf numFmtId="165" fontId="5" fillId="2" borderId="0" xfId="0" applyNumberFormat="1" applyFont="1" applyFill="1"/>
    <xf numFmtId="0" fontId="30" fillId="0" borderId="0" xfId="0" applyFont="1"/>
    <xf numFmtId="17" fontId="6" fillId="0" borderId="0" xfId="0" applyNumberFormat="1" applyFont="1"/>
    <xf numFmtId="168" fontId="0" fillId="0" borderId="0" xfId="0" applyNumberFormat="1"/>
    <xf numFmtId="0" fontId="0" fillId="0" borderId="0" xfId="0" applyAlignment="1">
      <alignment horizontal="left"/>
    </xf>
    <xf numFmtId="165" fontId="0" fillId="0" borderId="0" xfId="0" applyNumberFormat="1" applyFont="1"/>
    <xf numFmtId="168" fontId="8" fillId="0" borderId="0" xfId="0" applyNumberFormat="1" applyFont="1"/>
    <xf numFmtId="168" fontId="6" fillId="0" borderId="0" xfId="0" applyNumberFormat="1" applyFont="1"/>
    <xf numFmtId="0" fontId="4" fillId="0" borderId="0" xfId="0" applyFont="1"/>
    <xf numFmtId="0" fontId="31" fillId="0" borderId="15" xfId="0" applyFont="1" applyBorder="1"/>
    <xf numFmtId="0" fontId="31" fillId="0" borderId="0" xfId="0" applyFont="1"/>
    <xf numFmtId="0" fontId="31" fillId="0" borderId="9" xfId="0" applyFont="1" applyBorder="1"/>
    <xf numFmtId="0" fontId="31" fillId="0" borderId="0" xfId="0" applyFont="1" applyBorder="1"/>
    <xf numFmtId="166" fontId="31" fillId="0" borderId="0" xfId="0" applyNumberFormat="1" applyFont="1" applyFill="1" applyBorder="1"/>
    <xf numFmtId="165" fontId="31" fillId="0" borderId="10" xfId="0" applyNumberFormat="1" applyFont="1" applyBorder="1"/>
    <xf numFmtId="165" fontId="31" fillId="0" borderId="9" xfId="0" applyNumberFormat="1" applyFont="1" applyBorder="1"/>
    <xf numFmtId="0" fontId="31" fillId="0" borderId="10" xfId="0" applyFont="1" applyBorder="1"/>
    <xf numFmtId="42" fontId="10" fillId="0" borderId="10" xfId="0" applyNumberFormat="1" applyFont="1" applyBorder="1"/>
    <xf numFmtId="42" fontId="10" fillId="0" borderId="9" xfId="0" applyNumberFormat="1" applyFont="1" applyBorder="1"/>
    <xf numFmtId="42" fontId="9" fillId="0" borderId="10" xfId="0" applyNumberFormat="1" applyFont="1" applyBorder="1"/>
    <xf numFmtId="44" fontId="10" fillId="0" borderId="0" xfId="0" applyNumberFormat="1" applyFont="1" applyBorder="1"/>
    <xf numFmtId="44" fontId="10" fillId="0" borderId="10" xfId="0" applyNumberFormat="1" applyFont="1" applyBorder="1"/>
    <xf numFmtId="0" fontId="32" fillId="0" borderId="0" xfId="0" applyFont="1"/>
    <xf numFmtId="165" fontId="32" fillId="0" borderId="10" xfId="0" applyNumberFormat="1" applyFont="1" applyBorder="1"/>
    <xf numFmtId="165" fontId="32" fillId="0" borderId="9" xfId="0" applyNumberFormat="1" applyFont="1" applyBorder="1"/>
    <xf numFmtId="0" fontId="32" fillId="0" borderId="9" xfId="0" applyFont="1" applyBorder="1"/>
    <xf numFmtId="0" fontId="32" fillId="0" borderId="0" xfId="0" applyFont="1" applyFill="1" applyBorder="1"/>
    <xf numFmtId="0" fontId="32" fillId="0" borderId="0" xfId="0" applyFont="1" applyBorder="1"/>
    <xf numFmtId="165" fontId="32" fillId="0" borderId="0" xfId="0" applyNumberFormat="1" applyFont="1" applyFill="1" applyBorder="1"/>
    <xf numFmtId="0" fontId="32" fillId="0" borderId="15" xfId="0" applyFont="1" applyBorder="1"/>
    <xf numFmtId="0" fontId="32" fillId="0" borderId="5" xfId="0" applyFont="1" applyBorder="1"/>
    <xf numFmtId="0" fontId="32" fillId="0" borderId="7" xfId="0" applyFont="1" applyBorder="1"/>
    <xf numFmtId="0" fontId="32" fillId="0" borderId="6" xfId="0" applyFont="1" applyBorder="1"/>
    <xf numFmtId="165" fontId="32" fillId="0" borderId="6" xfId="0" applyNumberFormat="1" applyFont="1" applyFill="1" applyBorder="1"/>
    <xf numFmtId="0" fontId="4" fillId="0" borderId="16" xfId="0" applyFont="1" applyBorder="1"/>
    <xf numFmtId="0" fontId="4" fillId="0" borderId="15" xfId="0" applyFont="1" applyBorder="1"/>
    <xf numFmtId="0" fontId="4" fillId="0" borderId="10" xfId="0" applyFont="1" applyBorder="1"/>
    <xf numFmtId="0" fontId="4" fillId="0" borderId="11" xfId="0" applyFont="1" applyBorder="1"/>
    <xf numFmtId="0" fontId="4" fillId="0" borderId="13" xfId="0" applyFont="1" applyBorder="1"/>
    <xf numFmtId="0" fontId="4" fillId="0" borderId="12" xfId="0" applyFont="1" applyBorder="1"/>
    <xf numFmtId="165" fontId="4" fillId="0" borderId="12" xfId="0" applyNumberFormat="1" applyFont="1" applyBorder="1"/>
    <xf numFmtId="0" fontId="4" fillId="0" borderId="14" xfId="0" applyFont="1" applyBorder="1"/>
    <xf numFmtId="165" fontId="4" fillId="0" borderId="14" xfId="0" applyNumberFormat="1" applyFont="1" applyBorder="1"/>
    <xf numFmtId="166" fontId="4" fillId="0" borderId="12" xfId="0" applyNumberFormat="1" applyFont="1" applyFill="1" applyBorder="1"/>
    <xf numFmtId="165" fontId="4" fillId="0" borderId="13" xfId="0" applyNumberFormat="1" applyFont="1" applyBorder="1"/>
    <xf numFmtId="165" fontId="8" fillId="0" borderId="12" xfId="0" applyNumberFormat="1" applyFont="1" applyBorder="1"/>
    <xf numFmtId="0" fontId="4" fillId="0" borderId="14" xfId="0" applyFont="1" applyFill="1" applyBorder="1"/>
    <xf numFmtId="165" fontId="31" fillId="0" borderId="10" xfId="0" applyNumberFormat="1" applyFont="1" applyFill="1" applyBorder="1"/>
    <xf numFmtId="0" fontId="32" fillId="0" borderId="10" xfId="0" applyFont="1" applyBorder="1"/>
    <xf numFmtId="0" fontId="31" fillId="0" borderId="0" xfId="0" applyFont="1" applyFill="1" applyBorder="1"/>
    <xf numFmtId="165" fontId="31" fillId="0" borderId="9" xfId="0" applyNumberFormat="1" applyFont="1" applyFill="1" applyBorder="1"/>
    <xf numFmtId="0" fontId="33" fillId="0" borderId="0" xfId="0" applyFont="1"/>
    <xf numFmtId="0" fontId="5" fillId="0" borderId="7" xfId="0" applyFont="1" applyBorder="1"/>
    <xf numFmtId="165" fontId="0" fillId="0" borderId="6" xfId="0" applyNumberFormat="1" applyFont="1" applyBorder="1"/>
    <xf numFmtId="165" fontId="5" fillId="0" borderId="8" xfId="0" applyNumberFormat="1" applyFont="1" applyBorder="1"/>
    <xf numFmtId="165" fontId="5" fillId="0" borderId="9" xfId="0" applyNumberFormat="1" applyFont="1" applyBorder="1"/>
    <xf numFmtId="165" fontId="5" fillId="0" borderId="10" xfId="0" applyNumberFormat="1" applyFont="1" applyBorder="1"/>
    <xf numFmtId="165" fontId="32" fillId="0" borderId="12" xfId="0" applyNumberFormat="1" applyFont="1" applyFill="1" applyBorder="1"/>
    <xf numFmtId="165" fontId="5" fillId="0" borderId="7" xfId="0" applyNumberFormat="1" applyFont="1" applyBorder="1"/>
    <xf numFmtId="0" fontId="33" fillId="0" borderId="15" xfId="0" applyFont="1" applyBorder="1"/>
    <xf numFmtId="0" fontId="33" fillId="0" borderId="15" xfId="0" applyFont="1" applyFill="1" applyBorder="1"/>
    <xf numFmtId="0" fontId="33" fillId="0" borderId="10" xfId="0" applyFont="1" applyBorder="1"/>
    <xf numFmtId="0" fontId="33" fillId="0" borderId="9" xfId="0" applyFont="1" applyBorder="1"/>
    <xf numFmtId="0" fontId="33" fillId="0" borderId="0" xfId="0" applyFont="1" applyFill="1" applyBorder="1"/>
    <xf numFmtId="0" fontId="33" fillId="0" borderId="0" xfId="0" applyFont="1" applyBorder="1"/>
    <xf numFmtId="165" fontId="33" fillId="0" borderId="10" xfId="0" applyNumberFormat="1" applyFont="1" applyBorder="1"/>
    <xf numFmtId="165" fontId="33" fillId="0" borderId="9" xfId="0" applyNumberFormat="1" applyFont="1" applyBorder="1"/>
    <xf numFmtId="0" fontId="32" fillId="0" borderId="15" xfId="0" applyFont="1" applyFill="1" applyBorder="1"/>
    <xf numFmtId="165" fontId="33" fillId="0" borderId="0" xfId="0" applyNumberFormat="1" applyFont="1" applyFill="1" applyBorder="1"/>
    <xf numFmtId="0" fontId="31" fillId="0" borderId="15" xfId="0" applyFont="1" applyFill="1" applyBorder="1"/>
    <xf numFmtId="165" fontId="31" fillId="0" borderId="0" xfId="0" applyNumberFormat="1" applyFont="1" applyFill="1" applyBorder="1"/>
    <xf numFmtId="0" fontId="5" fillId="0" borderId="9" xfId="0" applyFont="1" applyBorder="1"/>
    <xf numFmtId="167" fontId="0" fillId="0" borderId="8" xfId="0" applyNumberFormat="1" applyFont="1" applyBorder="1"/>
    <xf numFmtId="0" fontId="33" fillId="0" borderId="9" xfId="0" applyFont="1" applyFill="1" applyBorder="1"/>
    <xf numFmtId="165" fontId="35" fillId="0" borderId="0" xfId="0" applyNumberFormat="1" applyFont="1" applyBorder="1"/>
    <xf numFmtId="165" fontId="5" fillId="0" borderId="0" xfId="0" applyNumberFormat="1" applyFont="1" applyBorder="1"/>
    <xf numFmtId="0" fontId="5" fillId="0" borderId="6" xfId="0" applyFont="1" applyFill="1" applyBorder="1"/>
    <xf numFmtId="165" fontId="5" fillId="0" borderId="6" xfId="0" applyNumberFormat="1" applyFont="1" applyFill="1" applyBorder="1"/>
    <xf numFmtId="165" fontId="5" fillId="0" borderId="6" xfId="0" applyNumberFormat="1" applyFont="1" applyBorder="1"/>
    <xf numFmtId="0" fontId="34" fillId="0" borderId="6" xfId="0" applyFont="1" applyFill="1" applyBorder="1"/>
    <xf numFmtId="165" fontId="32" fillId="0" borderId="0" xfId="0" applyNumberFormat="1" applyFont="1" applyBorder="1"/>
    <xf numFmtId="165" fontId="5" fillId="0" borderId="14" xfId="0" applyNumberFormat="1" applyFont="1" applyBorder="1"/>
    <xf numFmtId="0" fontId="5" fillId="0" borderId="13" xfId="0" applyFont="1" applyBorder="1"/>
    <xf numFmtId="0" fontId="32" fillId="0" borderId="9" xfId="0" applyFont="1" applyFill="1" applyBorder="1"/>
    <xf numFmtId="0" fontId="32" fillId="0" borderId="16" xfId="0" applyFont="1" applyBorder="1"/>
    <xf numFmtId="0" fontId="32" fillId="0" borderId="17" xfId="0" applyFont="1" applyBorder="1"/>
    <xf numFmtId="0" fontId="34" fillId="0" borderId="17" xfId="0" applyFont="1" applyBorder="1"/>
    <xf numFmtId="0" fontId="32" fillId="0" borderId="18" xfId="0" applyFont="1" applyBorder="1"/>
    <xf numFmtId="165" fontId="34" fillId="0" borderId="19" xfId="0" applyNumberFormat="1" applyFont="1" applyBorder="1"/>
    <xf numFmtId="0" fontId="32" fillId="0" borderId="19" xfId="0" applyFont="1" applyBorder="1"/>
    <xf numFmtId="165" fontId="32" fillId="0" borderId="19" xfId="0" applyNumberFormat="1" applyFont="1" applyBorder="1"/>
    <xf numFmtId="165" fontId="34" fillId="0" borderId="10" xfId="0" applyNumberFormat="1" applyFont="1" applyBorder="1"/>
    <xf numFmtId="0" fontId="4" fillId="0" borderId="9" xfId="0" applyFont="1" applyBorder="1"/>
    <xf numFmtId="0" fontId="4" fillId="0" borderId="0" xfId="0" applyFont="1" applyBorder="1"/>
    <xf numFmtId="165" fontId="4" fillId="0" borderId="0" xfId="0" applyNumberFormat="1" applyFont="1" applyFill="1" applyBorder="1"/>
    <xf numFmtId="165" fontId="4" fillId="0" borderId="10" xfId="0" applyNumberFormat="1" applyFont="1" applyBorder="1"/>
    <xf numFmtId="165" fontId="26" fillId="0" borderId="8" xfId="0" applyNumberFormat="1" applyFont="1" applyBorder="1"/>
    <xf numFmtId="44" fontId="0" fillId="0" borderId="0" xfId="0" applyNumberFormat="1"/>
    <xf numFmtId="17" fontId="0" fillId="0" borderId="0" xfId="0" applyNumberFormat="1" applyFont="1" applyBorder="1"/>
    <xf numFmtId="165" fontId="8" fillId="0" borderId="0" xfId="0" applyNumberFormat="1" applyFont="1" applyFill="1" applyBorder="1"/>
    <xf numFmtId="17" fontId="32" fillId="0" borderId="9" xfId="0" applyNumberFormat="1" applyFont="1" applyBorder="1"/>
    <xf numFmtId="166" fontId="32" fillId="0" borderId="0" xfId="0" applyNumberFormat="1" applyFont="1" applyFill="1" applyBorder="1"/>
    <xf numFmtId="165" fontId="32" fillId="0" borderId="18" xfId="0" applyNumberFormat="1" applyFont="1" applyFill="1" applyBorder="1"/>
    <xf numFmtId="0" fontId="34" fillId="0" borderId="7" xfId="0" applyFont="1" applyBorder="1"/>
    <xf numFmtId="165" fontId="34" fillId="0" borderId="8" xfId="0" applyNumberFormat="1" applyFont="1" applyBorder="1"/>
    <xf numFmtId="0" fontId="32" fillId="0" borderId="8" xfId="0" applyFont="1" applyBorder="1"/>
    <xf numFmtId="165" fontId="32" fillId="0" borderId="8" xfId="0" applyNumberFormat="1" applyFont="1" applyBorder="1"/>
    <xf numFmtId="0" fontId="14" fillId="0" borderId="2" xfId="0" applyFont="1" applyFill="1" applyBorder="1"/>
    <xf numFmtId="165" fontId="6" fillId="0" borderId="12" xfId="0" applyNumberFormat="1" applyFont="1" applyFill="1" applyBorder="1"/>
    <xf numFmtId="165" fontId="0" fillId="0" borderId="12" xfId="0" applyNumberFormat="1" applyFill="1" applyBorder="1"/>
    <xf numFmtId="0" fontId="0" fillId="0" borderId="0" xfId="0" applyFill="1"/>
    <xf numFmtId="0" fontId="32" fillId="0" borderId="11" xfId="0" applyFont="1" applyBorder="1"/>
    <xf numFmtId="0" fontId="32" fillId="0" borderId="12" xfId="0" applyFont="1" applyBorder="1"/>
    <xf numFmtId="0" fontId="32" fillId="0" borderId="13" xfId="0" applyFont="1" applyBorder="1"/>
    <xf numFmtId="0" fontId="32" fillId="0" borderId="14" xfId="0" applyFont="1" applyBorder="1"/>
    <xf numFmtId="165" fontId="7" fillId="0" borderId="7" xfId="0" applyNumberFormat="1" applyFont="1" applyBorder="1"/>
    <xf numFmtId="165" fontId="32" fillId="0" borderId="12" xfId="0" applyNumberFormat="1" applyFont="1" applyBorder="1"/>
    <xf numFmtId="165" fontId="32" fillId="0" borderId="6" xfId="0" applyNumberFormat="1" applyFont="1" applyBorder="1"/>
    <xf numFmtId="165" fontId="31" fillId="0" borderId="0" xfId="0" applyNumberFormat="1" applyFont="1"/>
    <xf numFmtId="165" fontId="38" fillId="0" borderId="0" xfId="0" applyNumberFormat="1" applyFont="1" applyBorder="1"/>
    <xf numFmtId="165" fontId="33" fillId="0" borderId="10" xfId="0" applyNumberFormat="1" applyFont="1" applyFill="1" applyBorder="1"/>
    <xf numFmtId="16" fontId="10" fillId="0" borderId="0" xfId="0" applyNumberFormat="1" applyFont="1" applyBorder="1"/>
    <xf numFmtId="165" fontId="7" fillId="0" borderId="14" xfId="0" applyNumberFormat="1" applyFont="1" applyBorder="1"/>
    <xf numFmtId="165" fontId="7" fillId="0" borderId="13" xfId="0" applyNumberFormat="1" applyFont="1" applyBorder="1"/>
    <xf numFmtId="0" fontId="4" fillId="0" borderId="5" xfId="0" applyFont="1" applyBorder="1"/>
    <xf numFmtId="0" fontId="4" fillId="0" borderId="7" xfId="0" applyFont="1" applyBorder="1"/>
    <xf numFmtId="0" fontId="4" fillId="0" borderId="8" xfId="0" applyFont="1" applyBorder="1"/>
    <xf numFmtId="165" fontId="39" fillId="0" borderId="10" xfId="0" applyNumberFormat="1" applyFont="1" applyBorder="1"/>
    <xf numFmtId="166" fontId="8" fillId="0" borderId="0" xfId="0" applyNumberFormat="1" applyFont="1" applyFill="1" applyBorder="1"/>
    <xf numFmtId="165" fontId="38" fillId="0" borderId="10" xfId="0" applyNumberFormat="1" applyFont="1" applyBorder="1"/>
    <xf numFmtId="166" fontId="32" fillId="0" borderId="6" xfId="0" applyNumberFormat="1" applyFont="1" applyFill="1" applyBorder="1"/>
    <xf numFmtId="165" fontId="32" fillId="0" borderId="7" xfId="0" applyNumberFormat="1" applyFont="1" applyBorder="1"/>
    <xf numFmtId="166" fontId="34" fillId="0" borderId="6" xfId="0" applyNumberFormat="1" applyFont="1" applyFill="1" applyBorder="1"/>
    <xf numFmtId="0" fontId="32" fillId="0" borderId="12" xfId="0" applyFont="1" applyFill="1" applyBorder="1"/>
    <xf numFmtId="165" fontId="5" fillId="0" borderId="12" xfId="0" applyNumberFormat="1" applyFont="1" applyBorder="1"/>
    <xf numFmtId="0" fontId="31" fillId="0" borderId="9" xfId="0" applyFont="1" applyFill="1" applyBorder="1"/>
    <xf numFmtId="165" fontId="31" fillId="0" borderId="0" xfId="0" applyNumberFormat="1" applyFont="1" applyBorder="1"/>
    <xf numFmtId="165" fontId="38" fillId="0" borderId="9" xfId="0" applyNumberFormat="1" applyFont="1" applyBorder="1"/>
    <xf numFmtId="165" fontId="39" fillId="0" borderId="12" xfId="0" applyNumberFormat="1" applyFont="1" applyBorder="1"/>
    <xf numFmtId="0" fontId="4" fillId="0" borderId="11" xfId="0" applyFont="1" applyFill="1" applyBorder="1"/>
    <xf numFmtId="0" fontId="5" fillId="0" borderId="6" xfId="0" applyFont="1" applyBorder="1"/>
    <xf numFmtId="165" fontId="39" fillId="0" borderId="13" xfId="0" applyNumberFormat="1" applyFont="1" applyBorder="1"/>
    <xf numFmtId="165" fontId="4" fillId="0" borderId="0" xfId="0" applyNumberFormat="1" applyFont="1" applyFill="1" applyBorder="1" applyAlignment="1">
      <alignment horizontal="center"/>
    </xf>
    <xf numFmtId="165" fontId="32" fillId="0" borderId="12" xfId="0" applyNumberFormat="1" applyFont="1" applyFill="1" applyBorder="1" applyAlignment="1">
      <alignment horizontal="center"/>
    </xf>
    <xf numFmtId="165" fontId="25" fillId="0" borderId="13" xfId="0" applyNumberFormat="1" applyFont="1" applyBorder="1"/>
    <xf numFmtId="164" fontId="10" fillId="0" borderId="0" xfId="0" applyNumberFormat="1" applyFont="1" applyBorder="1"/>
    <xf numFmtId="17" fontId="31" fillId="0" borderId="9" xfId="0" applyNumberFormat="1" applyFont="1" applyBorder="1"/>
    <xf numFmtId="3" fontId="31" fillId="0" borderId="0" xfId="0" applyNumberFormat="1" applyFont="1" applyBorder="1"/>
    <xf numFmtId="0" fontId="7" fillId="0" borderId="12" xfId="0" applyFont="1" applyBorder="1"/>
    <xf numFmtId="165" fontId="25" fillId="0" borderId="12" xfId="0" applyNumberFormat="1" applyFont="1" applyBorder="1"/>
    <xf numFmtId="165" fontId="26" fillId="0" borderId="9" xfId="0" applyNumberFormat="1" applyFont="1" applyBorder="1"/>
    <xf numFmtId="0" fontId="40" fillId="0" borderId="0" xfId="0" applyFont="1"/>
    <xf numFmtId="0" fontId="40" fillId="0" borderId="15" xfId="0" applyFont="1" applyBorder="1"/>
    <xf numFmtId="0" fontId="40" fillId="0" borderId="0" xfId="0" applyFont="1" applyFill="1" applyBorder="1"/>
    <xf numFmtId="0" fontId="40" fillId="0" borderId="0" xfId="0" applyFont="1" applyBorder="1"/>
    <xf numFmtId="165" fontId="40" fillId="0" borderId="0" xfId="0" applyNumberFormat="1" applyFont="1" applyBorder="1"/>
    <xf numFmtId="165" fontId="41" fillId="0" borderId="0" xfId="0" applyNumberFormat="1" applyFont="1" applyBorder="1"/>
    <xf numFmtId="0" fontId="40" fillId="0" borderId="9" xfId="0" applyFont="1" applyBorder="1"/>
    <xf numFmtId="0" fontId="40" fillId="0" borderId="10" xfId="0" applyFont="1" applyBorder="1"/>
    <xf numFmtId="165" fontId="40" fillId="0" borderId="10" xfId="0" applyNumberFormat="1" applyFont="1" applyBorder="1"/>
    <xf numFmtId="0" fontId="40" fillId="0" borderId="15" xfId="0" applyNumberFormat="1" applyFont="1" applyBorder="1"/>
    <xf numFmtId="0" fontId="42" fillId="0" borderId="0" xfId="0" applyFont="1"/>
    <xf numFmtId="0" fontId="42" fillId="0" borderId="9" xfId="0" applyFont="1" applyFill="1" applyBorder="1"/>
    <xf numFmtId="0" fontId="42" fillId="0" borderId="0" xfId="0" applyFont="1" applyFill="1" applyBorder="1"/>
    <xf numFmtId="166" fontId="42" fillId="0" borderId="0" xfId="0" applyNumberFormat="1" applyFont="1" applyFill="1"/>
    <xf numFmtId="0" fontId="42" fillId="0" borderId="10" xfId="0" applyFont="1" applyBorder="1"/>
    <xf numFmtId="0" fontId="42" fillId="0" borderId="9" xfId="0" applyFont="1" applyBorder="1"/>
    <xf numFmtId="165" fontId="42" fillId="0" borderId="0" xfId="0" applyNumberFormat="1" applyFont="1" applyBorder="1"/>
    <xf numFmtId="0" fontId="42" fillId="0" borderId="9" xfId="0" applyFont="1" applyBorder="1" applyAlignment="1">
      <alignment horizontal="right"/>
    </xf>
    <xf numFmtId="165" fontId="42" fillId="0" borderId="10" xfId="0" applyNumberFormat="1" applyFont="1" applyFill="1" applyBorder="1"/>
    <xf numFmtId="0" fontId="42" fillId="0" borderId="15" xfId="0" applyFont="1" applyBorder="1"/>
    <xf numFmtId="0" fontId="4" fillId="0" borderId="0" xfId="0" applyFont="1" applyFill="1" applyBorder="1"/>
    <xf numFmtId="0" fontId="8" fillId="0" borderId="0" xfId="0" applyFont="1" applyFill="1" applyBorder="1"/>
    <xf numFmtId="165" fontId="4" fillId="0" borderId="10" xfId="0" applyNumberFormat="1" applyFont="1" applyFill="1" applyBorder="1"/>
    <xf numFmtId="166" fontId="32" fillId="0" borderId="12" xfId="0" applyNumberFormat="1" applyFont="1" applyFill="1" applyBorder="1"/>
    <xf numFmtId="165" fontId="32" fillId="0" borderId="14" xfId="0" applyNumberFormat="1" applyFont="1" applyBorder="1"/>
    <xf numFmtId="165" fontId="32" fillId="0" borderId="13" xfId="0" applyNumberFormat="1" applyFont="1" applyBorder="1"/>
    <xf numFmtId="0" fontId="32" fillId="0" borderId="14" xfId="0" applyFont="1" applyFill="1" applyBorder="1"/>
    <xf numFmtId="166" fontId="10" fillId="0" borderId="10" xfId="0" applyNumberFormat="1" applyFont="1" applyFill="1" applyBorder="1"/>
    <xf numFmtId="0" fontId="31" fillId="0" borderId="0" xfId="0" applyFont="1" applyFill="1"/>
    <xf numFmtId="0" fontId="32" fillId="0" borderId="0" xfId="0" applyFont="1" applyFill="1"/>
    <xf numFmtId="165" fontId="31" fillId="0" borderId="0" xfId="0" applyNumberFormat="1" applyFont="1" applyFill="1" applyBorder="1" applyAlignment="1">
      <alignment horizontal="center"/>
    </xf>
    <xf numFmtId="42" fontId="25" fillId="0" borderId="8" xfId="0" applyNumberFormat="1" applyFont="1" applyBorder="1"/>
    <xf numFmtId="0" fontId="7" fillId="0" borderId="12" xfId="0" applyFont="1" applyFill="1" applyBorder="1"/>
    <xf numFmtId="42" fontId="25" fillId="0" borderId="14" xfId="0" applyNumberFormat="1" applyFont="1" applyBorder="1"/>
    <xf numFmtId="42" fontId="7" fillId="0" borderId="13" xfId="0" applyNumberFormat="1" applyFont="1" applyBorder="1"/>
    <xf numFmtId="42" fontId="7" fillId="0" borderId="14" xfId="0" applyNumberFormat="1" applyFont="1" applyBorder="1"/>
    <xf numFmtId="16" fontId="10" fillId="0" borderId="0" xfId="0" applyNumberFormat="1" applyFont="1"/>
    <xf numFmtId="0" fontId="0" fillId="0" borderId="0" xfId="0"/>
    <xf numFmtId="0" fontId="31" fillId="0" borderId="9" xfId="0" applyFont="1" applyBorder="1" applyAlignment="1">
      <alignment horizontal="right"/>
    </xf>
    <xf numFmtId="165" fontId="33" fillId="0" borderId="0" xfId="0" applyNumberFormat="1" applyFont="1" applyBorder="1"/>
    <xf numFmtId="0" fontId="31" fillId="0" borderId="11" xfId="0" applyFont="1" applyBorder="1"/>
    <xf numFmtId="0" fontId="31" fillId="0" borderId="13" xfId="0" applyFont="1" applyBorder="1"/>
    <xf numFmtId="0" fontId="31" fillId="0" borderId="12" xfId="0" applyFont="1" applyBorder="1"/>
    <xf numFmtId="165" fontId="31" fillId="0" borderId="12" xfId="0" applyNumberFormat="1" applyFont="1" applyBorder="1"/>
    <xf numFmtId="0" fontId="31" fillId="0" borderId="14" xfId="0" applyFont="1" applyBorder="1"/>
    <xf numFmtId="165" fontId="31" fillId="0" borderId="14" xfId="0" applyNumberFormat="1" applyFont="1" applyBorder="1"/>
    <xf numFmtId="165" fontId="9" fillId="0" borderId="10" xfId="0" applyNumberFormat="1" applyFont="1" applyFill="1" applyBorder="1"/>
    <xf numFmtId="165" fontId="9" fillId="0" borderId="9" xfId="0" applyNumberFormat="1" applyFont="1" applyFill="1" applyBorder="1"/>
    <xf numFmtId="0" fontId="31" fillId="0" borderId="10" xfId="0" applyFont="1" applyFill="1" applyBorder="1"/>
    <xf numFmtId="165" fontId="8" fillId="0" borderId="10" xfId="0" applyNumberFormat="1" applyFont="1" applyBorder="1"/>
    <xf numFmtId="165" fontId="26" fillId="0" borderId="6" xfId="0" applyNumberFormat="1" applyFont="1" applyBorder="1"/>
    <xf numFmtId="165" fontId="8" fillId="0" borderId="8" xfId="0" applyNumberFormat="1" applyFont="1" applyBorder="1"/>
    <xf numFmtId="0" fontId="8" fillId="0" borderId="8" xfId="0" applyFont="1" applyBorder="1"/>
    <xf numFmtId="44" fontId="21" fillId="0" borderId="10" xfId="0" applyNumberFormat="1" applyFont="1" applyFill="1" applyBorder="1"/>
    <xf numFmtId="44" fontId="31" fillId="0" borderId="10" xfId="0" applyNumberFormat="1" applyFont="1" applyBorder="1"/>
    <xf numFmtId="0" fontId="44" fillId="0" borderId="15" xfId="0" applyFont="1" applyBorder="1"/>
    <xf numFmtId="165" fontId="19" fillId="0" borderId="15" xfId="0" applyNumberFormat="1" applyFont="1" applyBorder="1"/>
    <xf numFmtId="165" fontId="21" fillId="0" borderId="15" xfId="0" applyNumberFormat="1" applyFont="1" applyBorder="1"/>
    <xf numFmtId="165" fontId="33" fillId="0" borderId="15" xfId="0" applyNumberFormat="1" applyFont="1" applyBorder="1"/>
    <xf numFmtId="165" fontId="19" fillId="2" borderId="0" xfId="0" applyNumberFormat="1" applyFont="1" applyFill="1" applyBorder="1"/>
    <xf numFmtId="165" fontId="31" fillId="0" borderId="15" xfId="0" applyNumberFormat="1" applyFont="1" applyBorder="1"/>
    <xf numFmtId="44" fontId="6" fillId="0" borderId="0" xfId="0" applyNumberFormat="1" applyFont="1"/>
    <xf numFmtId="165" fontId="32" fillId="0" borderId="10" xfId="0" applyNumberFormat="1" applyFont="1" applyFill="1" applyBorder="1"/>
    <xf numFmtId="168" fontId="7" fillId="0" borderId="0" xfId="0" applyNumberFormat="1" applyFont="1"/>
    <xf numFmtId="168" fontId="32" fillId="0" borderId="0" xfId="0" applyNumberFormat="1" applyFont="1"/>
    <xf numFmtId="168" fontId="0" fillId="0" borderId="0" xfId="0" applyNumberFormat="1" applyAlignment="1">
      <alignment vertical="center"/>
    </xf>
    <xf numFmtId="165" fontId="3" fillId="0" borderId="14" xfId="0" applyNumberFormat="1" applyFont="1" applyBorder="1"/>
    <xf numFmtId="165" fontId="3" fillId="0" borderId="10" xfId="0" applyNumberFormat="1" applyFont="1" applyBorder="1"/>
    <xf numFmtId="0" fontId="3" fillId="0" borderId="9" xfId="0" applyFont="1" applyBorder="1"/>
    <xf numFmtId="165" fontId="3" fillId="0" borderId="8" xfId="0" applyNumberFormat="1" applyFont="1" applyBorder="1"/>
    <xf numFmtId="0" fontId="0" fillId="0" borderId="0" xfId="0" applyFont="1" applyBorder="1" applyAlignment="1">
      <alignment wrapText="1"/>
    </xf>
    <xf numFmtId="0" fontId="0" fillId="0" borderId="0" xfId="0" applyFill="1" applyBorder="1"/>
    <xf numFmtId="165" fontId="10" fillId="0" borderId="14" xfId="0" applyNumberFormat="1" applyFont="1" applyFill="1" applyBorder="1"/>
    <xf numFmtId="44" fontId="33" fillId="0" borderId="10" xfId="0" applyNumberFormat="1" applyFont="1" applyBorder="1"/>
    <xf numFmtId="0" fontId="33" fillId="0" borderId="0" xfId="0" applyFont="1" applyFill="1"/>
    <xf numFmtId="165" fontId="33" fillId="0" borderId="9" xfId="0" applyNumberFormat="1" applyFont="1" applyFill="1" applyBorder="1"/>
    <xf numFmtId="165" fontId="35" fillId="0" borderId="10" xfId="0" applyNumberFormat="1" applyFont="1" applyBorder="1"/>
    <xf numFmtId="0" fontId="2" fillId="0" borderId="0" xfId="0" applyFont="1" applyBorder="1"/>
    <xf numFmtId="0" fontId="1" fillId="0" borderId="9" xfId="0" applyFont="1" applyBorder="1"/>
    <xf numFmtId="0" fontId="1" fillId="0" borderId="15" xfId="0" applyFont="1" applyBorder="1"/>
    <xf numFmtId="0" fontId="33" fillId="0" borderId="15" xfId="0" applyFont="1" applyBorder="1" applyAlignment="1">
      <alignment wrapText="1"/>
    </xf>
    <xf numFmtId="0" fontId="33" fillId="0" borderId="10" xfId="0" applyFont="1" applyBorder="1" applyAlignment="1">
      <alignment wrapText="1"/>
    </xf>
    <xf numFmtId="165" fontId="19" fillId="3" borderId="10" xfId="0" applyNumberFormat="1" applyFont="1" applyFill="1" applyBorder="1"/>
    <xf numFmtId="165" fontId="7" fillId="3" borderId="8" xfId="0" applyNumberFormat="1" applyFont="1" applyFill="1" applyBorder="1"/>
    <xf numFmtId="165" fontId="0" fillId="3" borderId="10" xfId="0" applyNumberFormat="1" applyFont="1" applyFill="1" applyBorder="1"/>
    <xf numFmtId="165" fontId="10" fillId="3" borderId="10" xfId="0" applyNumberFormat="1" applyFont="1" applyFill="1" applyBorder="1"/>
    <xf numFmtId="44" fontId="10" fillId="3" borderId="15" xfId="0" applyNumberFormat="1" applyFont="1" applyFill="1" applyBorder="1"/>
    <xf numFmtId="165" fontId="7" fillId="3" borderId="10" xfId="0" applyNumberFormat="1" applyFont="1" applyFill="1" applyBorder="1"/>
    <xf numFmtId="165" fontId="32" fillId="3" borderId="10" xfId="0" applyNumberFormat="1" applyFont="1" applyFill="1" applyBorder="1"/>
    <xf numFmtId="165" fontId="8" fillId="0" borderId="0" xfId="0" applyNumberFormat="1" applyFont="1" applyAlignment="1">
      <alignment vertical="center"/>
    </xf>
    <xf numFmtId="0" fontId="32" fillId="0" borderId="0" xfId="0" applyFont="1" applyBorder="1" applyAlignment="1">
      <alignment wrapText="1"/>
    </xf>
    <xf numFmtId="0" fontId="25" fillId="0" borderId="0" xfId="0" applyFont="1" applyBorder="1"/>
    <xf numFmtId="0" fontId="25" fillId="0" borderId="15" xfId="0" applyFont="1" applyBorder="1"/>
  </cellXfs>
  <cellStyles count="5">
    <cellStyle name="Followed Hyperlink" xfId="4" builtinId="9" hidden="1"/>
    <cellStyle name="Followed Hyperlink" xfId="2" builtinId="9" hidden="1"/>
    <cellStyle name="Hyperlink" xfId="3" builtinId="8" hidden="1"/>
    <cellStyle name="Hyperlink" xfId="1" builtinId="8" hidden="1"/>
    <cellStyle name="Normal" xfId="0" builtinId="0"/>
  </cellStyles>
  <dxfs count="0"/>
  <tableStyles count="0" defaultTableStyle="TableStyleMedium2" defaultPivotStyle="PivotStyleLight16"/>
  <colors>
    <mruColors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hull2017.sharepoint.com/Finance/Budget/Latest%20Forecast/Data/Da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5-16 TB"/>
      <sheetName val="16-17 TB"/>
      <sheetName val="Sheet4"/>
      <sheetName val="Paste TB into this sheet"/>
      <sheetName val="Paste encumbrances into this sh"/>
      <sheetName val="International POs"/>
      <sheetName val="Sheet5"/>
      <sheetName val="TB calc"/>
      <sheetName val="Enc calc"/>
      <sheetName val="Sheet2"/>
      <sheetName val="Sheet3"/>
      <sheetName val="Sheet6"/>
      <sheetName val="Sum table"/>
      <sheetName val="Sheet1"/>
      <sheetName val="Data table"/>
      <sheetName val="Check"/>
      <sheetName val="Fixed assets"/>
      <sheetName val="JC Table"/>
      <sheetName val="PTD TB for Month end"/>
      <sheetName val="Month end outturn"/>
      <sheetName val="CPTD TB for Month e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">
          <cell r="A1" t="str">
            <v>PASTE COL A FROM TB CALC AND ENC CALC IN HERE</v>
          </cell>
          <cell r="B1" t="str">
            <v>PASTE</v>
          </cell>
          <cell r="C1" t="str">
            <v>SORT COLUMN</v>
          </cell>
          <cell r="D1" t="str">
            <v>PY 15/16</v>
          </cell>
          <cell r="E1" t="str">
            <v>PY 16/17</v>
          </cell>
          <cell r="F1" t="str">
            <v>TB</v>
          </cell>
          <cell r="G1" t="str">
            <v>ENC</v>
          </cell>
          <cell r="H1" t="str">
            <v>TB &amp; ENC</v>
          </cell>
          <cell r="J1" t="str">
            <v>Check to TB</v>
          </cell>
          <cell r="K1" t="str">
            <v>Check sum</v>
          </cell>
          <cell r="V1" t="str">
            <v>Project code</v>
          </cell>
          <cell r="W1" t="str">
            <v>PY 15/16</v>
          </cell>
          <cell r="X1" t="str">
            <v>PY 16/17</v>
          </cell>
          <cell r="Y1" t="str">
            <v>TB</v>
          </cell>
          <cell r="Z1" t="str">
            <v>ENC</v>
          </cell>
          <cell r="AA1" t="str">
            <v>TB &amp; ENC</v>
          </cell>
          <cell r="AV1" t="str">
            <v>Total expenses</v>
          </cell>
        </row>
        <row r="2">
          <cell r="A2" t="str">
            <v>Formula line</v>
          </cell>
          <cell r="C2">
            <v>0</v>
          </cell>
          <cell r="E2">
            <v>0</v>
          </cell>
          <cell r="G2">
            <v>0</v>
          </cell>
          <cell r="H2">
            <v>0</v>
          </cell>
          <cell r="U2"/>
          <cell r="V2"/>
          <cell r="W2"/>
          <cell r="X2"/>
          <cell r="Z2"/>
          <cell r="AA2"/>
        </row>
        <row r="3">
          <cell r="A3" t="str">
            <v>ZK001.K001</v>
          </cell>
          <cell r="B3" t="str">
            <v>ZK001</v>
          </cell>
          <cell r="C3">
            <v>0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  <cell r="J3"/>
          <cell r="K3"/>
          <cell r="L3"/>
          <cell r="M3"/>
          <cell r="N3"/>
          <cell r="Q3"/>
          <cell r="R3"/>
          <cell r="T3">
            <v>0</v>
          </cell>
          <cell r="U3"/>
          <cell r="V3"/>
          <cell r="W3"/>
          <cell r="X3"/>
          <cell r="Z3"/>
          <cell r="AA3"/>
          <cell r="AV3">
            <v>0</v>
          </cell>
        </row>
        <row r="4">
          <cell r="A4" t="str">
            <v>ZK001.K002</v>
          </cell>
          <cell r="B4" t="str">
            <v>ZK001</v>
          </cell>
          <cell r="C4">
            <v>0</v>
          </cell>
          <cell r="D4">
            <v>0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J4"/>
          <cell r="K4"/>
          <cell r="L4"/>
          <cell r="M4"/>
          <cell r="N4"/>
          <cell r="Q4"/>
          <cell r="R4"/>
          <cell r="T4">
            <v>0</v>
          </cell>
          <cell r="U4"/>
          <cell r="V4"/>
          <cell r="W4"/>
          <cell r="X4"/>
          <cell r="Z4"/>
          <cell r="AA4"/>
          <cell r="AJ4" t="str">
            <v>ZK102.K201</v>
          </cell>
          <cell r="AK4">
            <v>0</v>
          </cell>
          <cell r="AL4">
            <v>81.67</v>
          </cell>
          <cell r="AV4">
            <v>0</v>
          </cell>
        </row>
        <row r="5">
          <cell r="A5" t="str">
            <v>ZK002.0001</v>
          </cell>
          <cell r="B5" t="str">
            <v>ZK002</v>
          </cell>
          <cell r="C5">
            <v>0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J5"/>
          <cell r="K5"/>
          <cell r="L5"/>
          <cell r="M5"/>
          <cell r="N5"/>
          <cell r="Q5"/>
          <cell r="R5"/>
          <cell r="T5">
            <v>0</v>
          </cell>
          <cell r="U5"/>
          <cell r="V5"/>
          <cell r="W5"/>
          <cell r="X5"/>
          <cell r="Z5"/>
          <cell r="AA5"/>
          <cell r="AJ5" t="str">
            <v>ZK103.K116</v>
          </cell>
          <cell r="AK5">
            <v>0</v>
          </cell>
          <cell r="AL5">
            <v>3017.37</v>
          </cell>
          <cell r="AV5">
            <v>0</v>
          </cell>
        </row>
        <row r="6">
          <cell r="A6" t="str">
            <v>ZK002.K001</v>
          </cell>
          <cell r="B6" t="str">
            <v>ZK002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J6"/>
          <cell r="K6"/>
          <cell r="L6"/>
          <cell r="M6"/>
          <cell r="N6"/>
          <cell r="Q6"/>
          <cell r="R6"/>
          <cell r="T6">
            <v>0</v>
          </cell>
          <cell r="U6"/>
          <cell r="V6"/>
          <cell r="W6"/>
          <cell r="X6"/>
          <cell r="Z6"/>
          <cell r="AA6"/>
          <cell r="AJ6" t="str">
            <v>ZK109.K138</v>
          </cell>
          <cell r="AK6">
            <v>0</v>
          </cell>
          <cell r="AL6">
            <v>3125</v>
          </cell>
          <cell r="AV6">
            <v>0</v>
          </cell>
        </row>
        <row r="7">
          <cell r="A7" t="str">
            <v>ZK003.K001</v>
          </cell>
          <cell r="B7" t="str">
            <v>ZK003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J7"/>
          <cell r="K7"/>
          <cell r="L7"/>
          <cell r="M7"/>
          <cell r="N7"/>
          <cell r="Q7"/>
          <cell r="R7"/>
          <cell r="T7">
            <v>0</v>
          </cell>
          <cell r="U7"/>
          <cell r="V7"/>
          <cell r="W7"/>
          <cell r="X7"/>
          <cell r="Z7"/>
          <cell r="AA7"/>
          <cell r="AJ7" t="str">
            <v>ZK109.K304</v>
          </cell>
          <cell r="AK7">
            <v>0</v>
          </cell>
          <cell r="AL7">
            <v>28667.58</v>
          </cell>
          <cell r="AV7">
            <v>0</v>
          </cell>
        </row>
        <row r="8">
          <cell r="A8" t="str">
            <v>ZK003.K002</v>
          </cell>
          <cell r="B8" t="str">
            <v>ZK003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J8"/>
          <cell r="K8"/>
          <cell r="L8"/>
          <cell r="M8"/>
          <cell r="N8"/>
          <cell r="Q8"/>
          <cell r="R8"/>
          <cell r="T8">
            <v>0</v>
          </cell>
          <cell r="U8"/>
          <cell r="V8"/>
          <cell r="W8"/>
          <cell r="X8"/>
          <cell r="Z8"/>
          <cell r="AA8"/>
          <cell r="AJ8" t="str">
            <v>ZK114.K100</v>
          </cell>
          <cell r="AK8">
            <v>0</v>
          </cell>
          <cell r="AL8">
            <v>710</v>
          </cell>
          <cell r="AV8">
            <v>0</v>
          </cell>
        </row>
        <row r="9">
          <cell r="A9" t="str">
            <v>ZK003.K005</v>
          </cell>
          <cell r="B9" t="str">
            <v>ZK003</v>
          </cell>
          <cell r="C9">
            <v>0</v>
          </cell>
          <cell r="D9">
            <v>0</v>
          </cell>
          <cell r="E9">
            <v>0</v>
          </cell>
          <cell r="F9">
            <v>-22000</v>
          </cell>
          <cell r="G9">
            <v>0</v>
          </cell>
          <cell r="H9">
            <v>-22000</v>
          </cell>
          <cell r="J9"/>
          <cell r="K9"/>
          <cell r="L9"/>
          <cell r="M9"/>
          <cell r="N9"/>
          <cell r="Q9"/>
          <cell r="R9"/>
          <cell r="T9">
            <v>0</v>
          </cell>
          <cell r="U9"/>
          <cell r="V9"/>
          <cell r="W9"/>
          <cell r="X9"/>
          <cell r="Z9"/>
          <cell r="AA9"/>
          <cell r="AJ9" t="str">
            <v>ZK200.0001</v>
          </cell>
          <cell r="AK9">
            <v>0</v>
          </cell>
          <cell r="AL9">
            <v>6125.74</v>
          </cell>
          <cell r="AV9">
            <v>-22000</v>
          </cell>
        </row>
        <row r="10">
          <cell r="A10" t="str">
            <v>ZK004.K002</v>
          </cell>
          <cell r="B10" t="str">
            <v>ZK004</v>
          </cell>
          <cell r="C10">
            <v>0</v>
          </cell>
          <cell r="D10">
            <v>0</v>
          </cell>
          <cell r="E10">
            <v>0</v>
          </cell>
          <cell r="F10">
            <v>-51000</v>
          </cell>
          <cell r="G10">
            <v>0</v>
          </cell>
          <cell r="H10">
            <v>-51000</v>
          </cell>
          <cell r="J10"/>
          <cell r="K10"/>
          <cell r="L10"/>
          <cell r="M10"/>
          <cell r="N10"/>
          <cell r="Q10"/>
          <cell r="R10"/>
          <cell r="T10">
            <v>0</v>
          </cell>
          <cell r="U10"/>
          <cell r="V10"/>
          <cell r="W10"/>
          <cell r="X10"/>
          <cell r="Z10"/>
          <cell r="AA10"/>
          <cell r="AJ10" t="str">
            <v>ZK200.0008</v>
          </cell>
          <cell r="AK10">
            <v>0</v>
          </cell>
          <cell r="AL10">
            <v>0</v>
          </cell>
          <cell r="AV10">
            <v>-51000</v>
          </cell>
        </row>
        <row r="11">
          <cell r="A11" t="str">
            <v>ZK010.K001</v>
          </cell>
          <cell r="B11" t="str">
            <v>ZK010</v>
          </cell>
          <cell r="C11">
            <v>0</v>
          </cell>
          <cell r="D11">
            <v>0</v>
          </cell>
          <cell r="E11">
            <v>0</v>
          </cell>
          <cell r="F11">
            <v>-8938.56</v>
          </cell>
          <cell r="G11">
            <v>0</v>
          </cell>
          <cell r="H11">
            <v>-8938.56</v>
          </cell>
          <cell r="J11"/>
          <cell r="K11"/>
          <cell r="L11"/>
          <cell r="M11"/>
          <cell r="N11"/>
          <cell r="Q11"/>
          <cell r="R11"/>
          <cell r="T11">
            <v>0</v>
          </cell>
          <cell r="U11"/>
          <cell r="V11"/>
          <cell r="W11"/>
          <cell r="X11"/>
          <cell r="Z11"/>
          <cell r="AA11"/>
          <cell r="AJ11" t="str">
            <v>ZK200.K116</v>
          </cell>
          <cell r="AK11">
            <v>0</v>
          </cell>
          <cell r="AL11">
            <v>410.2</v>
          </cell>
          <cell r="AV11">
            <v>-8938.56</v>
          </cell>
        </row>
        <row r="12">
          <cell r="A12" t="str">
            <v>ZK010.K003</v>
          </cell>
          <cell r="B12" t="str">
            <v>ZK010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J12"/>
          <cell r="K12"/>
          <cell r="L12"/>
          <cell r="M12"/>
          <cell r="N12"/>
          <cell r="Q12"/>
          <cell r="R12"/>
          <cell r="T12">
            <v>0</v>
          </cell>
          <cell r="U12"/>
          <cell r="V12"/>
          <cell r="W12"/>
          <cell r="X12"/>
          <cell r="Z12"/>
          <cell r="AA12"/>
          <cell r="AC12"/>
          <cell r="AD12"/>
          <cell r="AF12"/>
          <cell r="AJ12" t="str">
            <v>ZK201.K309</v>
          </cell>
          <cell r="AK12">
            <v>0</v>
          </cell>
          <cell r="AL12">
            <v>1449.82</v>
          </cell>
          <cell r="AV12">
            <v>0</v>
          </cell>
        </row>
        <row r="13">
          <cell r="A13" t="str">
            <v>ZK010.K005</v>
          </cell>
          <cell r="B13" t="str">
            <v>ZK010</v>
          </cell>
          <cell r="C13">
            <v>0</v>
          </cell>
          <cell r="D13">
            <v>0</v>
          </cell>
          <cell r="E13">
            <v>0</v>
          </cell>
          <cell r="F13">
            <v>-712555.94</v>
          </cell>
          <cell r="G13">
            <v>0</v>
          </cell>
          <cell r="H13">
            <v>-712555.94</v>
          </cell>
          <cell r="J13"/>
          <cell r="K13"/>
          <cell r="L13"/>
          <cell r="M13"/>
          <cell r="N13"/>
          <cell r="O13"/>
          <cell r="Q13"/>
          <cell r="R13"/>
          <cell r="T13">
            <v>0</v>
          </cell>
          <cell r="U13"/>
          <cell r="V13"/>
          <cell r="W13"/>
          <cell r="X13"/>
          <cell r="Z13"/>
          <cell r="AA13"/>
          <cell r="AB13"/>
          <cell r="AC13">
            <v>0</v>
          </cell>
          <cell r="AD13">
            <v>0</v>
          </cell>
          <cell r="AE13">
            <v>-712555.94</v>
          </cell>
          <cell r="AF13">
            <v>0</v>
          </cell>
          <cell r="AG13" t="e">
            <v>#N/A</v>
          </cell>
          <cell r="AJ13" t="str">
            <v>ZK202.K160</v>
          </cell>
          <cell r="AK13">
            <v>0</v>
          </cell>
          <cell r="AL13">
            <v>93.1</v>
          </cell>
          <cell r="AV13">
            <v>-712555.94</v>
          </cell>
        </row>
        <row r="14">
          <cell r="A14" t="str">
            <v>ZK010.K008</v>
          </cell>
          <cell r="B14" t="str">
            <v>ZK010</v>
          </cell>
          <cell r="C14">
            <v>0</v>
          </cell>
          <cell r="D14">
            <v>0</v>
          </cell>
          <cell r="E14">
            <v>0</v>
          </cell>
          <cell r="F14">
            <v>-3323930</v>
          </cell>
          <cell r="G14">
            <v>0</v>
          </cell>
          <cell r="H14">
            <v>-3323930</v>
          </cell>
          <cell r="J14" t="str">
            <v>ZK010.K008</v>
          </cell>
          <cell r="K14">
            <v>-3323930</v>
          </cell>
          <cell r="L14" t="str">
            <v>ZK010.K008</v>
          </cell>
          <cell r="M14" t="str">
            <v>ZK010.K008</v>
          </cell>
          <cell r="N14" t="str">
            <v>ZK010</v>
          </cell>
          <cell r="O14" t="str">
            <v>K008</v>
          </cell>
          <cell r="Q14">
            <v>-3323930</v>
          </cell>
          <cell r="R14">
            <v>0</v>
          </cell>
          <cell r="T14">
            <v>0</v>
          </cell>
          <cell r="U14" t="str">
            <v>ZK0</v>
          </cell>
          <cell r="V14" t="str">
            <v>K008</v>
          </cell>
          <cell r="W14">
            <v>0</v>
          </cell>
          <cell r="X14">
            <v>0</v>
          </cell>
          <cell r="Y14">
            <v>-3323930</v>
          </cell>
          <cell r="Z14">
            <v>0</v>
          </cell>
          <cell r="AA14">
            <v>-3323930</v>
          </cell>
          <cell r="AB14" t="e">
            <v>#N/A</v>
          </cell>
          <cell r="AC14">
            <v>0</v>
          </cell>
          <cell r="AD14">
            <v>0</v>
          </cell>
          <cell r="AE14">
            <v>-3323930</v>
          </cell>
          <cell r="AF14">
            <v>0</v>
          </cell>
          <cell r="AG14" t="e">
            <v>#N/A</v>
          </cell>
          <cell r="AJ14" t="str">
            <v>ZK202.K316</v>
          </cell>
          <cell r="AK14">
            <v>0</v>
          </cell>
          <cell r="AL14">
            <v>4150.8</v>
          </cell>
          <cell r="AV14">
            <v>-3323930</v>
          </cell>
        </row>
        <row r="15">
          <cell r="A15" t="str">
            <v>ZK010.K010</v>
          </cell>
          <cell r="B15" t="str">
            <v>ZK010</v>
          </cell>
          <cell r="C15">
            <v>0</v>
          </cell>
          <cell r="D15">
            <v>0</v>
          </cell>
          <cell r="E15">
            <v>-5869.56</v>
          </cell>
          <cell r="F15">
            <v>-2284.81</v>
          </cell>
          <cell r="G15">
            <v>0</v>
          </cell>
          <cell r="H15">
            <v>-2284.81</v>
          </cell>
          <cell r="J15" t="str">
            <v>ZK010.K010</v>
          </cell>
          <cell r="K15">
            <v>-2284.81</v>
          </cell>
          <cell r="L15" t="str">
            <v>ZK010.K010</v>
          </cell>
          <cell r="M15" t="str">
            <v>ZK010.K010</v>
          </cell>
          <cell r="N15" t="str">
            <v>ZK010</v>
          </cell>
          <cell r="O15" t="str">
            <v>K010</v>
          </cell>
          <cell r="Q15">
            <v>-2284.81</v>
          </cell>
          <cell r="R15">
            <v>0</v>
          </cell>
          <cell r="T15">
            <v>0</v>
          </cell>
          <cell r="U15" t="str">
            <v>ZK0</v>
          </cell>
          <cell r="V15" t="str">
            <v>K010</v>
          </cell>
          <cell r="W15">
            <v>0</v>
          </cell>
          <cell r="X15">
            <v>-5869.56</v>
          </cell>
          <cell r="Y15">
            <v>-2284.81</v>
          </cell>
          <cell r="Z15">
            <v>0</v>
          </cell>
          <cell r="AA15">
            <v>-2284.81</v>
          </cell>
          <cell r="AB15" t="e">
            <v>#N/A</v>
          </cell>
          <cell r="AC15">
            <v>0</v>
          </cell>
          <cell r="AD15">
            <v>-5869.56</v>
          </cell>
          <cell r="AE15">
            <v>-2284.81</v>
          </cell>
          <cell r="AF15">
            <v>0</v>
          </cell>
          <cell r="AG15" t="e">
            <v>#N/A</v>
          </cell>
          <cell r="AV15">
            <v>-8154.3700000000008</v>
          </cell>
        </row>
        <row r="16">
          <cell r="A16" t="str">
            <v>ZK015.K011</v>
          </cell>
          <cell r="B16" t="str">
            <v>ZK015</v>
          </cell>
          <cell r="C16">
            <v>0</v>
          </cell>
          <cell r="D16">
            <v>0</v>
          </cell>
          <cell r="E16">
            <v>0</v>
          </cell>
          <cell r="F16">
            <v>-35825.01</v>
          </cell>
          <cell r="G16">
            <v>0</v>
          </cell>
          <cell r="H16">
            <v>-35825.01</v>
          </cell>
          <cell r="J16" t="str">
            <v>ZK015.K011</v>
          </cell>
          <cell r="K16">
            <v>-35825.01</v>
          </cell>
          <cell r="L16" t="str">
            <v>ZK015.K011</v>
          </cell>
          <cell r="M16" t="str">
            <v>ZK015.K011</v>
          </cell>
          <cell r="N16" t="str">
            <v>ZK015</v>
          </cell>
          <cell r="O16" t="str">
            <v>K011</v>
          </cell>
          <cell r="Q16">
            <v>-35825.01</v>
          </cell>
          <cell r="R16">
            <v>0</v>
          </cell>
          <cell r="S16">
            <v>0</v>
          </cell>
          <cell r="T16">
            <v>0</v>
          </cell>
          <cell r="U16" t="str">
            <v>ZK0</v>
          </cell>
          <cell r="V16" t="str">
            <v>K011</v>
          </cell>
          <cell r="W16">
            <v>0</v>
          </cell>
          <cell r="X16">
            <v>0</v>
          </cell>
          <cell r="Y16">
            <v>-35825.01</v>
          </cell>
          <cell r="Z16">
            <v>0</v>
          </cell>
          <cell r="AA16">
            <v>-35825.01</v>
          </cell>
          <cell r="AB16" t="e">
            <v>#N/A</v>
          </cell>
          <cell r="AC16">
            <v>0</v>
          </cell>
          <cell r="AD16">
            <v>0</v>
          </cell>
          <cell r="AE16">
            <v>-35825.01</v>
          </cell>
          <cell r="AF16">
            <v>0</v>
          </cell>
          <cell r="AG16" t="e">
            <v>#N/A</v>
          </cell>
          <cell r="AJ16" t="str">
            <v>ZK204.K334</v>
          </cell>
          <cell r="AK16">
            <v>0</v>
          </cell>
          <cell r="AL16">
            <v>811.55</v>
          </cell>
          <cell r="AV16">
            <v>-35825.01</v>
          </cell>
        </row>
        <row r="17">
          <cell r="A17" t="str">
            <v>ZK015.K011.C080</v>
          </cell>
          <cell r="B17" t="str">
            <v>ZK015</v>
          </cell>
          <cell r="C17">
            <v>0</v>
          </cell>
          <cell r="D17">
            <v>0</v>
          </cell>
          <cell r="E17">
            <v>0</v>
          </cell>
          <cell r="F17">
            <v>-97059.58</v>
          </cell>
          <cell r="G17">
            <v>0</v>
          </cell>
          <cell r="H17">
            <v>-97059.58</v>
          </cell>
          <cell r="J17" t="str">
            <v>ZK015.K011.C080</v>
          </cell>
          <cell r="K17">
            <v>-97059.58</v>
          </cell>
          <cell r="L17" t="str">
            <v>ZK015.K011.C080</v>
          </cell>
          <cell r="M17" t="str">
            <v>ZK015.K011.C080</v>
          </cell>
          <cell r="N17" t="str">
            <v>ZK015</v>
          </cell>
          <cell r="O17" t="str">
            <v>C080</v>
          </cell>
          <cell r="Q17">
            <v>-97059.58</v>
          </cell>
          <cell r="R17">
            <v>0</v>
          </cell>
          <cell r="S17">
            <v>-97059.58</v>
          </cell>
          <cell r="T17">
            <v>0</v>
          </cell>
          <cell r="U17" t="str">
            <v>ZK0</v>
          </cell>
          <cell r="V17" t="str">
            <v>C080</v>
          </cell>
          <cell r="W17">
            <v>0</v>
          </cell>
          <cell r="X17">
            <v>0</v>
          </cell>
          <cell r="Y17">
            <v>-97059.58</v>
          </cell>
          <cell r="Z17">
            <v>0</v>
          </cell>
          <cell r="AA17">
            <v>-97059.58</v>
          </cell>
          <cell r="AB17" t="str">
            <v>C080</v>
          </cell>
          <cell r="AC17">
            <v>0</v>
          </cell>
          <cell r="AD17">
            <v>0</v>
          </cell>
          <cell r="AE17">
            <v>-97059.58</v>
          </cell>
          <cell r="AF17">
            <v>0</v>
          </cell>
          <cell r="AG17" t="str">
            <v>C080</v>
          </cell>
          <cell r="AJ17" t="str">
            <v>ZK204.K334</v>
          </cell>
          <cell r="AK17">
            <v>0</v>
          </cell>
          <cell r="AL17">
            <v>3042.14</v>
          </cell>
          <cell r="AV17">
            <v>-97059.58</v>
          </cell>
        </row>
        <row r="18">
          <cell r="A18" t="str">
            <v>ZK015.K011.C130</v>
          </cell>
          <cell r="B18" t="str">
            <v>ZK015</v>
          </cell>
          <cell r="C18">
            <v>0</v>
          </cell>
          <cell r="D18">
            <v>0</v>
          </cell>
          <cell r="E18">
            <v>0</v>
          </cell>
          <cell r="F18">
            <v>-8416.67</v>
          </cell>
          <cell r="G18">
            <v>0</v>
          </cell>
          <cell r="H18">
            <v>-8416.67</v>
          </cell>
          <cell r="J18" t="str">
            <v>ZK015.K011.C130</v>
          </cell>
          <cell r="K18">
            <v>-8416.67</v>
          </cell>
          <cell r="L18" t="str">
            <v>ZK015.K011.C130</v>
          </cell>
          <cell r="M18" t="str">
            <v>ZK015.K011.C130</v>
          </cell>
          <cell r="N18" t="str">
            <v>ZK015</v>
          </cell>
          <cell r="O18" t="str">
            <v>C130</v>
          </cell>
          <cell r="Q18">
            <v>-8416.67</v>
          </cell>
          <cell r="R18">
            <v>0</v>
          </cell>
          <cell r="S18">
            <v>-8416.67</v>
          </cell>
          <cell r="T18">
            <v>0</v>
          </cell>
          <cell r="U18" t="str">
            <v>ZK0</v>
          </cell>
          <cell r="V18" t="str">
            <v>C130</v>
          </cell>
          <cell r="W18">
            <v>0</v>
          </cell>
          <cell r="X18">
            <v>0</v>
          </cell>
          <cell r="Y18">
            <v>-8416.67</v>
          </cell>
          <cell r="Z18">
            <v>0</v>
          </cell>
          <cell r="AA18">
            <v>-8416.67</v>
          </cell>
          <cell r="AB18" t="str">
            <v>C130</v>
          </cell>
          <cell r="AC18">
            <v>0</v>
          </cell>
          <cell r="AD18">
            <v>0</v>
          </cell>
          <cell r="AE18">
            <v>-8416.67</v>
          </cell>
          <cell r="AF18">
            <v>0</v>
          </cell>
          <cell r="AG18" t="str">
            <v>C130</v>
          </cell>
          <cell r="AJ18" t="str">
            <v>ZK204.K335</v>
          </cell>
          <cell r="AK18">
            <v>0</v>
          </cell>
          <cell r="AL18">
            <v>260</v>
          </cell>
          <cell r="AV18">
            <v>-8416.67</v>
          </cell>
        </row>
        <row r="19">
          <cell r="A19" t="str">
            <v>ZK015.K011.C132</v>
          </cell>
          <cell r="B19" t="str">
            <v>ZK015</v>
          </cell>
          <cell r="C19">
            <v>0</v>
          </cell>
          <cell r="D19">
            <v>0</v>
          </cell>
          <cell r="E19">
            <v>0</v>
          </cell>
          <cell r="F19">
            <v>-20445</v>
          </cell>
          <cell r="G19">
            <v>0</v>
          </cell>
          <cell r="H19">
            <v>-20445</v>
          </cell>
          <cell r="J19" t="str">
            <v>ZK015.K011.C132</v>
          </cell>
          <cell r="K19">
            <v>-20445</v>
          </cell>
          <cell r="L19" t="str">
            <v>ZK015.K011.C132</v>
          </cell>
          <cell r="M19" t="str">
            <v>ZK015.K011.C132</v>
          </cell>
          <cell r="N19" t="str">
            <v>ZK015</v>
          </cell>
          <cell r="O19" t="str">
            <v>C132</v>
          </cell>
          <cell r="Q19">
            <v>-20445</v>
          </cell>
          <cell r="R19">
            <v>0</v>
          </cell>
          <cell r="S19">
            <v>-20445</v>
          </cell>
          <cell r="T19">
            <v>0</v>
          </cell>
          <cell r="U19" t="str">
            <v>ZK0</v>
          </cell>
          <cell r="V19" t="str">
            <v>C132</v>
          </cell>
          <cell r="W19">
            <v>0</v>
          </cell>
          <cell r="X19">
            <v>0</v>
          </cell>
          <cell r="Y19">
            <v>-20445</v>
          </cell>
          <cell r="Z19">
            <v>0</v>
          </cell>
          <cell r="AA19">
            <v>-20445</v>
          </cell>
          <cell r="AB19" t="str">
            <v>C132</v>
          </cell>
          <cell r="AC19">
            <v>0</v>
          </cell>
          <cell r="AD19">
            <v>0</v>
          </cell>
          <cell r="AE19">
            <v>-20445</v>
          </cell>
          <cell r="AF19">
            <v>0</v>
          </cell>
          <cell r="AG19" t="str">
            <v>C132</v>
          </cell>
          <cell r="AJ19" t="str">
            <v>ZK204.K336</v>
          </cell>
          <cell r="AK19">
            <v>0</v>
          </cell>
          <cell r="AL19">
            <v>42</v>
          </cell>
          <cell r="AV19">
            <v>-20445</v>
          </cell>
        </row>
        <row r="20">
          <cell r="A20" t="str">
            <v>ZK015.K011.C320</v>
          </cell>
          <cell r="B20" t="str">
            <v>ZK015</v>
          </cell>
          <cell r="C20">
            <v>0</v>
          </cell>
          <cell r="D20">
            <v>0</v>
          </cell>
          <cell r="E20">
            <v>-14198.73</v>
          </cell>
          <cell r="F20">
            <v>-1229.17</v>
          </cell>
          <cell r="G20">
            <v>0</v>
          </cell>
          <cell r="H20">
            <v>-1229.17</v>
          </cell>
          <cell r="J20" t="str">
            <v>ZK015.K011.C320</v>
          </cell>
          <cell r="K20">
            <v>-1229.17</v>
          </cell>
          <cell r="L20" t="str">
            <v>ZK015.K011.C320</v>
          </cell>
          <cell r="M20" t="str">
            <v>ZK015.K011.C320</v>
          </cell>
          <cell r="N20" t="str">
            <v>ZK015</v>
          </cell>
          <cell r="O20" t="str">
            <v>C320</v>
          </cell>
          <cell r="Q20">
            <v>-1229.17</v>
          </cell>
          <cell r="R20">
            <v>0</v>
          </cell>
          <cell r="S20">
            <v>-1229.17</v>
          </cell>
          <cell r="T20">
            <v>0</v>
          </cell>
          <cell r="U20" t="str">
            <v>ZK0</v>
          </cell>
          <cell r="V20" t="str">
            <v>C320</v>
          </cell>
          <cell r="W20">
            <v>0</v>
          </cell>
          <cell r="X20">
            <v>-14198.73</v>
          </cell>
          <cell r="Y20">
            <v>-1229.17</v>
          </cell>
          <cell r="Z20">
            <v>0</v>
          </cell>
          <cell r="AA20">
            <v>-1229.17</v>
          </cell>
          <cell r="AB20" t="str">
            <v>C320</v>
          </cell>
          <cell r="AC20">
            <v>0</v>
          </cell>
          <cell r="AD20">
            <v>-14198.73</v>
          </cell>
          <cell r="AE20">
            <v>-1229.17</v>
          </cell>
          <cell r="AF20">
            <v>0</v>
          </cell>
          <cell r="AG20" t="str">
            <v>C320</v>
          </cell>
          <cell r="AJ20" t="str">
            <v>ZK204.K336</v>
          </cell>
          <cell r="AK20">
            <v>0</v>
          </cell>
          <cell r="AL20">
            <v>42</v>
          </cell>
          <cell r="AV20">
            <v>-15427.9</v>
          </cell>
        </row>
        <row r="21">
          <cell r="A21" t="str">
            <v>ZK015.K011.C330</v>
          </cell>
          <cell r="B21" t="str">
            <v>ZK015</v>
          </cell>
          <cell r="C21">
            <v>0</v>
          </cell>
          <cell r="D21">
            <v>0</v>
          </cell>
          <cell r="E21">
            <v>0</v>
          </cell>
          <cell r="F21">
            <v>-10145</v>
          </cell>
          <cell r="G21">
            <v>0</v>
          </cell>
          <cell r="H21">
            <v>-10145</v>
          </cell>
          <cell r="J21" t="str">
            <v>ZK015.K011.C330</v>
          </cell>
          <cell r="K21">
            <v>-10145</v>
          </cell>
          <cell r="L21" t="str">
            <v>ZK015.K011.C330</v>
          </cell>
          <cell r="M21" t="str">
            <v>ZK015.K011.C330</v>
          </cell>
          <cell r="N21" t="str">
            <v>ZK015</v>
          </cell>
          <cell r="O21" t="str">
            <v>C330</v>
          </cell>
          <cell r="Q21">
            <v>-10145</v>
          </cell>
          <cell r="R21">
            <v>0</v>
          </cell>
          <cell r="S21">
            <v>-10145</v>
          </cell>
          <cell r="T21">
            <v>0</v>
          </cell>
          <cell r="U21" t="str">
            <v>ZK0</v>
          </cell>
          <cell r="V21" t="str">
            <v>C330</v>
          </cell>
          <cell r="W21">
            <v>0</v>
          </cell>
          <cell r="X21">
            <v>0</v>
          </cell>
          <cell r="Y21">
            <v>-10145</v>
          </cell>
          <cell r="Z21">
            <v>0</v>
          </cell>
          <cell r="AA21">
            <v>-10145</v>
          </cell>
          <cell r="AB21" t="str">
            <v>C330</v>
          </cell>
          <cell r="AC21">
            <v>0</v>
          </cell>
          <cell r="AD21">
            <v>0</v>
          </cell>
          <cell r="AE21">
            <v>-10145</v>
          </cell>
          <cell r="AF21">
            <v>0</v>
          </cell>
          <cell r="AG21" t="str">
            <v>C330</v>
          </cell>
          <cell r="AJ21" t="str">
            <v>ZK204.K334</v>
          </cell>
          <cell r="AK21">
            <v>1</v>
          </cell>
          <cell r="AL21">
            <v>3042.14</v>
          </cell>
          <cell r="AV21">
            <v>-10145</v>
          </cell>
        </row>
        <row r="22">
          <cell r="A22" t="str">
            <v>ZK015.K011.C350</v>
          </cell>
          <cell r="B22" t="str">
            <v>ZK015</v>
          </cell>
          <cell r="C22">
            <v>0</v>
          </cell>
          <cell r="D22">
            <v>0</v>
          </cell>
          <cell r="E22">
            <v>-500</v>
          </cell>
          <cell r="F22">
            <v>-5742.5</v>
          </cell>
          <cell r="G22">
            <v>0</v>
          </cell>
          <cell r="H22">
            <v>-5742.5</v>
          </cell>
          <cell r="J22" t="str">
            <v>ZK015.K011.C350</v>
          </cell>
          <cell r="K22">
            <v>-5742.5</v>
          </cell>
          <cell r="L22" t="str">
            <v>ZK015.K011.C350</v>
          </cell>
          <cell r="M22" t="str">
            <v>ZK015.K011.C350</v>
          </cell>
          <cell r="N22" t="str">
            <v>ZK015</v>
          </cell>
          <cell r="O22" t="str">
            <v>C350</v>
          </cell>
          <cell r="Q22">
            <v>-5742.5</v>
          </cell>
          <cell r="R22">
            <v>0</v>
          </cell>
          <cell r="S22">
            <v>-5742.5</v>
          </cell>
          <cell r="T22">
            <v>0</v>
          </cell>
          <cell r="U22" t="str">
            <v>ZK0</v>
          </cell>
          <cell r="V22" t="str">
            <v>C350</v>
          </cell>
          <cell r="W22">
            <v>0</v>
          </cell>
          <cell r="X22">
            <v>-500</v>
          </cell>
          <cell r="Y22">
            <v>-5742.5</v>
          </cell>
          <cell r="Z22">
            <v>0</v>
          </cell>
          <cell r="AA22">
            <v>-5742.5</v>
          </cell>
          <cell r="AB22" t="str">
            <v>C350</v>
          </cell>
          <cell r="AC22">
            <v>0</v>
          </cell>
          <cell r="AD22">
            <v>-500</v>
          </cell>
          <cell r="AE22">
            <v>-5742.5</v>
          </cell>
          <cell r="AF22">
            <v>0</v>
          </cell>
          <cell r="AG22" t="str">
            <v>C350</v>
          </cell>
          <cell r="AJ22" t="str">
            <v>ZK204.K335</v>
          </cell>
          <cell r="AK22">
            <v>0</v>
          </cell>
          <cell r="AL22">
            <v>260</v>
          </cell>
          <cell r="AV22">
            <v>-6242.5</v>
          </cell>
        </row>
        <row r="23">
          <cell r="A23" t="str">
            <v>ZK015.K011.C360</v>
          </cell>
          <cell r="B23" t="str">
            <v>ZK015</v>
          </cell>
          <cell r="C23">
            <v>0</v>
          </cell>
          <cell r="D23">
            <v>0</v>
          </cell>
          <cell r="E23">
            <v>0</v>
          </cell>
          <cell r="F23">
            <v>-43338.75</v>
          </cell>
          <cell r="G23">
            <v>0</v>
          </cell>
          <cell r="H23">
            <v>-43338.75</v>
          </cell>
          <cell r="J23" t="str">
            <v>ZK015.K011.C360</v>
          </cell>
          <cell r="K23">
            <v>-43338.75</v>
          </cell>
          <cell r="L23" t="str">
            <v>ZK015.K011.C360</v>
          </cell>
          <cell r="M23" t="str">
            <v>ZK015.K011.C360</v>
          </cell>
          <cell r="N23" t="str">
            <v>ZK015</v>
          </cell>
          <cell r="O23" t="str">
            <v>C360</v>
          </cell>
          <cell r="Q23">
            <v>-43338.75</v>
          </cell>
          <cell r="R23">
            <v>0</v>
          </cell>
          <cell r="S23">
            <v>-43338.75</v>
          </cell>
          <cell r="T23">
            <v>0</v>
          </cell>
          <cell r="U23" t="str">
            <v>ZK0</v>
          </cell>
          <cell r="V23" t="str">
            <v>C360</v>
          </cell>
          <cell r="W23">
            <v>0</v>
          </cell>
          <cell r="X23">
            <v>0</v>
          </cell>
          <cell r="Y23">
            <v>-43338.75</v>
          </cell>
          <cell r="Z23">
            <v>0</v>
          </cell>
          <cell r="AA23">
            <v>-43338.75</v>
          </cell>
          <cell r="AB23" t="str">
            <v>C360</v>
          </cell>
          <cell r="AC23">
            <v>0</v>
          </cell>
          <cell r="AD23">
            <v>0</v>
          </cell>
          <cell r="AE23">
            <v>-43338.75</v>
          </cell>
          <cell r="AF23">
            <v>0</v>
          </cell>
          <cell r="AG23" t="str">
            <v>C360</v>
          </cell>
          <cell r="AJ23" t="str">
            <v>ZK204.K336</v>
          </cell>
          <cell r="AK23">
            <v>0</v>
          </cell>
          <cell r="AL23">
            <v>42</v>
          </cell>
          <cell r="AV23">
            <v>-43338.75</v>
          </cell>
        </row>
        <row r="24">
          <cell r="A24" t="str">
            <v>ZK015.K011.C397</v>
          </cell>
          <cell r="B24" t="str">
            <v>ZK015</v>
          </cell>
          <cell r="C24">
            <v>0</v>
          </cell>
          <cell r="D24">
            <v>0</v>
          </cell>
          <cell r="E24">
            <v>0</v>
          </cell>
          <cell r="F24">
            <v>-9620</v>
          </cell>
          <cell r="G24">
            <v>0</v>
          </cell>
          <cell r="H24">
            <v>-9620</v>
          </cell>
          <cell r="J24" t="str">
            <v>ZK015.K011.C397</v>
          </cell>
          <cell r="K24">
            <v>-9620</v>
          </cell>
          <cell r="L24" t="str">
            <v>ZK015.K011.C397</v>
          </cell>
          <cell r="M24" t="str">
            <v>ZK015.K011.C397</v>
          </cell>
          <cell r="N24" t="str">
            <v>ZK015</v>
          </cell>
          <cell r="O24" t="str">
            <v>C397</v>
          </cell>
          <cell r="Q24">
            <v>-9620</v>
          </cell>
          <cell r="R24">
            <v>0</v>
          </cell>
          <cell r="S24">
            <v>-9620</v>
          </cell>
          <cell r="T24">
            <v>0</v>
          </cell>
          <cell r="U24" t="str">
            <v>ZK0</v>
          </cell>
          <cell r="V24" t="str">
            <v>C397</v>
          </cell>
          <cell r="W24">
            <v>0</v>
          </cell>
          <cell r="X24">
            <v>0</v>
          </cell>
          <cell r="Y24">
            <v>-9620</v>
          </cell>
          <cell r="Z24">
            <v>0</v>
          </cell>
          <cell r="AA24">
            <v>-9620</v>
          </cell>
          <cell r="AB24" t="str">
            <v>C397</v>
          </cell>
          <cell r="AC24">
            <v>0</v>
          </cell>
          <cell r="AD24">
            <v>0</v>
          </cell>
          <cell r="AE24">
            <v>-9620</v>
          </cell>
          <cell r="AF24">
            <v>0</v>
          </cell>
          <cell r="AG24" t="str">
            <v>C397</v>
          </cell>
          <cell r="AJ24" t="str">
            <v>ZK205.K307</v>
          </cell>
          <cell r="AK24">
            <v>0</v>
          </cell>
          <cell r="AL24">
            <v>99248.91</v>
          </cell>
          <cell r="AV24">
            <v>-9620</v>
          </cell>
        </row>
        <row r="25">
          <cell r="A25" t="str">
            <v>ZK015.K011.C415</v>
          </cell>
          <cell r="B25" t="str">
            <v>ZK015</v>
          </cell>
          <cell r="C25">
            <v>0</v>
          </cell>
          <cell r="D25">
            <v>0</v>
          </cell>
          <cell r="E25">
            <v>-13943.33</v>
          </cell>
          <cell r="F25">
            <v>-1600</v>
          </cell>
          <cell r="G25">
            <v>0</v>
          </cell>
          <cell r="H25">
            <v>-1600</v>
          </cell>
          <cell r="J25" t="str">
            <v>ZK015.K011.C415</v>
          </cell>
          <cell r="K25">
            <v>-1600</v>
          </cell>
          <cell r="L25" t="str">
            <v>ZK015.K011.C415</v>
          </cell>
          <cell r="M25" t="str">
            <v>ZK015.K011.C415</v>
          </cell>
          <cell r="N25" t="str">
            <v>ZK015</v>
          </cell>
          <cell r="O25" t="str">
            <v>C415</v>
          </cell>
          <cell r="Q25">
            <v>-1600</v>
          </cell>
          <cell r="R25">
            <v>0</v>
          </cell>
          <cell r="S25">
            <v>-1600</v>
          </cell>
          <cell r="T25">
            <v>0</v>
          </cell>
          <cell r="U25" t="str">
            <v>ZK0</v>
          </cell>
          <cell r="V25" t="str">
            <v>C415</v>
          </cell>
          <cell r="W25">
            <v>0</v>
          </cell>
          <cell r="X25">
            <v>-13943.33</v>
          </cell>
          <cell r="Y25">
            <v>-1600</v>
          </cell>
          <cell r="Z25">
            <v>0</v>
          </cell>
          <cell r="AA25">
            <v>-1600</v>
          </cell>
          <cell r="AB25" t="str">
            <v>C415</v>
          </cell>
          <cell r="AC25">
            <v>0</v>
          </cell>
          <cell r="AD25">
            <v>-13943.33</v>
          </cell>
          <cell r="AE25">
            <v>-1600</v>
          </cell>
          <cell r="AF25">
            <v>0</v>
          </cell>
          <cell r="AG25" t="str">
            <v>C415</v>
          </cell>
          <cell r="AJ25" t="str">
            <v>ZK205.K341</v>
          </cell>
          <cell r="AK25">
            <v>0</v>
          </cell>
          <cell r="AL25">
            <v>64305.2</v>
          </cell>
          <cell r="AV25">
            <v>-15543.33</v>
          </cell>
        </row>
        <row r="26">
          <cell r="A26" t="str">
            <v>ZK015.K011.C600</v>
          </cell>
          <cell r="B26" t="str">
            <v>ZK015</v>
          </cell>
          <cell r="C26">
            <v>0</v>
          </cell>
          <cell r="D26">
            <v>0</v>
          </cell>
          <cell r="E26">
            <v>0</v>
          </cell>
          <cell r="F26">
            <v>-194.25</v>
          </cell>
          <cell r="G26">
            <v>0</v>
          </cell>
          <cell r="H26">
            <v>-194.25</v>
          </cell>
          <cell r="J26" t="str">
            <v>ZK015.K011.C600</v>
          </cell>
          <cell r="K26">
            <v>-194.25</v>
          </cell>
          <cell r="L26" t="str">
            <v>ZK015.K011.C600</v>
          </cell>
          <cell r="M26" t="str">
            <v>ZK015.K011.C600</v>
          </cell>
          <cell r="N26" t="str">
            <v>ZK015</v>
          </cell>
          <cell r="O26" t="str">
            <v>C600</v>
          </cell>
          <cell r="Q26">
            <v>-194.25</v>
          </cell>
          <cell r="R26">
            <v>0</v>
          </cell>
          <cell r="S26">
            <v>-194.25</v>
          </cell>
          <cell r="T26">
            <v>0</v>
          </cell>
          <cell r="U26" t="str">
            <v>ZK0</v>
          </cell>
          <cell r="V26" t="str">
            <v>C600</v>
          </cell>
          <cell r="W26">
            <v>0</v>
          </cell>
          <cell r="X26">
            <v>0</v>
          </cell>
          <cell r="Y26">
            <v>-194.25</v>
          </cell>
          <cell r="Z26">
            <v>0</v>
          </cell>
          <cell r="AA26">
            <v>-194.25</v>
          </cell>
          <cell r="AB26" t="str">
            <v>C600</v>
          </cell>
          <cell r="AC26">
            <v>0</v>
          </cell>
          <cell r="AD26">
            <v>0</v>
          </cell>
          <cell r="AE26">
            <v>-194.25</v>
          </cell>
          <cell r="AF26">
            <v>0</v>
          </cell>
          <cell r="AG26" t="str">
            <v>C600</v>
          </cell>
          <cell r="AJ26" t="str">
            <v>ZK205.K342</v>
          </cell>
          <cell r="AK26">
            <v>0</v>
          </cell>
          <cell r="AL26">
            <v>3100</v>
          </cell>
          <cell r="AV26">
            <v>-194.25</v>
          </cell>
        </row>
        <row r="27">
          <cell r="A27" t="str">
            <v>ZK015.K011.C700</v>
          </cell>
          <cell r="B27" t="str">
            <v>ZK015</v>
          </cell>
          <cell r="C27">
            <v>0</v>
          </cell>
          <cell r="D27">
            <v>0</v>
          </cell>
          <cell r="E27">
            <v>-10879.17</v>
          </cell>
          <cell r="F27">
            <v>-25</v>
          </cell>
          <cell r="G27">
            <v>0</v>
          </cell>
          <cell r="H27">
            <v>-25</v>
          </cell>
          <cell r="J27" t="str">
            <v>ZK015.K011.C700</v>
          </cell>
          <cell r="K27">
            <v>-25</v>
          </cell>
          <cell r="L27" t="str">
            <v>ZK015.K011.C700</v>
          </cell>
          <cell r="M27" t="str">
            <v>ZK015.K011.C700</v>
          </cell>
          <cell r="N27" t="str">
            <v>ZK015</v>
          </cell>
          <cell r="O27" t="str">
            <v>C700</v>
          </cell>
          <cell r="Q27">
            <v>-25</v>
          </cell>
          <cell r="R27">
            <v>0</v>
          </cell>
          <cell r="S27">
            <v>-25</v>
          </cell>
          <cell r="T27">
            <v>0</v>
          </cell>
          <cell r="U27" t="str">
            <v>ZK0</v>
          </cell>
          <cell r="V27" t="str">
            <v>C700</v>
          </cell>
          <cell r="W27">
            <v>0</v>
          </cell>
          <cell r="X27">
            <v>-10879.17</v>
          </cell>
          <cell r="Y27">
            <v>-25</v>
          </cell>
          <cell r="Z27">
            <v>0</v>
          </cell>
          <cell r="AA27">
            <v>-25</v>
          </cell>
          <cell r="AB27" t="str">
            <v>C700</v>
          </cell>
          <cell r="AC27">
            <v>0</v>
          </cell>
          <cell r="AD27">
            <v>-10879.17</v>
          </cell>
          <cell r="AE27">
            <v>-25</v>
          </cell>
          <cell r="AF27">
            <v>0</v>
          </cell>
          <cell r="AG27" t="str">
            <v>C700</v>
          </cell>
          <cell r="AJ27" t="str">
            <v>ZK205.K343</v>
          </cell>
          <cell r="AK27">
            <v>0</v>
          </cell>
          <cell r="AL27">
            <v>4974.2700000000004</v>
          </cell>
          <cell r="AV27">
            <v>-10904.17</v>
          </cell>
        </row>
        <row r="28">
          <cell r="A28" t="str">
            <v>ZK015.K011.C703</v>
          </cell>
          <cell r="B28" t="str">
            <v>ZK015</v>
          </cell>
          <cell r="C28">
            <v>0</v>
          </cell>
          <cell r="D28">
            <v>0</v>
          </cell>
          <cell r="E28">
            <v>0</v>
          </cell>
          <cell r="F28">
            <v>-581.25</v>
          </cell>
          <cell r="G28">
            <v>0</v>
          </cell>
          <cell r="H28">
            <v>-581.25</v>
          </cell>
          <cell r="J28" t="str">
            <v>ZK015.K011.C703</v>
          </cell>
          <cell r="K28">
            <v>-581.25</v>
          </cell>
          <cell r="L28" t="str">
            <v>ZK015.K011.C703</v>
          </cell>
          <cell r="M28" t="str">
            <v>ZK015.K011.C703</v>
          </cell>
          <cell r="N28" t="str">
            <v>ZK015</v>
          </cell>
          <cell r="O28" t="str">
            <v>C703</v>
          </cell>
          <cell r="Q28">
            <v>-581.25</v>
          </cell>
          <cell r="R28">
            <v>0</v>
          </cell>
          <cell r="S28">
            <v>-581.25</v>
          </cell>
          <cell r="T28">
            <v>0</v>
          </cell>
          <cell r="U28" t="str">
            <v>ZK0</v>
          </cell>
          <cell r="V28" t="str">
            <v>C703</v>
          </cell>
          <cell r="W28">
            <v>0</v>
          </cell>
          <cell r="X28">
            <v>0</v>
          </cell>
          <cell r="Y28">
            <v>-581.25</v>
          </cell>
          <cell r="Z28">
            <v>0</v>
          </cell>
          <cell r="AA28">
            <v>-581.25</v>
          </cell>
          <cell r="AB28" t="str">
            <v>C703</v>
          </cell>
          <cell r="AC28">
            <v>0</v>
          </cell>
          <cell r="AD28">
            <v>0</v>
          </cell>
          <cell r="AE28">
            <v>-581.25</v>
          </cell>
          <cell r="AF28">
            <v>0</v>
          </cell>
          <cell r="AG28" t="str">
            <v>C703</v>
          </cell>
          <cell r="AJ28" t="str">
            <v>ZK205.K344</v>
          </cell>
          <cell r="AK28">
            <v>0</v>
          </cell>
          <cell r="AL28">
            <v>73.14</v>
          </cell>
          <cell r="AV28">
            <v>-581.25</v>
          </cell>
        </row>
        <row r="29">
          <cell r="A29" t="str">
            <v>ZK015.K011.C704</v>
          </cell>
          <cell r="B29" t="str">
            <v>ZK015</v>
          </cell>
          <cell r="C29">
            <v>0</v>
          </cell>
          <cell r="D29">
            <v>0</v>
          </cell>
          <cell r="E29">
            <v>0</v>
          </cell>
          <cell r="F29">
            <v>-460.42</v>
          </cell>
          <cell r="G29">
            <v>0</v>
          </cell>
          <cell r="H29">
            <v>-460.42</v>
          </cell>
          <cell r="J29" t="str">
            <v>ZK015.K011.C704</v>
          </cell>
          <cell r="K29">
            <v>-460.42</v>
          </cell>
          <cell r="L29" t="str">
            <v>ZK015.K011.C704</v>
          </cell>
          <cell r="M29" t="str">
            <v>ZK015.K011.C704</v>
          </cell>
          <cell r="N29" t="str">
            <v>ZK015</v>
          </cell>
          <cell r="O29" t="str">
            <v>C704</v>
          </cell>
          <cell r="Q29">
            <v>-460.42</v>
          </cell>
          <cell r="R29">
            <v>0</v>
          </cell>
          <cell r="S29">
            <v>-460.42</v>
          </cell>
          <cell r="T29">
            <v>0</v>
          </cell>
          <cell r="U29" t="str">
            <v>ZK0</v>
          </cell>
          <cell r="V29" t="str">
            <v>C704</v>
          </cell>
          <cell r="W29">
            <v>0</v>
          </cell>
          <cell r="X29">
            <v>0</v>
          </cell>
          <cell r="Y29">
            <v>-460.42</v>
          </cell>
          <cell r="Z29">
            <v>0</v>
          </cell>
          <cell r="AA29">
            <v>-460.42</v>
          </cell>
          <cell r="AB29" t="str">
            <v>C704</v>
          </cell>
          <cell r="AC29">
            <v>0</v>
          </cell>
          <cell r="AD29">
            <v>0</v>
          </cell>
          <cell r="AE29">
            <v>-460.42</v>
          </cell>
          <cell r="AF29">
            <v>0</v>
          </cell>
          <cell r="AG29" t="str">
            <v>C704</v>
          </cell>
          <cell r="AJ29" t="str">
            <v>ZK206.K349</v>
          </cell>
          <cell r="AK29">
            <v>0</v>
          </cell>
          <cell r="AL29">
            <v>73.14</v>
          </cell>
          <cell r="AV29">
            <v>-460.42</v>
          </cell>
        </row>
        <row r="30">
          <cell r="A30" t="str">
            <v>ZK015.K011.C706</v>
          </cell>
          <cell r="B30" t="str">
            <v>ZK015</v>
          </cell>
          <cell r="C30">
            <v>0</v>
          </cell>
          <cell r="D30">
            <v>0</v>
          </cell>
          <cell r="E30">
            <v>0</v>
          </cell>
          <cell r="F30">
            <v>-112.5</v>
          </cell>
          <cell r="G30">
            <v>0</v>
          </cell>
          <cell r="H30">
            <v>-112.5</v>
          </cell>
          <cell r="J30" t="str">
            <v>ZK015.K011.C706</v>
          </cell>
          <cell r="K30">
            <v>-112.5</v>
          </cell>
          <cell r="L30" t="str">
            <v>ZK015.K011.C706</v>
          </cell>
          <cell r="M30" t="str">
            <v>ZK015.K011.C706</v>
          </cell>
          <cell r="N30" t="str">
            <v>ZK015</v>
          </cell>
          <cell r="O30" t="str">
            <v>C706</v>
          </cell>
          <cell r="Q30">
            <v>-112.5</v>
          </cell>
          <cell r="R30">
            <v>0</v>
          </cell>
          <cell r="S30">
            <v>-112.5</v>
          </cell>
          <cell r="T30">
            <v>0</v>
          </cell>
          <cell r="U30" t="str">
            <v>ZK0</v>
          </cell>
          <cell r="V30" t="str">
            <v>C706</v>
          </cell>
          <cell r="W30">
            <v>0</v>
          </cell>
          <cell r="X30">
            <v>0</v>
          </cell>
          <cell r="Y30">
            <v>-112.5</v>
          </cell>
          <cell r="Z30">
            <v>0</v>
          </cell>
          <cell r="AA30">
            <v>-112.5</v>
          </cell>
          <cell r="AB30" t="str">
            <v>C706</v>
          </cell>
          <cell r="AC30">
            <v>0</v>
          </cell>
          <cell r="AD30">
            <v>0</v>
          </cell>
          <cell r="AE30">
            <v>-112.5</v>
          </cell>
          <cell r="AF30">
            <v>0</v>
          </cell>
          <cell r="AG30" t="str">
            <v>C706</v>
          </cell>
          <cell r="AJ30" t="str">
            <v>ZK206.K350</v>
          </cell>
          <cell r="AK30">
            <v>0</v>
          </cell>
          <cell r="AL30">
            <v>63.75</v>
          </cell>
          <cell r="AV30">
            <v>-112.5</v>
          </cell>
        </row>
        <row r="31">
          <cell r="A31" t="str">
            <v>ZK015.K011.C707</v>
          </cell>
          <cell r="B31" t="str">
            <v>ZK015</v>
          </cell>
          <cell r="C31">
            <v>0</v>
          </cell>
          <cell r="D31">
            <v>0</v>
          </cell>
          <cell r="E31">
            <v>0</v>
          </cell>
          <cell r="F31">
            <v>-220.83</v>
          </cell>
          <cell r="G31">
            <v>0</v>
          </cell>
          <cell r="H31">
            <v>-220.83</v>
          </cell>
          <cell r="J31" t="str">
            <v>ZK015.K011.C707</v>
          </cell>
          <cell r="K31">
            <v>-220.83</v>
          </cell>
          <cell r="L31" t="str">
            <v>ZK015.K011.C707</v>
          </cell>
          <cell r="M31" t="str">
            <v>ZK015.K011.C707</v>
          </cell>
          <cell r="N31" t="str">
            <v>ZK015</v>
          </cell>
          <cell r="O31" t="str">
            <v>C707</v>
          </cell>
          <cell r="Q31">
            <v>-220.83</v>
          </cell>
          <cell r="R31">
            <v>0</v>
          </cell>
          <cell r="S31">
            <v>-220.83</v>
          </cell>
          <cell r="T31">
            <v>0</v>
          </cell>
          <cell r="U31" t="str">
            <v>ZK0</v>
          </cell>
          <cell r="V31" t="str">
            <v>C707</v>
          </cell>
          <cell r="W31">
            <v>0</v>
          </cell>
          <cell r="X31">
            <v>0</v>
          </cell>
          <cell r="Y31">
            <v>-220.83</v>
          </cell>
          <cell r="Z31">
            <v>0</v>
          </cell>
          <cell r="AA31">
            <v>-220.83</v>
          </cell>
          <cell r="AB31" t="str">
            <v>C707</v>
          </cell>
          <cell r="AC31">
            <v>0</v>
          </cell>
          <cell r="AD31">
            <v>0</v>
          </cell>
          <cell r="AE31">
            <v>-220.83</v>
          </cell>
          <cell r="AF31">
            <v>0</v>
          </cell>
          <cell r="AG31" t="str">
            <v>C707</v>
          </cell>
          <cell r="AJ31" t="str">
            <v>ZK206.K352</v>
          </cell>
          <cell r="AK31">
            <v>0</v>
          </cell>
          <cell r="AL31">
            <v>12766.85</v>
          </cell>
          <cell r="AV31">
            <v>-220.83</v>
          </cell>
        </row>
        <row r="32">
          <cell r="A32" t="str">
            <v>ZK015.K011.C708</v>
          </cell>
          <cell r="B32" t="str">
            <v>ZK015</v>
          </cell>
          <cell r="C32">
            <v>0</v>
          </cell>
          <cell r="D32">
            <v>0</v>
          </cell>
          <cell r="E32">
            <v>0</v>
          </cell>
          <cell r="F32">
            <v>-445.83</v>
          </cell>
          <cell r="G32">
            <v>0</v>
          </cell>
          <cell r="H32">
            <v>-445.83</v>
          </cell>
          <cell r="J32" t="str">
            <v>ZK015.K011.C708</v>
          </cell>
          <cell r="K32">
            <v>-445.83</v>
          </cell>
          <cell r="L32" t="str">
            <v>ZK015.K011.C708</v>
          </cell>
          <cell r="M32" t="str">
            <v>ZK015.K011.C708</v>
          </cell>
          <cell r="N32" t="str">
            <v>ZK015</v>
          </cell>
          <cell r="O32" t="str">
            <v>C708</v>
          </cell>
          <cell r="Q32">
            <v>-445.83</v>
          </cell>
          <cell r="R32">
            <v>0</v>
          </cell>
          <cell r="S32">
            <v>-445.83</v>
          </cell>
          <cell r="T32">
            <v>0</v>
          </cell>
          <cell r="U32" t="str">
            <v>ZK0</v>
          </cell>
          <cell r="V32" t="str">
            <v>C708</v>
          </cell>
          <cell r="W32">
            <v>0</v>
          </cell>
          <cell r="X32">
            <v>0</v>
          </cell>
          <cell r="Y32">
            <v>-445.83</v>
          </cell>
          <cell r="Z32">
            <v>0</v>
          </cell>
          <cell r="AA32">
            <v>-445.83</v>
          </cell>
          <cell r="AB32" t="str">
            <v>C708</v>
          </cell>
          <cell r="AC32">
            <v>0</v>
          </cell>
          <cell r="AD32">
            <v>0</v>
          </cell>
          <cell r="AE32">
            <v>-445.83</v>
          </cell>
          <cell r="AF32">
            <v>0</v>
          </cell>
          <cell r="AG32" t="str">
            <v>C708</v>
          </cell>
          <cell r="AJ32" t="str">
            <v>ZK206.K352</v>
          </cell>
          <cell r="AK32">
            <v>0</v>
          </cell>
          <cell r="AL32">
            <v>4565.21</v>
          </cell>
          <cell r="AV32">
            <v>-445.83</v>
          </cell>
        </row>
        <row r="33">
          <cell r="A33" t="str">
            <v>ZK015.K011.C709</v>
          </cell>
          <cell r="B33" t="str">
            <v>ZK015</v>
          </cell>
          <cell r="C33">
            <v>0</v>
          </cell>
          <cell r="D33">
            <v>0</v>
          </cell>
          <cell r="E33">
            <v>0</v>
          </cell>
          <cell r="F33">
            <v>-364.58</v>
          </cell>
          <cell r="G33">
            <v>0</v>
          </cell>
          <cell r="H33">
            <v>-364.58</v>
          </cell>
          <cell r="J33" t="str">
            <v>ZK015.K011.C709</v>
          </cell>
          <cell r="K33">
            <v>-364.58</v>
          </cell>
          <cell r="L33" t="str">
            <v>ZK015.K011.C709</v>
          </cell>
          <cell r="M33" t="str">
            <v>ZK015.K011.C709</v>
          </cell>
          <cell r="N33" t="str">
            <v>ZK015</v>
          </cell>
          <cell r="O33" t="str">
            <v>C709</v>
          </cell>
          <cell r="Q33">
            <v>-364.58</v>
          </cell>
          <cell r="R33">
            <v>0</v>
          </cell>
          <cell r="S33">
            <v>-364.58</v>
          </cell>
          <cell r="T33">
            <v>0</v>
          </cell>
          <cell r="U33" t="str">
            <v>ZK0</v>
          </cell>
          <cell r="V33" t="str">
            <v>C709</v>
          </cell>
          <cell r="W33">
            <v>0</v>
          </cell>
          <cell r="X33">
            <v>0</v>
          </cell>
          <cell r="Y33">
            <v>-364.58</v>
          </cell>
          <cell r="Z33">
            <v>0</v>
          </cell>
          <cell r="AA33">
            <v>-364.58</v>
          </cell>
          <cell r="AB33" t="str">
            <v>C709</v>
          </cell>
          <cell r="AC33">
            <v>0</v>
          </cell>
          <cell r="AD33">
            <v>0</v>
          </cell>
          <cell r="AE33">
            <v>-364.58</v>
          </cell>
          <cell r="AF33">
            <v>0</v>
          </cell>
          <cell r="AG33" t="str">
            <v>C709</v>
          </cell>
          <cell r="AJ33" t="str">
            <v>ZK206.K353</v>
          </cell>
          <cell r="AK33">
            <v>0</v>
          </cell>
          <cell r="AL33">
            <v>0</v>
          </cell>
          <cell r="AV33">
            <v>-364.58</v>
          </cell>
        </row>
        <row r="34">
          <cell r="A34" t="str">
            <v>ZK015.K011.C710</v>
          </cell>
          <cell r="B34" t="str">
            <v>ZK015</v>
          </cell>
          <cell r="C34">
            <v>0</v>
          </cell>
          <cell r="D34">
            <v>0</v>
          </cell>
          <cell r="E34">
            <v>0</v>
          </cell>
          <cell r="F34">
            <v>-2541.67</v>
          </cell>
          <cell r="G34">
            <v>0</v>
          </cell>
          <cell r="H34">
            <v>-2541.67</v>
          </cell>
          <cell r="J34" t="str">
            <v>ZK015.K011.C710</v>
          </cell>
          <cell r="K34">
            <v>-2541.67</v>
          </cell>
          <cell r="L34" t="str">
            <v>ZK015.K011.C710</v>
          </cell>
          <cell r="M34" t="str">
            <v>ZK015.K011.C710</v>
          </cell>
          <cell r="N34" t="str">
            <v>ZK015</v>
          </cell>
          <cell r="O34" t="str">
            <v>C710</v>
          </cell>
          <cell r="Q34">
            <v>-2541.67</v>
          </cell>
          <cell r="R34">
            <v>0</v>
          </cell>
          <cell r="S34">
            <v>-2541.67</v>
          </cell>
          <cell r="T34">
            <v>0</v>
          </cell>
          <cell r="U34" t="str">
            <v>ZK0</v>
          </cell>
          <cell r="V34" t="str">
            <v>C710</v>
          </cell>
          <cell r="W34">
            <v>0</v>
          </cell>
          <cell r="X34">
            <v>0</v>
          </cell>
          <cell r="Y34">
            <v>-2541.67</v>
          </cell>
          <cell r="Z34">
            <v>0</v>
          </cell>
          <cell r="AA34">
            <v>-2541.67</v>
          </cell>
          <cell r="AB34" t="str">
            <v>C710</v>
          </cell>
          <cell r="AC34">
            <v>0</v>
          </cell>
          <cell r="AD34">
            <v>0</v>
          </cell>
          <cell r="AE34">
            <v>-2541.67</v>
          </cell>
          <cell r="AF34">
            <v>0</v>
          </cell>
          <cell r="AG34" t="str">
            <v>C710</v>
          </cell>
          <cell r="AJ34" t="str">
            <v>ZK206.K354</v>
          </cell>
          <cell r="AK34">
            <v>0</v>
          </cell>
          <cell r="AL34">
            <v>0</v>
          </cell>
          <cell r="AV34">
            <v>-2541.67</v>
          </cell>
        </row>
        <row r="35">
          <cell r="A35" t="str">
            <v>ZK015.K011.C712</v>
          </cell>
          <cell r="B35" t="str">
            <v>ZK015</v>
          </cell>
          <cell r="C35">
            <v>0</v>
          </cell>
          <cell r="D35">
            <v>0</v>
          </cell>
          <cell r="E35">
            <v>0</v>
          </cell>
          <cell r="F35">
            <v>-175</v>
          </cell>
          <cell r="G35">
            <v>0</v>
          </cell>
          <cell r="H35">
            <v>-175</v>
          </cell>
          <cell r="J35" t="str">
            <v>ZK015.K011.C712</v>
          </cell>
          <cell r="K35">
            <v>-175</v>
          </cell>
          <cell r="L35" t="str">
            <v>ZK015.K011.C712</v>
          </cell>
          <cell r="M35" t="str">
            <v>ZK015.K011.C712</v>
          </cell>
          <cell r="N35" t="str">
            <v>ZK015</v>
          </cell>
          <cell r="O35" t="str">
            <v>C712</v>
          </cell>
          <cell r="Q35">
            <v>-175</v>
          </cell>
          <cell r="R35">
            <v>0</v>
          </cell>
          <cell r="S35">
            <v>-175</v>
          </cell>
          <cell r="T35">
            <v>0</v>
          </cell>
          <cell r="U35" t="str">
            <v>ZK0</v>
          </cell>
          <cell r="V35" t="str">
            <v>C712</v>
          </cell>
          <cell r="W35">
            <v>0</v>
          </cell>
          <cell r="X35">
            <v>0</v>
          </cell>
          <cell r="Y35">
            <v>-175</v>
          </cell>
          <cell r="Z35">
            <v>0</v>
          </cell>
          <cell r="AA35">
            <v>-175</v>
          </cell>
          <cell r="AB35" t="str">
            <v>C712</v>
          </cell>
          <cell r="AC35">
            <v>0</v>
          </cell>
          <cell r="AD35">
            <v>0</v>
          </cell>
          <cell r="AE35">
            <v>-175</v>
          </cell>
          <cell r="AF35">
            <v>0</v>
          </cell>
          <cell r="AG35" t="str">
            <v>C712</v>
          </cell>
          <cell r="AJ35" t="str">
            <v>ZK300.0001</v>
          </cell>
          <cell r="AK35">
            <v>0</v>
          </cell>
          <cell r="AL35">
            <v>0</v>
          </cell>
          <cell r="AV35">
            <v>-175</v>
          </cell>
        </row>
        <row r="36">
          <cell r="A36" t="str">
            <v>ZK015.K011.C713</v>
          </cell>
          <cell r="B36" t="str">
            <v>ZK015</v>
          </cell>
          <cell r="C36">
            <v>0</v>
          </cell>
          <cell r="D36">
            <v>0</v>
          </cell>
          <cell r="E36">
            <v>0</v>
          </cell>
          <cell r="F36">
            <v>-1608.33</v>
          </cell>
          <cell r="G36">
            <v>0</v>
          </cell>
          <cell r="H36">
            <v>-1608.33</v>
          </cell>
          <cell r="J36" t="str">
            <v>ZK015.K011.C713</v>
          </cell>
          <cell r="K36">
            <v>-1608.33</v>
          </cell>
          <cell r="L36" t="str">
            <v>ZK015.K011.C713</v>
          </cell>
          <cell r="M36" t="str">
            <v>ZK015.K011.C713</v>
          </cell>
          <cell r="N36" t="str">
            <v>ZK015</v>
          </cell>
          <cell r="O36" t="str">
            <v>C713</v>
          </cell>
          <cell r="Q36">
            <v>-1608.33</v>
          </cell>
          <cell r="R36">
            <v>0</v>
          </cell>
          <cell r="S36">
            <v>-1608.33</v>
          </cell>
          <cell r="T36">
            <v>0</v>
          </cell>
          <cell r="U36" t="str">
            <v>ZK0</v>
          </cell>
          <cell r="V36" t="str">
            <v>C713</v>
          </cell>
          <cell r="W36">
            <v>0</v>
          </cell>
          <cell r="X36">
            <v>0</v>
          </cell>
          <cell r="Y36">
            <v>-1608.33</v>
          </cell>
          <cell r="Z36">
            <v>0</v>
          </cell>
          <cell r="AA36">
            <v>-1608.33</v>
          </cell>
          <cell r="AB36" t="str">
            <v>C713</v>
          </cell>
          <cell r="AC36">
            <v>0</v>
          </cell>
          <cell r="AD36">
            <v>0</v>
          </cell>
          <cell r="AE36">
            <v>-1608.33</v>
          </cell>
          <cell r="AF36">
            <v>0</v>
          </cell>
          <cell r="AG36" t="str">
            <v>C713</v>
          </cell>
          <cell r="AJ36" t="str">
            <v>ZK300.0008</v>
          </cell>
          <cell r="AK36">
            <v>0</v>
          </cell>
          <cell r="AL36">
            <v>0</v>
          </cell>
          <cell r="AV36">
            <v>-1608.33</v>
          </cell>
        </row>
        <row r="37">
          <cell r="A37" t="str">
            <v>ZK015.K011.C714</v>
          </cell>
          <cell r="B37" t="str">
            <v>ZK015</v>
          </cell>
          <cell r="C37">
            <v>0</v>
          </cell>
          <cell r="D37">
            <v>0</v>
          </cell>
          <cell r="E37">
            <v>0</v>
          </cell>
          <cell r="F37">
            <v>-147.91999999999999</v>
          </cell>
          <cell r="G37">
            <v>0</v>
          </cell>
          <cell r="H37">
            <v>-147.91999999999999</v>
          </cell>
          <cell r="J37" t="str">
            <v>ZK015.K011.C714</v>
          </cell>
          <cell r="K37">
            <v>-147.91999999999999</v>
          </cell>
          <cell r="L37" t="str">
            <v>ZK015.K011.C714</v>
          </cell>
          <cell r="M37" t="str">
            <v>ZK015.K011.C714</v>
          </cell>
          <cell r="N37" t="str">
            <v>ZK015</v>
          </cell>
          <cell r="O37" t="str">
            <v>C714</v>
          </cell>
          <cell r="Q37">
            <v>-147.91999999999999</v>
          </cell>
          <cell r="R37">
            <v>0</v>
          </cell>
          <cell r="S37">
            <v>-147.91999999999999</v>
          </cell>
          <cell r="T37">
            <v>0</v>
          </cell>
          <cell r="U37" t="str">
            <v>ZK0</v>
          </cell>
          <cell r="V37" t="str">
            <v>C714</v>
          </cell>
          <cell r="W37">
            <v>0</v>
          </cell>
          <cell r="X37">
            <v>0</v>
          </cell>
          <cell r="Y37">
            <v>-147.91999999999999</v>
          </cell>
          <cell r="Z37">
            <v>0</v>
          </cell>
          <cell r="AA37">
            <v>-147.91999999999999</v>
          </cell>
          <cell r="AB37" t="str">
            <v>C714</v>
          </cell>
          <cell r="AC37">
            <v>0</v>
          </cell>
          <cell r="AD37">
            <v>0</v>
          </cell>
          <cell r="AE37">
            <v>-147.91999999999999</v>
          </cell>
          <cell r="AF37">
            <v>0</v>
          </cell>
          <cell r="AG37" t="str">
            <v>C714</v>
          </cell>
          <cell r="AJ37" t="str">
            <v>ZK300.0009</v>
          </cell>
          <cell r="AK37">
            <v>0</v>
          </cell>
          <cell r="AL37">
            <v>0</v>
          </cell>
          <cell r="AV37">
            <v>-147.91999999999999</v>
          </cell>
        </row>
        <row r="38">
          <cell r="A38" t="str">
            <v>ZK015.K011.C715</v>
          </cell>
          <cell r="B38" t="str">
            <v>ZK015</v>
          </cell>
          <cell r="C38">
            <v>0</v>
          </cell>
          <cell r="D38">
            <v>0</v>
          </cell>
          <cell r="E38">
            <v>0</v>
          </cell>
          <cell r="F38">
            <v>-362.5</v>
          </cell>
          <cell r="G38">
            <v>0</v>
          </cell>
          <cell r="H38">
            <v>-362.5</v>
          </cell>
          <cell r="J38" t="str">
            <v>ZK015.K011.C715</v>
          </cell>
          <cell r="K38">
            <v>-362.5</v>
          </cell>
          <cell r="L38" t="str">
            <v>ZK015.K011.C715</v>
          </cell>
          <cell r="M38" t="str">
            <v>ZK015.K011.C715</v>
          </cell>
          <cell r="N38" t="str">
            <v>ZK015</v>
          </cell>
          <cell r="O38" t="str">
            <v>C715</v>
          </cell>
          <cell r="Q38">
            <v>-362.5</v>
          </cell>
          <cell r="R38">
            <v>0</v>
          </cell>
          <cell r="S38">
            <v>-362.5</v>
          </cell>
          <cell r="T38">
            <v>0</v>
          </cell>
          <cell r="U38" t="str">
            <v>ZK0</v>
          </cell>
          <cell r="V38" t="str">
            <v>C715</v>
          </cell>
          <cell r="W38">
            <v>0</v>
          </cell>
          <cell r="X38">
            <v>0</v>
          </cell>
          <cell r="Y38">
            <v>-362.5</v>
          </cell>
          <cell r="Z38">
            <v>0</v>
          </cell>
          <cell r="AA38">
            <v>-362.5</v>
          </cell>
          <cell r="AB38" t="str">
            <v>C715</v>
          </cell>
          <cell r="AC38">
            <v>0</v>
          </cell>
          <cell r="AD38">
            <v>0</v>
          </cell>
          <cell r="AE38">
            <v>-362.5</v>
          </cell>
          <cell r="AF38">
            <v>0</v>
          </cell>
          <cell r="AG38" t="str">
            <v>C715</v>
          </cell>
          <cell r="AJ38" t="str">
            <v>ZK300.K100</v>
          </cell>
          <cell r="AK38">
            <v>0</v>
          </cell>
          <cell r="AL38">
            <v>0</v>
          </cell>
          <cell r="AV38">
            <v>-362.5</v>
          </cell>
        </row>
        <row r="39">
          <cell r="A39" t="str">
            <v>ZK015.K011.C716</v>
          </cell>
          <cell r="B39" t="str">
            <v>ZK015</v>
          </cell>
          <cell r="C39">
            <v>0</v>
          </cell>
          <cell r="D39">
            <v>0</v>
          </cell>
          <cell r="E39">
            <v>0</v>
          </cell>
          <cell r="F39">
            <v>-125</v>
          </cell>
          <cell r="G39">
            <v>0</v>
          </cell>
          <cell r="H39">
            <v>-125</v>
          </cell>
          <cell r="J39" t="str">
            <v>ZK015.K011.C716</v>
          </cell>
          <cell r="K39">
            <v>-125</v>
          </cell>
          <cell r="L39" t="str">
            <v>ZK015.K011.C716</v>
          </cell>
          <cell r="M39" t="str">
            <v>ZK015.K011.C716</v>
          </cell>
          <cell r="N39" t="str">
            <v>ZK015</v>
          </cell>
          <cell r="O39" t="str">
            <v>C716</v>
          </cell>
          <cell r="Q39">
            <v>-125</v>
          </cell>
          <cell r="R39">
            <v>0</v>
          </cell>
          <cell r="S39">
            <v>-125</v>
          </cell>
          <cell r="T39">
            <v>0</v>
          </cell>
          <cell r="U39" t="str">
            <v>ZK0</v>
          </cell>
          <cell r="V39" t="str">
            <v>C716</v>
          </cell>
          <cell r="W39">
            <v>0</v>
          </cell>
          <cell r="X39">
            <v>0</v>
          </cell>
          <cell r="Y39">
            <v>-125</v>
          </cell>
          <cell r="Z39">
            <v>0</v>
          </cell>
          <cell r="AA39">
            <v>-125</v>
          </cell>
          <cell r="AB39" t="str">
            <v>C716</v>
          </cell>
          <cell r="AC39">
            <v>0</v>
          </cell>
          <cell r="AD39">
            <v>0</v>
          </cell>
          <cell r="AE39">
            <v>-125</v>
          </cell>
          <cell r="AF39">
            <v>0</v>
          </cell>
          <cell r="AG39" t="str">
            <v>C716</v>
          </cell>
          <cell r="AJ39" t="str">
            <v>ZK300.K102</v>
          </cell>
          <cell r="AK39">
            <v>0</v>
          </cell>
          <cell r="AL39">
            <v>0</v>
          </cell>
          <cell r="AV39">
            <v>-125</v>
          </cell>
        </row>
        <row r="40">
          <cell r="A40" t="str">
            <v>ZK015.K011.C717</v>
          </cell>
          <cell r="B40" t="str">
            <v>ZK015</v>
          </cell>
          <cell r="C40">
            <v>0</v>
          </cell>
          <cell r="D40">
            <v>0</v>
          </cell>
          <cell r="E40">
            <v>0</v>
          </cell>
          <cell r="F40">
            <v>-343.75</v>
          </cell>
          <cell r="G40">
            <v>0</v>
          </cell>
          <cell r="H40">
            <v>-343.75</v>
          </cell>
          <cell r="J40" t="str">
            <v>ZK015.K011.C717</v>
          </cell>
          <cell r="K40">
            <v>-343.75</v>
          </cell>
          <cell r="L40" t="str">
            <v>ZK015.K011.C717</v>
          </cell>
          <cell r="M40" t="str">
            <v>ZK015.K011.C717</v>
          </cell>
          <cell r="N40" t="str">
            <v>ZK015</v>
          </cell>
          <cell r="O40" t="str">
            <v>C717</v>
          </cell>
          <cell r="Q40">
            <v>-343.75</v>
          </cell>
          <cell r="R40">
            <v>0</v>
          </cell>
          <cell r="S40">
            <v>-343.75</v>
          </cell>
          <cell r="T40">
            <v>0</v>
          </cell>
          <cell r="U40" t="str">
            <v>ZK0</v>
          </cell>
          <cell r="V40" t="str">
            <v>C717</v>
          </cell>
          <cell r="W40">
            <v>0</v>
          </cell>
          <cell r="X40">
            <v>0</v>
          </cell>
          <cell r="Y40">
            <v>-343.75</v>
          </cell>
          <cell r="Z40">
            <v>0</v>
          </cell>
          <cell r="AA40">
            <v>-343.75</v>
          </cell>
          <cell r="AB40" t="str">
            <v>C717</v>
          </cell>
          <cell r="AC40">
            <v>0</v>
          </cell>
          <cell r="AD40">
            <v>0</v>
          </cell>
          <cell r="AE40">
            <v>-343.75</v>
          </cell>
          <cell r="AF40">
            <v>0</v>
          </cell>
          <cell r="AG40" t="str">
            <v>C717</v>
          </cell>
          <cell r="AJ40" t="str">
            <v>ZK300.K115</v>
          </cell>
          <cell r="AK40">
            <v>0</v>
          </cell>
          <cell r="AL40">
            <v>0</v>
          </cell>
          <cell r="AV40">
            <v>-343.75</v>
          </cell>
        </row>
        <row r="41">
          <cell r="A41" t="str">
            <v>ZK015.K011.C718</v>
          </cell>
          <cell r="B41" t="str">
            <v>ZK015</v>
          </cell>
          <cell r="C41">
            <v>0</v>
          </cell>
          <cell r="D41">
            <v>0</v>
          </cell>
          <cell r="E41">
            <v>0</v>
          </cell>
          <cell r="F41">
            <v>-133.33000000000001</v>
          </cell>
          <cell r="G41">
            <v>0</v>
          </cell>
          <cell r="H41">
            <v>-133.33000000000001</v>
          </cell>
          <cell r="J41" t="str">
            <v>ZK015.K011.C718</v>
          </cell>
          <cell r="K41">
            <v>-133.33000000000001</v>
          </cell>
          <cell r="L41" t="str">
            <v>ZK015.K011.C718</v>
          </cell>
          <cell r="M41" t="str">
            <v>ZK015.K011.C718</v>
          </cell>
          <cell r="N41" t="str">
            <v>ZK015</v>
          </cell>
          <cell r="O41" t="str">
            <v>C718</v>
          </cell>
          <cell r="Q41">
            <v>-133.33000000000001</v>
          </cell>
          <cell r="R41">
            <v>0</v>
          </cell>
          <cell r="S41">
            <v>-133.33000000000001</v>
          </cell>
          <cell r="T41">
            <v>0</v>
          </cell>
          <cell r="U41" t="str">
            <v>ZK0</v>
          </cell>
          <cell r="V41" t="str">
            <v>C718</v>
          </cell>
          <cell r="W41">
            <v>0</v>
          </cell>
          <cell r="X41">
            <v>0</v>
          </cell>
          <cell r="Y41">
            <v>-133.33000000000001</v>
          </cell>
          <cell r="Z41">
            <v>0</v>
          </cell>
          <cell r="AA41">
            <v>-133.33000000000001</v>
          </cell>
          <cell r="AB41" t="str">
            <v>C718</v>
          </cell>
          <cell r="AC41">
            <v>0</v>
          </cell>
          <cell r="AD41">
            <v>0</v>
          </cell>
          <cell r="AE41">
            <v>-133.33000000000001</v>
          </cell>
          <cell r="AF41">
            <v>0</v>
          </cell>
          <cell r="AG41" t="str">
            <v>C718</v>
          </cell>
          <cell r="AJ41" t="str">
            <v>ZK300.K116</v>
          </cell>
          <cell r="AK41">
            <v>0</v>
          </cell>
          <cell r="AL41">
            <v>0</v>
          </cell>
          <cell r="AV41">
            <v>-133.33000000000001</v>
          </cell>
        </row>
        <row r="42">
          <cell r="A42" t="str">
            <v>ZK015.K011.C720</v>
          </cell>
          <cell r="B42" t="str">
            <v>ZK015</v>
          </cell>
          <cell r="C42">
            <v>0</v>
          </cell>
          <cell r="D42">
            <v>0</v>
          </cell>
          <cell r="E42">
            <v>0</v>
          </cell>
          <cell r="F42">
            <v>-202.08</v>
          </cell>
          <cell r="G42">
            <v>0</v>
          </cell>
          <cell r="H42">
            <v>-202.08</v>
          </cell>
          <cell r="J42" t="str">
            <v>ZK015.K011.C720</v>
          </cell>
          <cell r="K42">
            <v>-202.08</v>
          </cell>
          <cell r="L42" t="str">
            <v>ZK015.K011.C720</v>
          </cell>
          <cell r="M42" t="str">
            <v>ZK015.K011.C720</v>
          </cell>
          <cell r="N42" t="str">
            <v>ZK015</v>
          </cell>
          <cell r="O42" t="str">
            <v>C720</v>
          </cell>
          <cell r="Q42">
            <v>-202.08</v>
          </cell>
          <cell r="R42">
            <v>0</v>
          </cell>
          <cell r="S42">
            <v>-202.08</v>
          </cell>
          <cell r="T42">
            <v>0</v>
          </cell>
          <cell r="U42" t="str">
            <v>ZK0</v>
          </cell>
          <cell r="V42" t="str">
            <v>C720</v>
          </cell>
          <cell r="W42">
            <v>0</v>
          </cell>
          <cell r="X42">
            <v>0</v>
          </cell>
          <cell r="Y42">
            <v>-202.08</v>
          </cell>
          <cell r="Z42">
            <v>0</v>
          </cell>
          <cell r="AA42">
            <v>-202.08</v>
          </cell>
          <cell r="AB42" t="str">
            <v>C720</v>
          </cell>
          <cell r="AC42">
            <v>0</v>
          </cell>
          <cell r="AD42">
            <v>0</v>
          </cell>
          <cell r="AE42">
            <v>-202.08</v>
          </cell>
          <cell r="AF42">
            <v>0</v>
          </cell>
          <cell r="AG42" t="str">
            <v>C720</v>
          </cell>
          <cell r="AJ42" t="str">
            <v>ZK300.K117</v>
          </cell>
          <cell r="AK42">
            <v>0</v>
          </cell>
          <cell r="AL42">
            <v>0</v>
          </cell>
          <cell r="AV42">
            <v>-202.08</v>
          </cell>
        </row>
        <row r="43">
          <cell r="A43" t="str">
            <v>ZK015.K011.C721</v>
          </cell>
          <cell r="B43" t="str">
            <v>ZK015</v>
          </cell>
          <cell r="C43">
            <v>0</v>
          </cell>
          <cell r="D43">
            <v>0</v>
          </cell>
          <cell r="E43">
            <v>0</v>
          </cell>
          <cell r="F43">
            <v>-445.83</v>
          </cell>
          <cell r="G43">
            <v>0</v>
          </cell>
          <cell r="H43">
            <v>-445.83</v>
          </cell>
          <cell r="J43" t="str">
            <v>ZK015.K011.C721</v>
          </cell>
          <cell r="K43">
            <v>-445.83</v>
          </cell>
          <cell r="L43" t="str">
            <v>ZK015.K011.C721</v>
          </cell>
          <cell r="M43" t="str">
            <v>ZK015.K011.C721</v>
          </cell>
          <cell r="N43" t="str">
            <v>ZK015</v>
          </cell>
          <cell r="O43" t="str">
            <v>C721</v>
          </cell>
          <cell r="Q43">
            <v>-445.83</v>
          </cell>
          <cell r="R43">
            <v>0</v>
          </cell>
          <cell r="S43">
            <v>-445.83</v>
          </cell>
          <cell r="T43">
            <v>0</v>
          </cell>
          <cell r="U43" t="str">
            <v>ZK0</v>
          </cell>
          <cell r="V43" t="str">
            <v>C721</v>
          </cell>
          <cell r="W43">
            <v>0</v>
          </cell>
          <cell r="X43">
            <v>0</v>
          </cell>
          <cell r="Y43">
            <v>-445.83</v>
          </cell>
          <cell r="Z43">
            <v>0</v>
          </cell>
          <cell r="AA43">
            <v>-445.83</v>
          </cell>
          <cell r="AB43" t="str">
            <v>C721</v>
          </cell>
          <cell r="AC43">
            <v>0</v>
          </cell>
          <cell r="AD43">
            <v>0</v>
          </cell>
          <cell r="AE43">
            <v>-445.83</v>
          </cell>
          <cell r="AF43">
            <v>0</v>
          </cell>
          <cell r="AG43" t="str">
            <v>C721</v>
          </cell>
          <cell r="AJ43" t="str">
            <v>ZK300.K120</v>
          </cell>
          <cell r="AK43">
            <v>0</v>
          </cell>
          <cell r="AL43">
            <v>0</v>
          </cell>
          <cell r="AV43">
            <v>-445.83</v>
          </cell>
        </row>
        <row r="44">
          <cell r="A44" t="str">
            <v>ZK015.K011.C999</v>
          </cell>
          <cell r="B44" t="str">
            <v>ZK015</v>
          </cell>
          <cell r="C44">
            <v>0</v>
          </cell>
          <cell r="D44">
            <v>0</v>
          </cell>
          <cell r="E44">
            <v>-5225</v>
          </cell>
          <cell r="F44">
            <v>0</v>
          </cell>
          <cell r="G44">
            <v>0</v>
          </cell>
          <cell r="H44">
            <v>0</v>
          </cell>
          <cell r="J44" t="str">
            <v>ZK015.K011.C999</v>
          </cell>
          <cell r="K44">
            <v>0</v>
          </cell>
          <cell r="L44" t="str">
            <v>ZK015.K011.C999</v>
          </cell>
          <cell r="M44" t="str">
            <v>ZK015.K011.C999</v>
          </cell>
          <cell r="N44" t="str">
            <v>ZK015</v>
          </cell>
          <cell r="O44" t="str">
            <v>C999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 t="str">
            <v>ZK0</v>
          </cell>
          <cell r="V44" t="str">
            <v>C999</v>
          </cell>
          <cell r="W44">
            <v>0</v>
          </cell>
          <cell r="X44">
            <v>-5225</v>
          </cell>
          <cell r="Y44">
            <v>0</v>
          </cell>
          <cell r="Z44">
            <v>0</v>
          </cell>
          <cell r="AA44">
            <v>0</v>
          </cell>
          <cell r="AB44" t="str">
            <v>C999</v>
          </cell>
          <cell r="AC44">
            <v>0</v>
          </cell>
          <cell r="AD44">
            <v>-5225</v>
          </cell>
          <cell r="AE44">
            <v>0</v>
          </cell>
          <cell r="AF44">
            <v>0</v>
          </cell>
          <cell r="AG44" t="str">
            <v>C999</v>
          </cell>
          <cell r="AJ44" t="str">
            <v>ZK300.K130</v>
          </cell>
          <cell r="AK44">
            <v>0</v>
          </cell>
          <cell r="AL44">
            <v>0</v>
          </cell>
          <cell r="AV44">
            <v>-5225</v>
          </cell>
        </row>
        <row r="45">
          <cell r="A45" t="str">
            <v>ZK100.0001</v>
          </cell>
          <cell r="B45" t="str">
            <v>ZK100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J45"/>
          <cell r="K45"/>
          <cell r="L45"/>
          <cell r="M45"/>
          <cell r="N45"/>
          <cell r="O45"/>
          <cell r="Q45"/>
          <cell r="R45"/>
          <cell r="S45" t="b">
            <v>0</v>
          </cell>
          <cell r="T45">
            <v>0</v>
          </cell>
          <cell r="U45"/>
          <cell r="V45"/>
          <cell r="W45"/>
          <cell r="X45"/>
          <cell r="Y45"/>
          <cell r="Z45"/>
          <cell r="AA45"/>
          <cell r="AB45"/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 t="e">
            <v>#N/A</v>
          </cell>
          <cell r="AJ45" t="str">
            <v>ZK300.K133</v>
          </cell>
          <cell r="AK45">
            <v>0</v>
          </cell>
          <cell r="AL45">
            <v>0</v>
          </cell>
          <cell r="AV45">
            <v>0</v>
          </cell>
        </row>
        <row r="46">
          <cell r="A46" t="str">
            <v>ZK100.0001.0000</v>
          </cell>
          <cell r="B46" t="str">
            <v>ZK100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J46"/>
          <cell r="K46"/>
          <cell r="L46"/>
          <cell r="M46"/>
          <cell r="N46"/>
          <cell r="O46"/>
          <cell r="Q46"/>
          <cell r="R46"/>
          <cell r="S46" t="b">
            <v>0</v>
          </cell>
          <cell r="T46">
            <v>0</v>
          </cell>
          <cell r="U46"/>
          <cell r="V46"/>
          <cell r="W46"/>
          <cell r="X46"/>
          <cell r="Y46"/>
          <cell r="Z46"/>
          <cell r="AA46"/>
          <cell r="AB46"/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 t="e">
            <v>#N/A</v>
          </cell>
          <cell r="AJ46" t="str">
            <v>ZK300.K138</v>
          </cell>
          <cell r="AK46">
            <v>0</v>
          </cell>
          <cell r="AL46">
            <v>0</v>
          </cell>
          <cell r="AV46">
            <v>0</v>
          </cell>
        </row>
        <row r="47">
          <cell r="A47" t="str">
            <v>ZK100.0008.0000</v>
          </cell>
          <cell r="B47" t="str">
            <v>ZK100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J47"/>
          <cell r="K47"/>
          <cell r="L47"/>
          <cell r="M47"/>
          <cell r="N47"/>
          <cell r="O47"/>
          <cell r="Q47"/>
          <cell r="R47"/>
          <cell r="S47" t="b">
            <v>0</v>
          </cell>
          <cell r="T47">
            <v>0</v>
          </cell>
          <cell r="U47"/>
          <cell r="V47"/>
          <cell r="W47"/>
          <cell r="X47"/>
          <cell r="Y47"/>
          <cell r="Z47"/>
          <cell r="AA47"/>
          <cell r="AB47"/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 t="e">
            <v>#N/A</v>
          </cell>
          <cell r="AJ47" t="str">
            <v>ZK300.K146</v>
          </cell>
          <cell r="AK47">
            <v>0</v>
          </cell>
          <cell r="AL47">
            <v>0</v>
          </cell>
          <cell r="AV47">
            <v>0</v>
          </cell>
        </row>
        <row r="48">
          <cell r="A48" t="str">
            <v>ZK100.0009.0000</v>
          </cell>
          <cell r="B48" t="str">
            <v>ZK100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J48"/>
          <cell r="K48"/>
          <cell r="L48"/>
          <cell r="M48"/>
          <cell r="N48"/>
          <cell r="O48"/>
          <cell r="Q48"/>
          <cell r="R48"/>
          <cell r="S48" t="b">
            <v>0</v>
          </cell>
          <cell r="T48">
            <v>0</v>
          </cell>
          <cell r="U48"/>
          <cell r="V48"/>
          <cell r="W48"/>
          <cell r="X48"/>
          <cell r="Y48"/>
          <cell r="Z48"/>
          <cell r="AA48"/>
          <cell r="AB48"/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 t="e">
            <v>#N/A</v>
          </cell>
          <cell r="AJ48" t="str">
            <v>ZK300.K158</v>
          </cell>
          <cell r="AK48">
            <v>0</v>
          </cell>
          <cell r="AL48">
            <v>0</v>
          </cell>
          <cell r="AV48">
            <v>0</v>
          </cell>
        </row>
        <row r="49">
          <cell r="A49" t="str">
            <v>ZK100.K001.0000</v>
          </cell>
          <cell r="B49" t="str">
            <v>ZK100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J49"/>
          <cell r="K49"/>
          <cell r="L49"/>
          <cell r="M49"/>
          <cell r="N49"/>
          <cell r="O49"/>
          <cell r="Q49"/>
          <cell r="R49"/>
          <cell r="S49" t="b">
            <v>0</v>
          </cell>
          <cell r="T49">
            <v>0</v>
          </cell>
          <cell r="U49"/>
          <cell r="V49"/>
          <cell r="W49"/>
          <cell r="X49"/>
          <cell r="Y49"/>
          <cell r="Z49"/>
          <cell r="AA49"/>
          <cell r="AB49"/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 t="e">
            <v>#N/A</v>
          </cell>
          <cell r="AJ49" t="str">
            <v>ZK300.K146</v>
          </cell>
          <cell r="AK49">
            <v>0</v>
          </cell>
          <cell r="AL49">
            <v>0</v>
          </cell>
          <cell r="AV49">
            <v>0</v>
          </cell>
        </row>
        <row r="50">
          <cell r="A50" t="str">
            <v>ZK100.K005.C070</v>
          </cell>
          <cell r="B50" t="str">
            <v>ZK100</v>
          </cell>
          <cell r="C50">
            <v>0</v>
          </cell>
          <cell r="D50">
            <v>0</v>
          </cell>
          <cell r="E50">
            <v>0</v>
          </cell>
          <cell r="F50">
            <v>-1913.55</v>
          </cell>
          <cell r="G50">
            <v>0</v>
          </cell>
          <cell r="H50">
            <v>-1913.55</v>
          </cell>
          <cell r="J50"/>
          <cell r="K50"/>
          <cell r="L50"/>
          <cell r="M50"/>
          <cell r="N50"/>
          <cell r="O50"/>
          <cell r="Q50"/>
          <cell r="R50"/>
          <cell r="S50" t="b">
            <v>0</v>
          </cell>
          <cell r="T50">
            <v>0</v>
          </cell>
          <cell r="U50"/>
          <cell r="V50"/>
          <cell r="W50"/>
          <cell r="X50"/>
          <cell r="Y50"/>
          <cell r="Z50"/>
          <cell r="AA50"/>
          <cell r="AB50"/>
          <cell r="AC50">
            <v>0</v>
          </cell>
          <cell r="AD50">
            <v>0</v>
          </cell>
          <cell r="AE50">
            <v>-1913.55</v>
          </cell>
          <cell r="AF50">
            <v>0</v>
          </cell>
          <cell r="AG50" t="e">
            <v>#N/A</v>
          </cell>
          <cell r="AJ50" t="str">
            <v>ZK300.K158</v>
          </cell>
          <cell r="AK50">
            <v>0</v>
          </cell>
          <cell r="AL50">
            <v>0</v>
          </cell>
          <cell r="AV50">
            <v>-1913.55</v>
          </cell>
        </row>
        <row r="51">
          <cell r="A51" t="str">
            <v>ZK100.K006.0000</v>
          </cell>
          <cell r="B51" t="str">
            <v>ZK100</v>
          </cell>
          <cell r="C51">
            <v>0</v>
          </cell>
          <cell r="D51">
            <v>0</v>
          </cell>
          <cell r="E51">
            <v>-265</v>
          </cell>
          <cell r="F51">
            <v>0</v>
          </cell>
          <cell r="G51">
            <v>0</v>
          </cell>
          <cell r="H51">
            <v>0</v>
          </cell>
          <cell r="J51" t="str">
            <v>ZK100.K006.0000</v>
          </cell>
          <cell r="K51">
            <v>0</v>
          </cell>
          <cell r="L51" t="str">
            <v>ZK100.K006.0000</v>
          </cell>
          <cell r="M51" t="str">
            <v>ZK100.K006.0000</v>
          </cell>
          <cell r="N51" t="str">
            <v>ZK100</v>
          </cell>
          <cell r="O51" t="str">
            <v>0000</v>
          </cell>
          <cell r="Q51">
            <v>0</v>
          </cell>
          <cell r="R51">
            <v>0</v>
          </cell>
          <cell r="S51" t="b">
            <v>0</v>
          </cell>
          <cell r="T51">
            <v>0</v>
          </cell>
          <cell r="U51" t="str">
            <v>ZK1</v>
          </cell>
          <cell r="V51" t="str">
            <v>0000</v>
          </cell>
          <cell r="W51">
            <v>0</v>
          </cell>
          <cell r="X51">
            <v>-265</v>
          </cell>
          <cell r="Y51">
            <v>0</v>
          </cell>
          <cell r="Z51">
            <v>0</v>
          </cell>
          <cell r="AA51">
            <v>0</v>
          </cell>
          <cell r="AB51" t="str">
            <v>0000</v>
          </cell>
          <cell r="AC51">
            <v>0</v>
          </cell>
          <cell r="AD51">
            <v>-265</v>
          </cell>
          <cell r="AE51">
            <v>0</v>
          </cell>
          <cell r="AF51">
            <v>0</v>
          </cell>
          <cell r="AG51" t="str">
            <v>0000</v>
          </cell>
          <cell r="AJ51" t="str">
            <v>ZK300.K130</v>
          </cell>
          <cell r="AK51">
            <v>0</v>
          </cell>
          <cell r="AL51">
            <v>0</v>
          </cell>
          <cell r="AV51">
            <v>-265</v>
          </cell>
        </row>
        <row r="52">
          <cell r="A52" t="str">
            <v>ZK100.K100.C390</v>
          </cell>
          <cell r="B52" t="str">
            <v>ZK100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J52" t="str">
            <v>ZK100.K100.C390</v>
          </cell>
          <cell r="K52">
            <v>0</v>
          </cell>
          <cell r="L52" t="str">
            <v>ZK100.K100.C390</v>
          </cell>
          <cell r="M52" t="str">
            <v>ZK100.K100.C390</v>
          </cell>
          <cell r="N52" t="str">
            <v>ZK100</v>
          </cell>
          <cell r="O52" t="str">
            <v>C390</v>
          </cell>
          <cell r="Q52">
            <v>0</v>
          </cell>
          <cell r="R52">
            <v>0</v>
          </cell>
          <cell r="S52" t="b">
            <v>0</v>
          </cell>
          <cell r="T52">
            <v>0</v>
          </cell>
          <cell r="U52" t="str">
            <v>ZK1</v>
          </cell>
          <cell r="V52" t="str">
            <v>C390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 t="str">
            <v>C390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 t="str">
            <v>C390</v>
          </cell>
          <cell r="AJ52" t="str">
            <v>ZK300.K130</v>
          </cell>
          <cell r="AK52">
            <v>0</v>
          </cell>
          <cell r="AL52">
            <v>0</v>
          </cell>
          <cell r="AV52">
            <v>0</v>
          </cell>
        </row>
        <row r="53">
          <cell r="A53" t="str">
            <v>ZK100.K102.0000</v>
          </cell>
          <cell r="B53" t="str">
            <v>ZK100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J53" t="str">
            <v>ZK100.K102.0000</v>
          </cell>
          <cell r="K53">
            <v>0</v>
          </cell>
          <cell r="L53" t="str">
            <v>ZK100.K102.0000</v>
          </cell>
          <cell r="M53" t="str">
            <v>ZK100.K102.0000</v>
          </cell>
          <cell r="N53" t="str">
            <v>ZK100</v>
          </cell>
          <cell r="O53" t="str">
            <v>0000</v>
          </cell>
          <cell r="Q53">
            <v>0</v>
          </cell>
          <cell r="R53">
            <v>0</v>
          </cell>
          <cell r="S53" t="b">
            <v>0</v>
          </cell>
          <cell r="T53">
            <v>0</v>
          </cell>
          <cell r="U53" t="str">
            <v>ZK1</v>
          </cell>
          <cell r="V53" t="str">
            <v>0000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 t="str">
            <v>0000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 t="str">
            <v>0000</v>
          </cell>
          <cell r="AJ53" t="str">
            <v>ZK300.K133</v>
          </cell>
          <cell r="AK53">
            <v>0</v>
          </cell>
          <cell r="AL53">
            <v>0</v>
          </cell>
          <cell r="AV53">
            <v>0</v>
          </cell>
        </row>
        <row r="54">
          <cell r="A54" t="str">
            <v>ZK100.K104.0000</v>
          </cell>
          <cell r="B54" t="str">
            <v>ZK100</v>
          </cell>
          <cell r="C54">
            <v>0</v>
          </cell>
          <cell r="D54">
            <v>6521.7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J54" t="str">
            <v>ZK100.K104.0000</v>
          </cell>
          <cell r="K54">
            <v>0</v>
          </cell>
          <cell r="L54" t="str">
            <v>ZK100.K104.0000</v>
          </cell>
          <cell r="M54" t="str">
            <v>ZK100.K104.0000</v>
          </cell>
          <cell r="N54" t="str">
            <v>ZK100</v>
          </cell>
          <cell r="O54" t="str">
            <v>0000</v>
          </cell>
          <cell r="Q54">
            <v>0</v>
          </cell>
          <cell r="R54">
            <v>6521.7</v>
          </cell>
          <cell r="S54" t="b">
            <v>0</v>
          </cell>
          <cell r="T54">
            <v>0</v>
          </cell>
          <cell r="U54" t="str">
            <v>ZK1</v>
          </cell>
          <cell r="V54" t="str">
            <v>0000</v>
          </cell>
          <cell r="W54">
            <v>6521.7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 t="str">
            <v>0000</v>
          </cell>
          <cell r="AC54">
            <v>6521.7</v>
          </cell>
          <cell r="AD54">
            <v>0</v>
          </cell>
          <cell r="AE54">
            <v>0</v>
          </cell>
          <cell r="AF54">
            <v>0</v>
          </cell>
          <cell r="AG54" t="str">
            <v>0000</v>
          </cell>
          <cell r="AJ54" t="str">
            <v>ZK204.K336</v>
          </cell>
          <cell r="AK54">
            <v>0</v>
          </cell>
          <cell r="AL54">
            <v>42</v>
          </cell>
          <cell r="AV54">
            <v>6521.7</v>
          </cell>
        </row>
        <row r="55">
          <cell r="A55" t="str">
            <v>ZK100.K107.0000</v>
          </cell>
          <cell r="B55" t="str">
            <v>ZK100</v>
          </cell>
          <cell r="C55">
            <v>0</v>
          </cell>
          <cell r="D55">
            <v>11388</v>
          </cell>
          <cell r="E55">
            <v>10024.67</v>
          </cell>
          <cell r="F55">
            <v>0</v>
          </cell>
          <cell r="G55">
            <v>0</v>
          </cell>
          <cell r="H55">
            <v>0</v>
          </cell>
          <cell r="J55" t="str">
            <v>ZK100.K107.0000</v>
          </cell>
          <cell r="K55">
            <v>0</v>
          </cell>
          <cell r="L55" t="str">
            <v>ZK100.K107.0000</v>
          </cell>
          <cell r="M55" t="str">
            <v>ZK100.K107.0000</v>
          </cell>
          <cell r="N55" t="str">
            <v>ZK100</v>
          </cell>
          <cell r="O55" t="str">
            <v>0000</v>
          </cell>
          <cell r="Q55">
            <v>0</v>
          </cell>
          <cell r="R55">
            <v>11388</v>
          </cell>
          <cell r="S55" t="b">
            <v>0</v>
          </cell>
          <cell r="T55">
            <v>0</v>
          </cell>
          <cell r="U55" t="str">
            <v>ZK1</v>
          </cell>
          <cell r="V55" t="str">
            <v>0000</v>
          </cell>
          <cell r="W55">
            <v>11388</v>
          </cell>
          <cell r="X55">
            <v>10024.67</v>
          </cell>
          <cell r="Y55">
            <v>0</v>
          </cell>
          <cell r="Z55">
            <v>0</v>
          </cell>
          <cell r="AA55">
            <v>0</v>
          </cell>
          <cell r="AB55" t="str">
            <v>0000</v>
          </cell>
          <cell r="AC55">
            <v>11388</v>
          </cell>
          <cell r="AD55">
            <v>10024.67</v>
          </cell>
          <cell r="AE55">
            <v>0</v>
          </cell>
          <cell r="AF55">
            <v>0</v>
          </cell>
          <cell r="AG55" t="str">
            <v>0000</v>
          </cell>
          <cell r="AJ55" t="str">
            <v>ZK205.K344</v>
          </cell>
          <cell r="AK55">
            <v>0</v>
          </cell>
          <cell r="AL55">
            <v>12766.85</v>
          </cell>
          <cell r="AV55">
            <v>21412.67</v>
          </cell>
        </row>
        <row r="56">
          <cell r="A56" t="str">
            <v>ZK100.K115.0000</v>
          </cell>
          <cell r="B56" t="str">
            <v>ZK100</v>
          </cell>
          <cell r="C56">
            <v>0</v>
          </cell>
          <cell r="D56">
            <v>24092.69</v>
          </cell>
          <cell r="E56">
            <v>507.75</v>
          </cell>
          <cell r="F56">
            <v>0</v>
          </cell>
          <cell r="G56">
            <v>0</v>
          </cell>
          <cell r="H56">
            <v>0</v>
          </cell>
          <cell r="J56" t="str">
            <v>ZK100.K115.0000</v>
          </cell>
          <cell r="K56">
            <v>0</v>
          </cell>
          <cell r="L56" t="str">
            <v>ZK100.K115.0000</v>
          </cell>
          <cell r="M56" t="str">
            <v>ZK100.K115.0000</v>
          </cell>
          <cell r="N56" t="str">
            <v>ZK100</v>
          </cell>
          <cell r="O56" t="str">
            <v>0000</v>
          </cell>
          <cell r="Q56">
            <v>0</v>
          </cell>
          <cell r="R56">
            <v>24092.69</v>
          </cell>
          <cell r="S56" t="b">
            <v>0</v>
          </cell>
          <cell r="T56">
            <v>0</v>
          </cell>
          <cell r="U56" t="str">
            <v>ZK1</v>
          </cell>
          <cell r="V56" t="str">
            <v>0000</v>
          </cell>
          <cell r="W56">
            <v>24092.69</v>
          </cell>
          <cell r="X56">
            <v>507.75</v>
          </cell>
          <cell r="Y56">
            <v>0</v>
          </cell>
          <cell r="Z56">
            <v>0</v>
          </cell>
          <cell r="AA56">
            <v>0</v>
          </cell>
          <cell r="AB56" t="str">
            <v>0000</v>
          </cell>
          <cell r="AC56">
            <v>24092.69</v>
          </cell>
          <cell r="AD56">
            <v>507.75</v>
          </cell>
          <cell r="AE56">
            <v>0</v>
          </cell>
          <cell r="AF56">
            <v>0</v>
          </cell>
          <cell r="AG56" t="str">
            <v>0000</v>
          </cell>
          <cell r="AJ56" t="str">
            <v>ZK206.K349</v>
          </cell>
          <cell r="AK56">
            <v>0</v>
          </cell>
          <cell r="AL56">
            <v>4565.21</v>
          </cell>
          <cell r="AV56">
            <v>24600.44</v>
          </cell>
        </row>
        <row r="57">
          <cell r="A57" t="str">
            <v>ZK100.K115.C020</v>
          </cell>
          <cell r="B57" t="str">
            <v>ZK100</v>
          </cell>
          <cell r="C57">
            <v>0</v>
          </cell>
          <cell r="D57">
            <v>0.08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J57" t="str">
            <v>ZK100.K115.C020</v>
          </cell>
          <cell r="K57">
            <v>0</v>
          </cell>
          <cell r="L57" t="str">
            <v>ZK100.K115.C020</v>
          </cell>
          <cell r="M57" t="str">
            <v>ZK100.K115.C020</v>
          </cell>
          <cell r="N57" t="str">
            <v>ZK100</v>
          </cell>
          <cell r="O57" t="str">
            <v>C020</v>
          </cell>
          <cell r="Q57">
            <v>0</v>
          </cell>
          <cell r="R57">
            <v>0.08</v>
          </cell>
          <cell r="S57" t="b">
            <v>0</v>
          </cell>
          <cell r="T57">
            <v>0</v>
          </cell>
          <cell r="U57" t="str">
            <v>ZK1</v>
          </cell>
          <cell r="V57" t="str">
            <v>C020</v>
          </cell>
          <cell r="W57">
            <v>0.08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 t="str">
            <v>C020</v>
          </cell>
          <cell r="AC57">
            <v>0.08</v>
          </cell>
          <cell r="AD57">
            <v>0</v>
          </cell>
          <cell r="AE57">
            <v>0</v>
          </cell>
          <cell r="AF57">
            <v>0</v>
          </cell>
          <cell r="AG57" t="str">
            <v>C020</v>
          </cell>
          <cell r="AJ57" t="str">
            <v>ZK206.K352</v>
          </cell>
          <cell r="AK57">
            <v>0</v>
          </cell>
          <cell r="AL57">
            <v>0</v>
          </cell>
          <cell r="AV57">
            <v>0.08</v>
          </cell>
        </row>
        <row r="58">
          <cell r="A58" t="str">
            <v>ZK100.K115.I001</v>
          </cell>
          <cell r="B58" t="str">
            <v>ZK100</v>
          </cell>
          <cell r="C58">
            <v>0</v>
          </cell>
          <cell r="D58">
            <v>0</v>
          </cell>
          <cell r="E58">
            <v>-0.65</v>
          </cell>
          <cell r="F58">
            <v>0</v>
          </cell>
          <cell r="G58">
            <v>0</v>
          </cell>
          <cell r="H58">
            <v>0</v>
          </cell>
          <cell r="J58" t="str">
            <v>ZK100.K115.I001</v>
          </cell>
          <cell r="K58">
            <v>0</v>
          </cell>
          <cell r="L58" t="str">
            <v>ZK100.K115.I001</v>
          </cell>
          <cell r="M58" t="str">
            <v>ZK100.K115.I001</v>
          </cell>
          <cell r="N58" t="str">
            <v>ZK100</v>
          </cell>
          <cell r="O58" t="str">
            <v>I001</v>
          </cell>
          <cell r="Q58">
            <v>0</v>
          </cell>
          <cell r="R58">
            <v>0</v>
          </cell>
          <cell r="S58" t="b">
            <v>0</v>
          </cell>
          <cell r="T58">
            <v>0</v>
          </cell>
          <cell r="U58" t="str">
            <v>ZK1</v>
          </cell>
          <cell r="V58" t="str">
            <v>I001</v>
          </cell>
          <cell r="W58">
            <v>0</v>
          </cell>
          <cell r="X58">
            <v>-0.65</v>
          </cell>
          <cell r="Y58">
            <v>0</v>
          </cell>
          <cell r="Z58">
            <v>0</v>
          </cell>
          <cell r="AA58">
            <v>0</v>
          </cell>
          <cell r="AB58" t="e">
            <v>#N/A</v>
          </cell>
          <cell r="AC58">
            <v>0</v>
          </cell>
          <cell r="AD58">
            <v>-0.65</v>
          </cell>
          <cell r="AE58">
            <v>0</v>
          </cell>
          <cell r="AF58">
            <v>0</v>
          </cell>
          <cell r="AG58" t="str">
            <v>I001</v>
          </cell>
          <cell r="AJ58" t="str">
            <v>ZK206.K352</v>
          </cell>
          <cell r="AK58">
            <v>1</v>
          </cell>
          <cell r="AL58">
            <v>0</v>
          </cell>
          <cell r="AV58">
            <v>-0.65</v>
          </cell>
        </row>
        <row r="59">
          <cell r="A59" t="str">
            <v>ZK100.K116.0000</v>
          </cell>
          <cell r="B59" t="str">
            <v>ZK100</v>
          </cell>
          <cell r="C59">
            <v>0</v>
          </cell>
          <cell r="D59">
            <v>4177</v>
          </cell>
          <cell r="E59">
            <v>294.64999999999998</v>
          </cell>
          <cell r="F59">
            <v>0</v>
          </cell>
          <cell r="G59">
            <v>0</v>
          </cell>
          <cell r="H59">
            <v>0</v>
          </cell>
          <cell r="J59" t="str">
            <v>ZK100.K116.0000</v>
          </cell>
          <cell r="K59">
            <v>0</v>
          </cell>
          <cell r="L59" t="str">
            <v>ZK100.K116.0000</v>
          </cell>
          <cell r="M59" t="str">
            <v>ZK100.K116.0000</v>
          </cell>
          <cell r="N59" t="str">
            <v>ZK100</v>
          </cell>
          <cell r="O59" t="str">
            <v>0000</v>
          </cell>
          <cell r="Q59">
            <v>0</v>
          </cell>
          <cell r="R59">
            <v>4177</v>
          </cell>
          <cell r="S59" t="b">
            <v>0</v>
          </cell>
          <cell r="T59">
            <v>0</v>
          </cell>
          <cell r="U59" t="str">
            <v>ZK1</v>
          </cell>
          <cell r="V59" t="str">
            <v>0000</v>
          </cell>
          <cell r="W59">
            <v>4177</v>
          </cell>
          <cell r="X59">
            <v>294.64999999999998</v>
          </cell>
          <cell r="Y59">
            <v>0</v>
          </cell>
          <cell r="Z59">
            <v>0</v>
          </cell>
          <cell r="AA59">
            <v>0</v>
          </cell>
          <cell r="AB59" t="str">
            <v>0000</v>
          </cell>
          <cell r="AC59">
            <v>4177</v>
          </cell>
          <cell r="AD59">
            <v>294.64999999999998</v>
          </cell>
          <cell r="AE59">
            <v>0</v>
          </cell>
          <cell r="AF59">
            <v>0</v>
          </cell>
          <cell r="AG59" t="str">
            <v>0000</v>
          </cell>
          <cell r="AV59">
            <v>4471.6499999999996</v>
          </cell>
        </row>
        <row r="60">
          <cell r="A60" t="str">
            <v>ZK100.K116.C020</v>
          </cell>
          <cell r="B60" t="str">
            <v>ZK100</v>
          </cell>
          <cell r="C60">
            <v>0</v>
          </cell>
          <cell r="D60">
            <v>-0.33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J60" t="str">
            <v>ZK100.K116.C020</v>
          </cell>
          <cell r="K60">
            <v>0</v>
          </cell>
          <cell r="L60" t="str">
            <v>ZK100.K116.C020</v>
          </cell>
          <cell r="M60" t="str">
            <v>ZK100.K116.C020</v>
          </cell>
          <cell r="N60" t="str">
            <v>ZK100</v>
          </cell>
          <cell r="O60" t="str">
            <v>C020</v>
          </cell>
          <cell r="Q60">
            <v>0</v>
          </cell>
          <cell r="R60">
            <v>-0.33</v>
          </cell>
          <cell r="S60" t="b">
            <v>0</v>
          </cell>
          <cell r="U60" t="str">
            <v>ZK1</v>
          </cell>
          <cell r="V60" t="str">
            <v>C020</v>
          </cell>
          <cell r="W60">
            <v>-0.33</v>
          </cell>
          <cell r="X60">
            <v>0</v>
          </cell>
          <cell r="Y60">
            <v>0</v>
          </cell>
          <cell r="Z60">
            <v>0</v>
          </cell>
          <cell r="AC60">
            <v>-0.33</v>
          </cell>
          <cell r="AD60">
            <v>0</v>
          </cell>
          <cell r="AE60">
            <v>0</v>
          </cell>
          <cell r="AF60">
            <v>0</v>
          </cell>
          <cell r="AG60" t="str">
            <v>C020</v>
          </cell>
          <cell r="AV60">
            <v>-0.33</v>
          </cell>
        </row>
        <row r="61">
          <cell r="A61" t="str">
            <v>ZK100.K116.C140</v>
          </cell>
          <cell r="B61" t="str">
            <v>ZK100</v>
          </cell>
          <cell r="C61">
            <v>0</v>
          </cell>
          <cell r="D61">
            <v>0</v>
          </cell>
          <cell r="E61">
            <v>-0.5</v>
          </cell>
          <cell r="F61">
            <v>0</v>
          </cell>
          <cell r="G61">
            <v>0</v>
          </cell>
          <cell r="H61">
            <v>0</v>
          </cell>
          <cell r="J61" t="str">
            <v>ZK100.K116.C140</v>
          </cell>
          <cell r="K61">
            <v>0</v>
          </cell>
          <cell r="L61" t="str">
            <v>ZK100.K116.C140</v>
          </cell>
          <cell r="M61" t="str">
            <v>ZK100.K116.C140</v>
          </cell>
          <cell r="N61" t="str">
            <v>ZK100</v>
          </cell>
          <cell r="O61" t="str">
            <v>C140</v>
          </cell>
          <cell r="Q61">
            <v>0</v>
          </cell>
          <cell r="R61">
            <v>0</v>
          </cell>
          <cell r="S61" t="b">
            <v>0</v>
          </cell>
          <cell r="T61">
            <v>0</v>
          </cell>
          <cell r="U61" t="str">
            <v>ZK1</v>
          </cell>
          <cell r="V61" t="str">
            <v>C140</v>
          </cell>
          <cell r="W61">
            <v>0</v>
          </cell>
          <cell r="X61">
            <v>-0.5</v>
          </cell>
          <cell r="Y61">
            <v>0</v>
          </cell>
          <cell r="Z61">
            <v>0</v>
          </cell>
          <cell r="AA61">
            <v>0</v>
          </cell>
          <cell r="AB61" t="str">
            <v>C140</v>
          </cell>
          <cell r="AC61">
            <v>0</v>
          </cell>
          <cell r="AD61">
            <v>-0.5</v>
          </cell>
          <cell r="AE61">
            <v>0</v>
          </cell>
          <cell r="AF61">
            <v>0</v>
          </cell>
          <cell r="AG61" t="str">
            <v>C140</v>
          </cell>
          <cell r="AJ61" t="str">
            <v>ZK206.K354</v>
          </cell>
          <cell r="AK61">
            <v>0</v>
          </cell>
          <cell r="AL61">
            <v>0</v>
          </cell>
          <cell r="AV61">
            <v>-0.5</v>
          </cell>
        </row>
        <row r="62">
          <cell r="A62" t="str">
            <v>ZK100.K117.0000</v>
          </cell>
          <cell r="B62" t="str">
            <v>ZK100</v>
          </cell>
          <cell r="C62">
            <v>0</v>
          </cell>
          <cell r="D62">
            <v>1953.87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J62" t="str">
            <v>ZK100.K117.0000</v>
          </cell>
          <cell r="K62">
            <v>0</v>
          </cell>
          <cell r="L62" t="str">
            <v>ZK100.K117.0000</v>
          </cell>
          <cell r="M62" t="str">
            <v>ZK100.K117.0000</v>
          </cell>
          <cell r="N62" t="str">
            <v>ZK100</v>
          </cell>
          <cell r="O62" t="str">
            <v>0000</v>
          </cell>
          <cell r="Q62">
            <v>0</v>
          </cell>
          <cell r="R62">
            <v>1953.87</v>
          </cell>
          <cell r="S62" t="b">
            <v>0</v>
          </cell>
          <cell r="T62">
            <v>0</v>
          </cell>
          <cell r="U62" t="str">
            <v>ZK1</v>
          </cell>
          <cell r="V62" t="str">
            <v>0000</v>
          </cell>
          <cell r="W62">
            <v>1953.87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 t="str">
            <v>0000</v>
          </cell>
          <cell r="AC62">
            <v>1953.87</v>
          </cell>
          <cell r="AD62">
            <v>0</v>
          </cell>
          <cell r="AE62">
            <v>0</v>
          </cell>
          <cell r="AF62">
            <v>0</v>
          </cell>
          <cell r="AG62" t="str">
            <v>0000</v>
          </cell>
          <cell r="AJ62" t="str">
            <v>ZK300.0008</v>
          </cell>
          <cell r="AK62">
            <v>0</v>
          </cell>
          <cell r="AL62">
            <v>0</v>
          </cell>
          <cell r="AV62">
            <v>1953.87</v>
          </cell>
        </row>
        <row r="63">
          <cell r="A63" t="str">
            <v>ZK100.K120.0000</v>
          </cell>
          <cell r="B63" t="str">
            <v>ZK100</v>
          </cell>
          <cell r="C63">
            <v>0</v>
          </cell>
          <cell r="D63">
            <v>1743.03</v>
          </cell>
          <cell r="E63">
            <v>309.68</v>
          </cell>
          <cell r="F63">
            <v>0</v>
          </cell>
          <cell r="G63">
            <v>0</v>
          </cell>
          <cell r="H63">
            <v>0</v>
          </cell>
          <cell r="J63" t="str">
            <v>ZK100.K120.0000</v>
          </cell>
          <cell r="K63">
            <v>0</v>
          </cell>
          <cell r="L63" t="str">
            <v>ZK100.K120.0000</v>
          </cell>
          <cell r="M63" t="str">
            <v>ZK100.K120.0000</v>
          </cell>
          <cell r="N63" t="str">
            <v>ZK100</v>
          </cell>
          <cell r="O63" t="str">
            <v>0000</v>
          </cell>
          <cell r="Q63">
            <v>0</v>
          </cell>
          <cell r="R63">
            <v>1743.03</v>
          </cell>
          <cell r="S63" t="b">
            <v>0</v>
          </cell>
          <cell r="T63">
            <v>0</v>
          </cell>
          <cell r="U63" t="str">
            <v>ZK1</v>
          </cell>
          <cell r="V63" t="str">
            <v>0000</v>
          </cell>
          <cell r="W63">
            <v>1743.03</v>
          </cell>
          <cell r="X63">
            <v>309.68</v>
          </cell>
          <cell r="Y63">
            <v>0</v>
          </cell>
          <cell r="Z63">
            <v>0</v>
          </cell>
          <cell r="AA63">
            <v>0</v>
          </cell>
          <cell r="AB63" t="str">
            <v>0000</v>
          </cell>
          <cell r="AC63">
            <v>1743.03</v>
          </cell>
          <cell r="AD63">
            <v>309.68</v>
          </cell>
          <cell r="AE63">
            <v>0</v>
          </cell>
          <cell r="AF63">
            <v>0</v>
          </cell>
          <cell r="AG63" t="str">
            <v>0000</v>
          </cell>
          <cell r="AJ63" t="str">
            <v>ZK300.0009</v>
          </cell>
          <cell r="AK63">
            <v>0</v>
          </cell>
          <cell r="AL63">
            <v>0</v>
          </cell>
          <cell r="AV63">
            <v>2052.71</v>
          </cell>
        </row>
        <row r="64">
          <cell r="A64" t="str">
            <v>ZK100.K120.C020</v>
          </cell>
          <cell r="B64" t="str">
            <v>ZK100</v>
          </cell>
          <cell r="C64">
            <v>0</v>
          </cell>
          <cell r="D64">
            <v>0</v>
          </cell>
          <cell r="E64">
            <v>-0.05</v>
          </cell>
          <cell r="F64">
            <v>0</v>
          </cell>
          <cell r="G64">
            <v>0</v>
          </cell>
          <cell r="H64">
            <v>0</v>
          </cell>
          <cell r="J64" t="str">
            <v>ZK100.K120.C020</v>
          </cell>
          <cell r="K64">
            <v>0</v>
          </cell>
          <cell r="L64" t="str">
            <v>ZK100.K120.C020</v>
          </cell>
          <cell r="M64" t="str">
            <v>ZK100.K120.C020</v>
          </cell>
          <cell r="N64" t="str">
            <v>ZK100</v>
          </cell>
          <cell r="O64" t="str">
            <v>C020</v>
          </cell>
          <cell r="Q64">
            <v>0</v>
          </cell>
          <cell r="R64">
            <v>0</v>
          </cell>
          <cell r="S64" t="b">
            <v>0</v>
          </cell>
          <cell r="U64" t="str">
            <v>ZK1</v>
          </cell>
          <cell r="V64" t="str">
            <v>C020</v>
          </cell>
          <cell r="W64">
            <v>0</v>
          </cell>
          <cell r="X64">
            <v>-0.05</v>
          </cell>
          <cell r="Y64">
            <v>0</v>
          </cell>
          <cell r="Z64">
            <v>0</v>
          </cell>
          <cell r="AA64">
            <v>0</v>
          </cell>
          <cell r="AB64" t="str">
            <v>C020</v>
          </cell>
          <cell r="AC64">
            <v>0</v>
          </cell>
          <cell r="AD64">
            <v>-0.05</v>
          </cell>
          <cell r="AE64">
            <v>0</v>
          </cell>
          <cell r="AF64">
            <v>0</v>
          </cell>
          <cell r="AG64" t="str">
            <v>C020</v>
          </cell>
          <cell r="AJ64" t="str">
            <v>ZK300.K100</v>
          </cell>
          <cell r="AK64">
            <v>0</v>
          </cell>
          <cell r="AL64">
            <v>0</v>
          </cell>
          <cell r="AV64">
            <v>-0.05</v>
          </cell>
        </row>
        <row r="65">
          <cell r="A65" t="str">
            <v>ZK100.K120.I001</v>
          </cell>
          <cell r="B65" t="str">
            <v>ZK100</v>
          </cell>
          <cell r="C65">
            <v>0</v>
          </cell>
          <cell r="D65">
            <v>0</v>
          </cell>
          <cell r="E65">
            <v>-0.53</v>
          </cell>
          <cell r="F65">
            <v>0</v>
          </cell>
          <cell r="G65">
            <v>0</v>
          </cell>
          <cell r="H65">
            <v>0</v>
          </cell>
          <cell r="J65" t="str">
            <v>ZK100.K120.I001</v>
          </cell>
          <cell r="K65">
            <v>0</v>
          </cell>
          <cell r="L65" t="str">
            <v>ZK100.K120.I001</v>
          </cell>
          <cell r="M65" t="str">
            <v>ZK100.K120.I001</v>
          </cell>
          <cell r="N65" t="str">
            <v>ZK100</v>
          </cell>
          <cell r="O65" t="str">
            <v>I001</v>
          </cell>
          <cell r="Q65">
            <v>0</v>
          </cell>
          <cell r="R65">
            <v>0</v>
          </cell>
          <cell r="S65" t="b">
            <v>0</v>
          </cell>
          <cell r="T65">
            <v>0</v>
          </cell>
          <cell r="U65" t="str">
            <v>ZK1</v>
          </cell>
          <cell r="V65" t="str">
            <v>I001</v>
          </cell>
          <cell r="W65">
            <v>0</v>
          </cell>
          <cell r="X65">
            <v>-0.53</v>
          </cell>
          <cell r="Y65">
            <v>0</v>
          </cell>
          <cell r="Z65">
            <v>0</v>
          </cell>
          <cell r="AA65">
            <v>0</v>
          </cell>
          <cell r="AB65" t="e">
            <v>#N/A</v>
          </cell>
          <cell r="AC65">
            <v>0</v>
          </cell>
          <cell r="AD65">
            <v>-0.53</v>
          </cell>
          <cell r="AE65">
            <v>0</v>
          </cell>
          <cell r="AF65">
            <v>0</v>
          </cell>
          <cell r="AG65" t="str">
            <v>I001</v>
          </cell>
          <cell r="AJ65" t="str">
            <v>ZK300.K102</v>
          </cell>
          <cell r="AK65">
            <v>0</v>
          </cell>
          <cell r="AL65">
            <v>0</v>
          </cell>
          <cell r="AV65">
            <v>-0.53</v>
          </cell>
        </row>
        <row r="66">
          <cell r="A66" t="str">
            <v>ZK100.K122.0000</v>
          </cell>
          <cell r="B66" t="str">
            <v>ZK100</v>
          </cell>
          <cell r="C66">
            <v>0</v>
          </cell>
          <cell r="D66">
            <v>75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J66" t="str">
            <v>ZK100.K122.0000</v>
          </cell>
          <cell r="K66">
            <v>0</v>
          </cell>
          <cell r="L66" t="str">
            <v>ZK100.K122.0000</v>
          </cell>
          <cell r="M66" t="str">
            <v>ZK100.K122.0000</v>
          </cell>
          <cell r="N66" t="str">
            <v>ZK100</v>
          </cell>
          <cell r="O66" t="str">
            <v>0000</v>
          </cell>
          <cell r="Q66">
            <v>0</v>
          </cell>
          <cell r="R66">
            <v>75</v>
          </cell>
          <cell r="S66" t="b">
            <v>0</v>
          </cell>
          <cell r="U66" t="str">
            <v>ZK1</v>
          </cell>
          <cell r="V66" t="str">
            <v>0000</v>
          </cell>
          <cell r="W66">
            <v>75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 t="str">
            <v>0000</v>
          </cell>
          <cell r="AC66">
            <v>75</v>
          </cell>
          <cell r="AD66">
            <v>0</v>
          </cell>
          <cell r="AE66">
            <v>0</v>
          </cell>
          <cell r="AF66">
            <v>0</v>
          </cell>
          <cell r="AG66" t="str">
            <v>0000</v>
          </cell>
          <cell r="AJ66" t="str">
            <v>ZK300.K115</v>
          </cell>
          <cell r="AK66">
            <v>0</v>
          </cell>
          <cell r="AL66">
            <v>0</v>
          </cell>
          <cell r="AV66">
            <v>75</v>
          </cell>
        </row>
        <row r="67">
          <cell r="A67" t="str">
            <v>ZK100.K129.C555</v>
          </cell>
          <cell r="B67" t="str">
            <v>ZK100</v>
          </cell>
          <cell r="C67">
            <v>0</v>
          </cell>
          <cell r="D67">
            <v>0</v>
          </cell>
          <cell r="E67">
            <v>75.069999999999993</v>
          </cell>
          <cell r="F67">
            <v>0</v>
          </cell>
          <cell r="G67">
            <v>0</v>
          </cell>
          <cell r="H67">
            <v>0</v>
          </cell>
          <cell r="J67" t="str">
            <v>ZK100.K129.C555</v>
          </cell>
          <cell r="K67">
            <v>0</v>
          </cell>
          <cell r="L67" t="str">
            <v>ZK100.K129.C555</v>
          </cell>
          <cell r="M67" t="str">
            <v>ZK100.K129.C555</v>
          </cell>
          <cell r="N67" t="str">
            <v>ZK100</v>
          </cell>
          <cell r="O67" t="str">
            <v>C555</v>
          </cell>
          <cell r="Q67">
            <v>0</v>
          </cell>
          <cell r="R67">
            <v>0</v>
          </cell>
          <cell r="S67" t="b">
            <v>0</v>
          </cell>
          <cell r="T67">
            <v>0</v>
          </cell>
          <cell r="U67" t="str">
            <v>ZK1</v>
          </cell>
          <cell r="V67" t="str">
            <v>C555</v>
          </cell>
          <cell r="W67">
            <v>0</v>
          </cell>
          <cell r="X67">
            <v>75.069999999999993</v>
          </cell>
          <cell r="Y67">
            <v>0</v>
          </cell>
          <cell r="Z67">
            <v>0</v>
          </cell>
          <cell r="AA67">
            <v>0</v>
          </cell>
          <cell r="AB67" t="str">
            <v>C555</v>
          </cell>
          <cell r="AC67">
            <v>0</v>
          </cell>
          <cell r="AD67">
            <v>75.069999999999993</v>
          </cell>
          <cell r="AE67">
            <v>0</v>
          </cell>
          <cell r="AF67">
            <v>0</v>
          </cell>
          <cell r="AG67" t="str">
            <v>C555</v>
          </cell>
          <cell r="AJ67" t="str">
            <v>ZK300.K116</v>
          </cell>
          <cell r="AK67">
            <v>0</v>
          </cell>
          <cell r="AL67">
            <v>0</v>
          </cell>
          <cell r="AV67">
            <v>75.069999999999993</v>
          </cell>
        </row>
        <row r="68">
          <cell r="A68" t="str">
            <v>ZK100.K130.0000</v>
          </cell>
          <cell r="B68" t="str">
            <v>ZK100</v>
          </cell>
          <cell r="C68">
            <v>0</v>
          </cell>
          <cell r="D68">
            <v>0</v>
          </cell>
          <cell r="E68">
            <v>30.6</v>
          </cell>
          <cell r="F68">
            <v>0</v>
          </cell>
          <cell r="G68">
            <v>0</v>
          </cell>
          <cell r="H68">
            <v>0</v>
          </cell>
          <cell r="J68" t="str">
            <v>ZK100.K130.0000</v>
          </cell>
          <cell r="K68">
            <v>0</v>
          </cell>
          <cell r="L68" t="str">
            <v>ZK100.K130.0000</v>
          </cell>
          <cell r="M68" t="str">
            <v>ZK100.K130.0000</v>
          </cell>
          <cell r="N68" t="str">
            <v>ZK100</v>
          </cell>
          <cell r="O68" t="str">
            <v>0000</v>
          </cell>
          <cell r="Q68">
            <v>0</v>
          </cell>
          <cell r="R68">
            <v>0</v>
          </cell>
          <cell r="S68" t="b">
            <v>0</v>
          </cell>
          <cell r="T68">
            <v>0</v>
          </cell>
          <cell r="U68" t="str">
            <v>ZK1</v>
          </cell>
          <cell r="V68" t="str">
            <v>0000</v>
          </cell>
          <cell r="W68">
            <v>0</v>
          </cell>
          <cell r="X68">
            <v>30.6</v>
          </cell>
          <cell r="Y68">
            <v>0</v>
          </cell>
          <cell r="Z68">
            <v>0</v>
          </cell>
          <cell r="AA68">
            <v>0</v>
          </cell>
          <cell r="AB68" t="str">
            <v>0000</v>
          </cell>
          <cell r="AC68">
            <v>0</v>
          </cell>
          <cell r="AD68">
            <v>30.6</v>
          </cell>
          <cell r="AE68">
            <v>0</v>
          </cell>
          <cell r="AF68">
            <v>0</v>
          </cell>
          <cell r="AG68" t="str">
            <v>0000</v>
          </cell>
          <cell r="AJ68" t="str">
            <v>ZK300.K117</v>
          </cell>
          <cell r="AK68">
            <v>0</v>
          </cell>
          <cell r="AL68">
            <v>0</v>
          </cell>
          <cell r="AV68">
            <v>30.6</v>
          </cell>
        </row>
        <row r="69">
          <cell r="A69" t="str">
            <v>ZK100.K133.0000</v>
          </cell>
          <cell r="B69" t="str">
            <v>ZK100</v>
          </cell>
          <cell r="C69">
            <v>0</v>
          </cell>
          <cell r="D69">
            <v>80.38</v>
          </cell>
          <cell r="E69">
            <v>119.8</v>
          </cell>
          <cell r="F69">
            <v>0</v>
          </cell>
          <cell r="G69">
            <v>0</v>
          </cell>
          <cell r="H69">
            <v>0</v>
          </cell>
          <cell r="J69" t="str">
            <v>ZK100.K133.0000</v>
          </cell>
          <cell r="K69">
            <v>0</v>
          </cell>
          <cell r="L69" t="str">
            <v>ZK100.K133.0000</v>
          </cell>
          <cell r="M69" t="str">
            <v>ZK100.K133.0000</v>
          </cell>
          <cell r="N69" t="str">
            <v>ZK100</v>
          </cell>
          <cell r="O69" t="str">
            <v>0000</v>
          </cell>
          <cell r="Q69">
            <v>0</v>
          </cell>
          <cell r="R69">
            <v>80.38</v>
          </cell>
          <cell r="S69" t="b">
            <v>0</v>
          </cell>
          <cell r="U69" t="str">
            <v>ZK1</v>
          </cell>
          <cell r="V69" t="str">
            <v>0000</v>
          </cell>
          <cell r="W69">
            <v>80.38</v>
          </cell>
          <cell r="X69">
            <v>119.8</v>
          </cell>
          <cell r="Y69">
            <v>0</v>
          </cell>
          <cell r="Z69">
            <v>0</v>
          </cell>
          <cell r="AA69">
            <v>0</v>
          </cell>
          <cell r="AB69" t="str">
            <v>0000</v>
          </cell>
          <cell r="AC69">
            <v>80.38</v>
          </cell>
          <cell r="AD69">
            <v>119.8</v>
          </cell>
          <cell r="AE69">
            <v>0</v>
          </cell>
          <cell r="AF69">
            <v>0</v>
          </cell>
          <cell r="AG69" t="str">
            <v>0000</v>
          </cell>
          <cell r="AJ69" t="str">
            <v>ZK300.K120</v>
          </cell>
          <cell r="AK69">
            <v>0</v>
          </cell>
          <cell r="AL69">
            <v>0</v>
          </cell>
          <cell r="AV69">
            <v>200.18</v>
          </cell>
        </row>
        <row r="70">
          <cell r="A70" t="str">
            <v>ZK100.K136.0000</v>
          </cell>
          <cell r="B70" t="str">
            <v>ZK100</v>
          </cell>
          <cell r="C70">
            <v>0</v>
          </cell>
          <cell r="D70">
            <v>3930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J70" t="str">
            <v>ZK100.K136.0000</v>
          </cell>
          <cell r="K70">
            <v>0</v>
          </cell>
          <cell r="L70" t="str">
            <v>ZK100.K136.0000</v>
          </cell>
          <cell r="M70" t="str">
            <v>ZK100.K136.0000</v>
          </cell>
          <cell r="N70" t="str">
            <v>ZK100</v>
          </cell>
          <cell r="O70" t="str">
            <v>0000</v>
          </cell>
          <cell r="Q70">
            <v>0</v>
          </cell>
          <cell r="R70">
            <v>3930</v>
          </cell>
          <cell r="S70" t="b">
            <v>0</v>
          </cell>
          <cell r="T70">
            <v>0</v>
          </cell>
          <cell r="U70" t="str">
            <v>ZK1</v>
          </cell>
          <cell r="V70" t="str">
            <v>0000</v>
          </cell>
          <cell r="W70">
            <v>3930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 t="str">
            <v>0000</v>
          </cell>
          <cell r="AC70">
            <v>3930</v>
          </cell>
          <cell r="AD70">
            <v>0</v>
          </cell>
          <cell r="AE70">
            <v>0</v>
          </cell>
          <cell r="AF70">
            <v>0</v>
          </cell>
          <cell r="AG70" t="str">
            <v>0000</v>
          </cell>
          <cell r="AJ70" t="str">
            <v>ZK300.K130</v>
          </cell>
          <cell r="AK70">
            <v>0</v>
          </cell>
          <cell r="AL70">
            <v>0</v>
          </cell>
          <cell r="AV70">
            <v>3930</v>
          </cell>
        </row>
        <row r="71">
          <cell r="A71" t="str">
            <v>ZK100.K138.0000</v>
          </cell>
          <cell r="B71" t="str">
            <v>ZK100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J71" t="str">
            <v>ZK100.K138.0000</v>
          </cell>
          <cell r="K71">
            <v>0</v>
          </cell>
          <cell r="L71" t="str">
            <v>ZK100.K138.0000</v>
          </cell>
          <cell r="M71" t="str">
            <v>ZK100.K138.0000</v>
          </cell>
          <cell r="N71" t="str">
            <v>ZK100</v>
          </cell>
          <cell r="O71" t="str">
            <v>0000</v>
          </cell>
          <cell r="Q71">
            <v>0</v>
          </cell>
          <cell r="R71">
            <v>0</v>
          </cell>
          <cell r="S71" t="b">
            <v>0</v>
          </cell>
          <cell r="U71" t="str">
            <v>ZK1</v>
          </cell>
          <cell r="V71" t="str">
            <v>0000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 t="str">
            <v>0000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 t="str">
            <v>0000</v>
          </cell>
          <cell r="AJ71" t="str">
            <v>ZK300.K133</v>
          </cell>
          <cell r="AK71">
            <v>0</v>
          </cell>
          <cell r="AL71">
            <v>0</v>
          </cell>
          <cell r="AV71">
            <v>0</v>
          </cell>
        </row>
        <row r="72">
          <cell r="A72" t="str">
            <v>ZK100.K146.0000</v>
          </cell>
          <cell r="B72" t="str">
            <v>ZK100</v>
          </cell>
          <cell r="C72">
            <v>0</v>
          </cell>
          <cell r="D72">
            <v>57.99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J72" t="str">
            <v>ZK100.K146.0000</v>
          </cell>
          <cell r="K72">
            <v>0</v>
          </cell>
          <cell r="L72" t="str">
            <v>ZK100.K146.0000</v>
          </cell>
          <cell r="M72" t="str">
            <v>ZK100.K146.0000</v>
          </cell>
          <cell r="N72" t="str">
            <v>ZK100</v>
          </cell>
          <cell r="O72" t="str">
            <v>0000</v>
          </cell>
          <cell r="Q72">
            <v>0</v>
          </cell>
          <cell r="R72">
            <v>57.99</v>
          </cell>
          <cell r="S72" t="b">
            <v>0</v>
          </cell>
          <cell r="T72">
            <v>0</v>
          </cell>
          <cell r="U72" t="str">
            <v>ZK1</v>
          </cell>
          <cell r="V72" t="str">
            <v>0000</v>
          </cell>
          <cell r="W72">
            <v>57.99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 t="str">
            <v>0000</v>
          </cell>
          <cell r="AC72">
            <v>57.99</v>
          </cell>
          <cell r="AD72">
            <v>0</v>
          </cell>
          <cell r="AE72">
            <v>0</v>
          </cell>
          <cell r="AF72">
            <v>0</v>
          </cell>
          <cell r="AG72" t="str">
            <v>0000</v>
          </cell>
          <cell r="AJ72" t="str">
            <v>ZK300.K138</v>
          </cell>
          <cell r="AK72">
            <v>0</v>
          </cell>
          <cell r="AL72">
            <v>0</v>
          </cell>
          <cell r="AV72">
            <v>57.99</v>
          </cell>
        </row>
        <row r="73">
          <cell r="A73" t="str">
            <v>ZK100.K170.C390</v>
          </cell>
          <cell r="B73" t="str">
            <v>ZK100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J73" t="str">
            <v>ZK100.K170.C390</v>
          </cell>
          <cell r="K73">
            <v>0</v>
          </cell>
          <cell r="L73" t="str">
            <v>ZK100.K170.C390</v>
          </cell>
          <cell r="M73" t="str">
            <v>ZK100.K170.C390</v>
          </cell>
          <cell r="N73" t="str">
            <v>ZK100</v>
          </cell>
          <cell r="O73" t="str">
            <v>C390</v>
          </cell>
          <cell r="Q73">
            <v>0</v>
          </cell>
          <cell r="R73">
            <v>0</v>
          </cell>
          <cell r="S73" t="b">
            <v>0</v>
          </cell>
          <cell r="T73">
            <v>0</v>
          </cell>
          <cell r="U73" t="str">
            <v>ZK1</v>
          </cell>
          <cell r="V73" t="str">
            <v>C390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 t="str">
            <v>C390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 t="str">
            <v>C390</v>
          </cell>
          <cell r="AJ73" t="str">
            <v>ZK300.K146</v>
          </cell>
          <cell r="AK73">
            <v>0</v>
          </cell>
          <cell r="AL73">
            <v>0</v>
          </cell>
          <cell r="AV73">
            <v>0</v>
          </cell>
        </row>
        <row r="74">
          <cell r="A74" t="str">
            <v>ZK100.K176.C140</v>
          </cell>
          <cell r="B74" t="str">
            <v>ZK100</v>
          </cell>
          <cell r="C74">
            <v>0</v>
          </cell>
          <cell r="D74">
            <v>10</v>
          </cell>
          <cell r="E74">
            <v>-10</v>
          </cell>
          <cell r="F74">
            <v>0</v>
          </cell>
          <cell r="G74">
            <v>0</v>
          </cell>
          <cell r="H74">
            <v>0</v>
          </cell>
          <cell r="J74" t="str">
            <v>ZK100.K176.C140</v>
          </cell>
          <cell r="K74">
            <v>0</v>
          </cell>
          <cell r="L74" t="str">
            <v>ZK100.K176.C140</v>
          </cell>
          <cell r="M74" t="str">
            <v>ZK100.K176.C140</v>
          </cell>
          <cell r="N74" t="str">
            <v>ZK100</v>
          </cell>
          <cell r="O74" t="str">
            <v>C140</v>
          </cell>
          <cell r="Q74">
            <v>0</v>
          </cell>
          <cell r="R74">
            <v>10</v>
          </cell>
          <cell r="S74" t="b">
            <v>0</v>
          </cell>
          <cell r="U74" t="str">
            <v>ZK1</v>
          </cell>
          <cell r="V74" t="str">
            <v>C140</v>
          </cell>
          <cell r="W74">
            <v>10</v>
          </cell>
          <cell r="X74">
            <v>-10</v>
          </cell>
          <cell r="Y74">
            <v>0</v>
          </cell>
          <cell r="Z74">
            <v>0</v>
          </cell>
          <cell r="AA74">
            <v>0</v>
          </cell>
          <cell r="AB74" t="str">
            <v>C140</v>
          </cell>
          <cell r="AC74">
            <v>10</v>
          </cell>
          <cell r="AD74">
            <v>-10</v>
          </cell>
          <cell r="AE74">
            <v>0</v>
          </cell>
          <cell r="AF74">
            <v>0</v>
          </cell>
          <cell r="AG74" t="str">
            <v>C140</v>
          </cell>
          <cell r="AJ74" t="str">
            <v>ZK300.K158</v>
          </cell>
          <cell r="AK74">
            <v>0</v>
          </cell>
          <cell r="AL74">
            <v>0</v>
          </cell>
          <cell r="AV74">
            <v>0</v>
          </cell>
        </row>
        <row r="75">
          <cell r="A75" t="str">
            <v>ZK100.K200.0000</v>
          </cell>
          <cell r="B75" t="str">
            <v>ZK100</v>
          </cell>
          <cell r="C75">
            <v>0</v>
          </cell>
          <cell r="D75">
            <v>86388</v>
          </cell>
          <cell r="E75">
            <v>14000</v>
          </cell>
          <cell r="F75">
            <v>0</v>
          </cell>
          <cell r="G75">
            <v>0</v>
          </cell>
          <cell r="H75">
            <v>0</v>
          </cell>
          <cell r="J75" t="str">
            <v>ZK100.K200.0000</v>
          </cell>
          <cell r="K75">
            <v>0</v>
          </cell>
          <cell r="L75" t="str">
            <v>ZK100.K200.0000</v>
          </cell>
          <cell r="M75" t="str">
            <v>ZK100.K200.0000</v>
          </cell>
          <cell r="N75" t="str">
            <v>ZK100</v>
          </cell>
          <cell r="O75" t="str">
            <v>0000</v>
          </cell>
          <cell r="Q75">
            <v>0</v>
          </cell>
          <cell r="R75">
            <v>86388</v>
          </cell>
          <cell r="S75" t="b">
            <v>0</v>
          </cell>
          <cell r="T75">
            <v>0</v>
          </cell>
          <cell r="U75" t="str">
            <v>ZK1</v>
          </cell>
          <cell r="V75" t="str">
            <v>0000</v>
          </cell>
          <cell r="W75">
            <v>86388</v>
          </cell>
          <cell r="X75">
            <v>14000</v>
          </cell>
          <cell r="Y75">
            <v>0</v>
          </cell>
          <cell r="Z75">
            <v>0</v>
          </cell>
          <cell r="AA75">
            <v>0</v>
          </cell>
          <cell r="AB75" t="str">
            <v>0000</v>
          </cell>
          <cell r="AC75">
            <v>86388</v>
          </cell>
          <cell r="AD75">
            <v>14000</v>
          </cell>
          <cell r="AE75">
            <v>0</v>
          </cell>
          <cell r="AF75">
            <v>0</v>
          </cell>
          <cell r="AG75" t="str">
            <v>0000</v>
          </cell>
          <cell r="AJ75" t="str">
            <v>ZK300.K160</v>
          </cell>
          <cell r="AK75">
            <v>0</v>
          </cell>
          <cell r="AL75">
            <v>0</v>
          </cell>
          <cell r="AV75">
            <v>100388</v>
          </cell>
        </row>
        <row r="76">
          <cell r="A76" t="str">
            <v>ZK100.K201.0000</v>
          </cell>
          <cell r="B76" t="str">
            <v>ZK100</v>
          </cell>
          <cell r="C76">
            <v>0</v>
          </cell>
          <cell r="D76">
            <v>4010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J76" t="str">
            <v>ZK100.K201.0000</v>
          </cell>
          <cell r="K76">
            <v>0</v>
          </cell>
          <cell r="L76" t="str">
            <v>ZK100.K201.0000</v>
          </cell>
          <cell r="M76" t="str">
            <v>ZK100.K201.0000</v>
          </cell>
          <cell r="N76" t="str">
            <v>ZK100</v>
          </cell>
          <cell r="O76" t="str">
            <v>0000</v>
          </cell>
          <cell r="Q76">
            <v>0</v>
          </cell>
          <cell r="R76">
            <v>4010</v>
          </cell>
          <cell r="S76" t="b">
            <v>0</v>
          </cell>
          <cell r="T76">
            <v>0</v>
          </cell>
          <cell r="U76" t="str">
            <v>ZK1</v>
          </cell>
          <cell r="V76" t="str">
            <v>0000</v>
          </cell>
          <cell r="W76">
            <v>4010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 t="str">
            <v>0000</v>
          </cell>
          <cell r="AC76">
            <v>4010</v>
          </cell>
          <cell r="AD76">
            <v>0</v>
          </cell>
          <cell r="AE76">
            <v>0</v>
          </cell>
          <cell r="AF76">
            <v>0</v>
          </cell>
          <cell r="AG76" t="str">
            <v>0000</v>
          </cell>
          <cell r="AJ76" t="str">
            <v>ZK300.K161</v>
          </cell>
          <cell r="AK76">
            <v>0</v>
          </cell>
          <cell r="AL76">
            <v>0</v>
          </cell>
          <cell r="AV76">
            <v>4010</v>
          </cell>
        </row>
        <row r="77">
          <cell r="A77" t="str">
            <v>ZK100.K201.C020</v>
          </cell>
          <cell r="B77" t="str">
            <v>ZK100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J77" t="str">
            <v>ZK100.K201.C020</v>
          </cell>
          <cell r="K77">
            <v>0</v>
          </cell>
          <cell r="L77" t="str">
            <v>ZK100.K201.C020</v>
          </cell>
          <cell r="M77" t="str">
            <v>ZK100.K201.C020</v>
          </cell>
          <cell r="N77" t="str">
            <v>ZK100</v>
          </cell>
          <cell r="O77" t="str">
            <v>C020</v>
          </cell>
          <cell r="Q77">
            <v>0</v>
          </cell>
          <cell r="R77">
            <v>0</v>
          </cell>
          <cell r="S77" t="b">
            <v>0</v>
          </cell>
          <cell r="T77">
            <v>0</v>
          </cell>
          <cell r="U77" t="str">
            <v>ZK1</v>
          </cell>
          <cell r="V77" t="str">
            <v>C020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 t="str">
            <v>C020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 t="str">
            <v>C020</v>
          </cell>
          <cell r="AJ77" t="str">
            <v>ZK300.K171</v>
          </cell>
          <cell r="AK77">
            <v>0</v>
          </cell>
          <cell r="AL77">
            <v>0</v>
          </cell>
          <cell r="AV77">
            <v>0</v>
          </cell>
        </row>
        <row r="78">
          <cell r="A78" t="str">
            <v>ZK100.K201.I001</v>
          </cell>
          <cell r="B78" t="str">
            <v>ZK100</v>
          </cell>
          <cell r="C78">
            <v>0</v>
          </cell>
          <cell r="D78">
            <v>0</v>
          </cell>
          <cell r="E78">
            <v>200</v>
          </cell>
          <cell r="F78">
            <v>0</v>
          </cell>
          <cell r="G78">
            <v>0</v>
          </cell>
          <cell r="H78">
            <v>0</v>
          </cell>
          <cell r="J78" t="str">
            <v>ZK100.K201.I001</v>
          </cell>
          <cell r="K78">
            <v>0</v>
          </cell>
          <cell r="L78" t="str">
            <v>ZK100.K201.I001</v>
          </cell>
          <cell r="M78" t="str">
            <v>ZK100.K201.I001</v>
          </cell>
          <cell r="N78" t="str">
            <v>ZK100</v>
          </cell>
          <cell r="O78" t="str">
            <v>I001</v>
          </cell>
          <cell r="Q78">
            <v>0</v>
          </cell>
          <cell r="R78">
            <v>0</v>
          </cell>
          <cell r="S78" t="b">
            <v>0</v>
          </cell>
          <cell r="T78">
            <v>0</v>
          </cell>
          <cell r="U78" t="str">
            <v>ZK1</v>
          </cell>
          <cell r="V78" t="str">
            <v>I001</v>
          </cell>
          <cell r="W78">
            <v>0</v>
          </cell>
          <cell r="X78">
            <v>200</v>
          </cell>
          <cell r="Y78">
            <v>0</v>
          </cell>
          <cell r="Z78">
            <v>0</v>
          </cell>
          <cell r="AA78">
            <v>0</v>
          </cell>
          <cell r="AB78" t="str">
            <v>I001</v>
          </cell>
          <cell r="AC78">
            <v>0</v>
          </cell>
          <cell r="AD78">
            <v>200</v>
          </cell>
          <cell r="AE78">
            <v>0</v>
          </cell>
          <cell r="AF78">
            <v>0</v>
          </cell>
          <cell r="AG78" t="str">
            <v>I001</v>
          </cell>
          <cell r="AJ78" t="str">
            <v>ZK300.K181</v>
          </cell>
          <cell r="AK78">
            <v>0</v>
          </cell>
          <cell r="AL78">
            <v>0</v>
          </cell>
          <cell r="AV78">
            <v>200</v>
          </cell>
        </row>
        <row r="79">
          <cell r="A79" t="str">
            <v>ZK100.K202.0000</v>
          </cell>
          <cell r="B79" t="str">
            <v>ZK100</v>
          </cell>
          <cell r="C79">
            <v>0</v>
          </cell>
          <cell r="D79">
            <v>27883.5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J79" t="str">
            <v>ZK100.K202.0000</v>
          </cell>
          <cell r="K79">
            <v>0</v>
          </cell>
          <cell r="L79" t="str">
            <v>ZK100.K202.0000</v>
          </cell>
          <cell r="M79" t="str">
            <v>ZK100.K202.0000</v>
          </cell>
          <cell r="N79" t="str">
            <v>ZK100</v>
          </cell>
          <cell r="O79" t="str">
            <v>0000</v>
          </cell>
          <cell r="Q79">
            <v>0</v>
          </cell>
          <cell r="R79">
            <v>27883.5</v>
          </cell>
          <cell r="S79" t="b">
            <v>0</v>
          </cell>
          <cell r="U79" t="str">
            <v>ZK1</v>
          </cell>
          <cell r="V79" t="str">
            <v>0000</v>
          </cell>
          <cell r="W79">
            <v>27883.5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 t="str">
            <v>0000</v>
          </cell>
          <cell r="AC79">
            <v>27883.5</v>
          </cell>
          <cell r="AD79">
            <v>0</v>
          </cell>
          <cell r="AE79">
            <v>0</v>
          </cell>
          <cell r="AF79">
            <v>0</v>
          </cell>
          <cell r="AG79" t="str">
            <v>0000</v>
          </cell>
          <cell r="AJ79" t="str">
            <v>ZK300.K185</v>
          </cell>
          <cell r="AK79">
            <v>0</v>
          </cell>
          <cell r="AL79">
            <v>0</v>
          </cell>
          <cell r="AV79">
            <v>27883.5</v>
          </cell>
        </row>
        <row r="80">
          <cell r="A80" t="str">
            <v>ZK100.K203.0000</v>
          </cell>
          <cell r="B80" t="str">
            <v>ZK100</v>
          </cell>
          <cell r="C80">
            <v>0</v>
          </cell>
          <cell r="D80">
            <v>300.57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J80" t="str">
            <v>ZK100.K203.0000</v>
          </cell>
          <cell r="K80">
            <v>0</v>
          </cell>
          <cell r="L80" t="str">
            <v>ZK100.K203.0000</v>
          </cell>
          <cell r="M80" t="str">
            <v>ZK100.K203.0000</v>
          </cell>
          <cell r="N80" t="str">
            <v>ZK100</v>
          </cell>
          <cell r="O80" t="str">
            <v>0000</v>
          </cell>
          <cell r="Q80">
            <v>0</v>
          </cell>
          <cell r="R80">
            <v>300.57</v>
          </cell>
          <cell r="S80" t="b">
            <v>0</v>
          </cell>
          <cell r="T80">
            <v>0</v>
          </cell>
          <cell r="U80" t="str">
            <v>ZK1</v>
          </cell>
          <cell r="V80" t="str">
            <v>0000</v>
          </cell>
          <cell r="W80">
            <v>300.57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 t="str">
            <v>0000</v>
          </cell>
          <cell r="AC80">
            <v>300.57</v>
          </cell>
          <cell r="AD80">
            <v>0</v>
          </cell>
          <cell r="AE80">
            <v>0</v>
          </cell>
          <cell r="AF80">
            <v>0</v>
          </cell>
          <cell r="AG80" t="str">
            <v>0000</v>
          </cell>
          <cell r="AJ80" t="str">
            <v>ZK300.K186</v>
          </cell>
          <cell r="AK80">
            <v>0</v>
          </cell>
          <cell r="AL80">
            <v>0</v>
          </cell>
          <cell r="AV80">
            <v>300.57</v>
          </cell>
        </row>
        <row r="81">
          <cell r="A81" t="str">
            <v>ZK100.K203.I001</v>
          </cell>
          <cell r="B81" t="str">
            <v>ZK100</v>
          </cell>
          <cell r="C81">
            <v>0</v>
          </cell>
          <cell r="D81">
            <v>0</v>
          </cell>
          <cell r="E81">
            <v>-0.24</v>
          </cell>
          <cell r="F81">
            <v>0</v>
          </cell>
          <cell r="G81">
            <v>0</v>
          </cell>
          <cell r="H81">
            <v>0</v>
          </cell>
          <cell r="J81" t="str">
            <v>ZK100.K203.I001</v>
          </cell>
          <cell r="K81">
            <v>0</v>
          </cell>
          <cell r="L81" t="str">
            <v>ZK100.K203.I001</v>
          </cell>
          <cell r="M81" t="str">
            <v>ZK100.K203.I001</v>
          </cell>
          <cell r="N81" t="str">
            <v>ZK100</v>
          </cell>
          <cell r="O81" t="str">
            <v>I001</v>
          </cell>
          <cell r="Q81">
            <v>0</v>
          </cell>
          <cell r="R81">
            <v>0</v>
          </cell>
          <cell r="S81" t="b">
            <v>0</v>
          </cell>
          <cell r="T81">
            <v>0</v>
          </cell>
          <cell r="U81" t="str">
            <v>ZK1</v>
          </cell>
          <cell r="V81" t="str">
            <v>I001</v>
          </cell>
          <cell r="W81">
            <v>0</v>
          </cell>
          <cell r="X81">
            <v>-0.24</v>
          </cell>
          <cell r="Y81">
            <v>0</v>
          </cell>
          <cell r="Z81">
            <v>0</v>
          </cell>
          <cell r="AA81">
            <v>0</v>
          </cell>
          <cell r="AB81" t="str">
            <v>I001</v>
          </cell>
          <cell r="AC81">
            <v>0</v>
          </cell>
          <cell r="AD81">
            <v>-0.24</v>
          </cell>
          <cell r="AE81">
            <v>0</v>
          </cell>
          <cell r="AF81">
            <v>0</v>
          </cell>
          <cell r="AG81" t="str">
            <v>I001</v>
          </cell>
          <cell r="AJ81" t="str">
            <v>ZK400.0001</v>
          </cell>
          <cell r="AK81">
            <v>0</v>
          </cell>
          <cell r="AL81">
            <v>0</v>
          </cell>
          <cell r="AV81">
            <v>-0.24</v>
          </cell>
        </row>
        <row r="82">
          <cell r="A82" t="str">
            <v>ZK100.K244.C390</v>
          </cell>
          <cell r="B82" t="str">
            <v>ZK100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J82" t="str">
            <v>ZK100.K244.C390</v>
          </cell>
          <cell r="K82">
            <v>0</v>
          </cell>
          <cell r="L82" t="str">
            <v>ZK100.K244.C390</v>
          </cell>
          <cell r="M82" t="str">
            <v>ZK100.K244.C390</v>
          </cell>
          <cell r="N82" t="str">
            <v>ZK100</v>
          </cell>
          <cell r="O82" t="str">
            <v>C390</v>
          </cell>
          <cell r="Q82">
            <v>0</v>
          </cell>
          <cell r="R82">
            <v>0</v>
          </cell>
          <cell r="S82" t="b">
            <v>0</v>
          </cell>
          <cell r="T82">
            <v>0</v>
          </cell>
          <cell r="U82" t="str">
            <v>ZK1</v>
          </cell>
          <cell r="V82" t="str">
            <v>C390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 t="str">
            <v>C390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  <cell r="AG82" t="str">
            <v>C390</v>
          </cell>
          <cell r="AJ82" t="str">
            <v>ZK400.0008</v>
          </cell>
          <cell r="AK82">
            <v>0</v>
          </cell>
          <cell r="AL82">
            <v>0</v>
          </cell>
          <cell r="AV82">
            <v>0</v>
          </cell>
        </row>
        <row r="83">
          <cell r="A83" t="str">
            <v>ZK100.K270.C390</v>
          </cell>
          <cell r="B83" t="str">
            <v>ZK100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J83" t="str">
            <v>ZK100.K270.C390</v>
          </cell>
          <cell r="K83">
            <v>0</v>
          </cell>
          <cell r="L83" t="str">
            <v>ZK100.K270.C390</v>
          </cell>
          <cell r="M83" t="str">
            <v>ZK100.K270.C390</v>
          </cell>
          <cell r="N83" t="str">
            <v>ZK100</v>
          </cell>
          <cell r="O83" t="str">
            <v>C390</v>
          </cell>
          <cell r="Q83">
            <v>0</v>
          </cell>
          <cell r="R83">
            <v>0</v>
          </cell>
          <cell r="S83" t="b">
            <v>0</v>
          </cell>
          <cell r="U83" t="str">
            <v>ZK1</v>
          </cell>
          <cell r="V83" t="str">
            <v>C390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 t="str">
            <v>C390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 t="str">
            <v>C390</v>
          </cell>
          <cell r="AJ83" t="str">
            <v>ZK400.0009</v>
          </cell>
          <cell r="AK83">
            <v>0</v>
          </cell>
          <cell r="AL83">
            <v>0</v>
          </cell>
          <cell r="AV83">
            <v>0</v>
          </cell>
        </row>
        <row r="84">
          <cell r="A84" t="str">
            <v>ZK100.K278.C910</v>
          </cell>
          <cell r="B84" t="str">
            <v>ZK100</v>
          </cell>
          <cell r="C84">
            <v>0</v>
          </cell>
          <cell r="D84">
            <v>0</v>
          </cell>
          <cell r="E84">
            <v>0</v>
          </cell>
          <cell r="F84">
            <v>291.67</v>
          </cell>
          <cell r="G84">
            <v>0</v>
          </cell>
          <cell r="H84">
            <v>291.67</v>
          </cell>
          <cell r="J84" t="str">
            <v>ZK100.K278.C910</v>
          </cell>
          <cell r="K84">
            <v>291.67</v>
          </cell>
          <cell r="L84" t="str">
            <v>ZK100.K278.C910</v>
          </cell>
          <cell r="M84" t="str">
            <v>ZK100.K278.C910</v>
          </cell>
          <cell r="N84" t="str">
            <v>ZK100</v>
          </cell>
          <cell r="O84" t="str">
            <v>C910</v>
          </cell>
          <cell r="Q84">
            <v>291.67</v>
          </cell>
          <cell r="R84">
            <v>0</v>
          </cell>
          <cell r="S84" t="b">
            <v>0</v>
          </cell>
          <cell r="T84">
            <v>0</v>
          </cell>
          <cell r="U84" t="str">
            <v>ZK1</v>
          </cell>
          <cell r="V84" t="str">
            <v>C910</v>
          </cell>
          <cell r="W84">
            <v>0</v>
          </cell>
          <cell r="X84">
            <v>0</v>
          </cell>
          <cell r="Y84">
            <v>291.67</v>
          </cell>
          <cell r="Z84">
            <v>0</v>
          </cell>
          <cell r="AA84">
            <v>291.67</v>
          </cell>
          <cell r="AB84" t="str">
            <v>C910</v>
          </cell>
          <cell r="AC84">
            <v>0</v>
          </cell>
          <cell r="AD84">
            <v>0</v>
          </cell>
          <cell r="AE84">
            <v>291.67</v>
          </cell>
          <cell r="AF84">
            <v>0</v>
          </cell>
          <cell r="AG84" t="str">
            <v>C910</v>
          </cell>
          <cell r="AJ84" t="str">
            <v>ZK400.2460</v>
          </cell>
          <cell r="AK84">
            <v>0</v>
          </cell>
          <cell r="AL84">
            <v>0</v>
          </cell>
          <cell r="AV84">
            <v>291.67</v>
          </cell>
        </row>
        <row r="85">
          <cell r="A85" t="str">
            <v>ZK100.K304.0000</v>
          </cell>
          <cell r="B85" t="str">
            <v>ZK100</v>
          </cell>
          <cell r="C85">
            <v>0</v>
          </cell>
          <cell r="D85">
            <v>-3669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J85" t="str">
            <v>ZK100.K304.0000</v>
          </cell>
          <cell r="K85">
            <v>0</v>
          </cell>
          <cell r="L85" t="str">
            <v>ZK100.K304.0000</v>
          </cell>
          <cell r="M85" t="str">
            <v>ZK100.K304.0000</v>
          </cell>
          <cell r="N85" t="str">
            <v>ZK100</v>
          </cell>
          <cell r="O85" t="str">
            <v>0000</v>
          </cell>
          <cell r="Q85">
            <v>0</v>
          </cell>
          <cell r="R85">
            <v>-3669</v>
          </cell>
          <cell r="S85" t="b">
            <v>0</v>
          </cell>
          <cell r="U85" t="str">
            <v>ZK1</v>
          </cell>
          <cell r="V85" t="str">
            <v>0000</v>
          </cell>
          <cell r="W85">
            <v>-3669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 t="str">
            <v>0000</v>
          </cell>
          <cell r="AC85">
            <v>-3669</v>
          </cell>
          <cell r="AD85">
            <v>0</v>
          </cell>
          <cell r="AE85">
            <v>0</v>
          </cell>
          <cell r="AF85">
            <v>0</v>
          </cell>
          <cell r="AG85" t="str">
            <v>0000</v>
          </cell>
          <cell r="AJ85" t="str">
            <v>ZK400.K002</v>
          </cell>
          <cell r="AK85">
            <v>0</v>
          </cell>
          <cell r="AL85">
            <v>0</v>
          </cell>
          <cell r="AV85">
            <v>-3669</v>
          </cell>
        </row>
        <row r="86">
          <cell r="A86" t="str">
            <v>ZK100.K304.C009</v>
          </cell>
          <cell r="B86" t="str">
            <v>ZK100</v>
          </cell>
          <cell r="C86">
            <v>0</v>
          </cell>
          <cell r="D86">
            <v>3669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J86" t="str">
            <v>ZK100.K304.C009</v>
          </cell>
          <cell r="K86">
            <v>0</v>
          </cell>
          <cell r="L86" t="str">
            <v>ZK100.K304.C009</v>
          </cell>
          <cell r="M86" t="str">
            <v>ZK100.K304.C009</v>
          </cell>
          <cell r="N86" t="str">
            <v>ZK100</v>
          </cell>
          <cell r="O86" t="str">
            <v>C009</v>
          </cell>
          <cell r="Q86">
            <v>0</v>
          </cell>
          <cell r="R86">
            <v>3669</v>
          </cell>
          <cell r="S86" t="b">
            <v>0</v>
          </cell>
          <cell r="T86">
            <v>0</v>
          </cell>
          <cell r="U86" t="str">
            <v>ZK1</v>
          </cell>
          <cell r="V86" t="str">
            <v>C009</v>
          </cell>
          <cell r="W86">
            <v>3669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 t="str">
            <v>C009</v>
          </cell>
          <cell r="AC86">
            <v>3669</v>
          </cell>
          <cell r="AD86">
            <v>0</v>
          </cell>
          <cell r="AE86">
            <v>0</v>
          </cell>
          <cell r="AF86">
            <v>0</v>
          </cell>
          <cell r="AG86" t="str">
            <v>C009</v>
          </cell>
          <cell r="AJ86" t="str">
            <v>ZK400.K006</v>
          </cell>
          <cell r="AK86">
            <v>0</v>
          </cell>
          <cell r="AL86">
            <v>0</v>
          </cell>
          <cell r="AV86">
            <v>3669</v>
          </cell>
        </row>
        <row r="87">
          <cell r="A87" t="str">
            <v>ZK101.K001.C003</v>
          </cell>
          <cell r="B87" t="str">
            <v>ZK101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J87"/>
          <cell r="K87"/>
          <cell r="L87"/>
          <cell r="M87"/>
          <cell r="N87"/>
          <cell r="O87"/>
          <cell r="Q87"/>
          <cell r="R87"/>
          <cell r="S87" t="b">
            <v>0</v>
          </cell>
          <cell r="T87">
            <v>0</v>
          </cell>
          <cell r="U87"/>
          <cell r="V87"/>
          <cell r="W87"/>
          <cell r="X87"/>
          <cell r="Y87"/>
          <cell r="Z87"/>
          <cell r="AA87"/>
          <cell r="AB87"/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 t="e">
            <v>#N/A</v>
          </cell>
          <cell r="AJ87" t="str">
            <v>ZK400.K100</v>
          </cell>
          <cell r="AK87">
            <v>0</v>
          </cell>
          <cell r="AL87">
            <v>0</v>
          </cell>
          <cell r="AV87">
            <v>0</v>
          </cell>
        </row>
        <row r="88">
          <cell r="A88" t="str">
            <v>ZK101.K005.C060</v>
          </cell>
          <cell r="B88" t="str">
            <v>ZK101</v>
          </cell>
          <cell r="C88">
            <v>0</v>
          </cell>
          <cell r="D88">
            <v>0</v>
          </cell>
          <cell r="E88">
            <v>0</v>
          </cell>
          <cell r="F88">
            <v>-4985.16</v>
          </cell>
          <cell r="G88">
            <v>0</v>
          </cell>
          <cell r="H88">
            <v>-4985.16</v>
          </cell>
          <cell r="J88" t="str">
            <v>ZK101.K005.C060</v>
          </cell>
          <cell r="K88">
            <v>-4985.16</v>
          </cell>
          <cell r="L88" t="str">
            <v>ZK101.K005.C060</v>
          </cell>
          <cell r="M88" t="str">
            <v>ZK101.K005.C060</v>
          </cell>
          <cell r="N88" t="str">
            <v>ZK101</v>
          </cell>
          <cell r="O88" t="str">
            <v>C060</v>
          </cell>
          <cell r="Q88">
            <v>-4985.16</v>
          </cell>
          <cell r="R88">
            <v>0</v>
          </cell>
          <cell r="S88" t="b">
            <v>0</v>
          </cell>
          <cell r="U88" t="str">
            <v>ZK1</v>
          </cell>
          <cell r="V88" t="str">
            <v>C060</v>
          </cell>
          <cell r="W88">
            <v>0</v>
          </cell>
          <cell r="X88">
            <v>0</v>
          </cell>
          <cell r="Y88">
            <v>-4985.16</v>
          </cell>
          <cell r="Z88">
            <v>0</v>
          </cell>
          <cell r="AA88">
            <v>-4985.16</v>
          </cell>
          <cell r="AB88" t="str">
            <v>C060</v>
          </cell>
          <cell r="AC88">
            <v>0</v>
          </cell>
          <cell r="AD88">
            <v>0</v>
          </cell>
          <cell r="AE88">
            <v>-4985.16</v>
          </cell>
          <cell r="AF88">
            <v>0</v>
          </cell>
          <cell r="AG88" t="str">
            <v>C060</v>
          </cell>
          <cell r="AJ88" t="str">
            <v>ZK400.K101</v>
          </cell>
          <cell r="AK88">
            <v>0</v>
          </cell>
          <cell r="AL88">
            <v>0</v>
          </cell>
          <cell r="AV88">
            <v>-4985.16</v>
          </cell>
        </row>
        <row r="89">
          <cell r="A89" t="str">
            <v>ZK101.K005.C181</v>
          </cell>
          <cell r="B89" t="str">
            <v>ZK101</v>
          </cell>
          <cell r="C89">
            <v>0</v>
          </cell>
          <cell r="D89">
            <v>0</v>
          </cell>
          <cell r="E89">
            <v>0</v>
          </cell>
          <cell r="F89">
            <v>129447</v>
          </cell>
          <cell r="G89">
            <v>0</v>
          </cell>
          <cell r="H89">
            <v>129447</v>
          </cell>
          <cell r="J89" t="str">
            <v>ZK101.K005.C181</v>
          </cell>
          <cell r="K89">
            <v>129447</v>
          </cell>
          <cell r="L89" t="str">
            <v>ZK101.K005.C181</v>
          </cell>
          <cell r="M89" t="str">
            <v>ZK101.K005.C181</v>
          </cell>
          <cell r="N89" t="str">
            <v>ZK101</v>
          </cell>
          <cell r="O89" t="str">
            <v>C181</v>
          </cell>
          <cell r="Q89">
            <v>129447</v>
          </cell>
          <cell r="R89">
            <v>0</v>
          </cell>
          <cell r="S89" t="b">
            <v>0</v>
          </cell>
          <cell r="T89">
            <v>0</v>
          </cell>
          <cell r="U89" t="str">
            <v>ZK1</v>
          </cell>
          <cell r="V89" t="str">
            <v>C181</v>
          </cell>
          <cell r="W89">
            <v>0</v>
          </cell>
          <cell r="X89">
            <v>0</v>
          </cell>
          <cell r="Y89">
            <v>129447</v>
          </cell>
          <cell r="Z89">
            <v>0</v>
          </cell>
          <cell r="AA89">
            <v>129447</v>
          </cell>
          <cell r="AB89" t="str">
            <v>C181</v>
          </cell>
          <cell r="AC89">
            <v>0</v>
          </cell>
          <cell r="AD89">
            <v>0</v>
          </cell>
          <cell r="AE89">
            <v>129447</v>
          </cell>
          <cell r="AF89">
            <v>0</v>
          </cell>
          <cell r="AG89" t="str">
            <v>C181</v>
          </cell>
          <cell r="AJ89" t="str">
            <v>ZK400.K102</v>
          </cell>
          <cell r="AK89">
            <v>0</v>
          </cell>
          <cell r="AL89">
            <v>0</v>
          </cell>
          <cell r="AV89">
            <v>129447</v>
          </cell>
        </row>
        <row r="90">
          <cell r="A90" t="str">
            <v>ZK101.K005.C270</v>
          </cell>
          <cell r="B90" t="str">
            <v>ZK101</v>
          </cell>
          <cell r="C90">
            <v>0</v>
          </cell>
          <cell r="D90">
            <v>0</v>
          </cell>
          <cell r="E90">
            <v>0</v>
          </cell>
          <cell r="F90">
            <v>-2000</v>
          </cell>
          <cell r="G90">
            <v>0</v>
          </cell>
          <cell r="H90">
            <v>-2000</v>
          </cell>
          <cell r="J90" t="str">
            <v>ZK101.K005.C270</v>
          </cell>
          <cell r="K90">
            <v>-2000</v>
          </cell>
          <cell r="L90" t="str">
            <v>ZK101.K005.C270</v>
          </cell>
          <cell r="M90" t="str">
            <v>ZK101.K005.C270</v>
          </cell>
          <cell r="N90" t="str">
            <v>ZK101</v>
          </cell>
          <cell r="O90" t="str">
            <v>C270</v>
          </cell>
          <cell r="Q90">
            <v>-2000</v>
          </cell>
          <cell r="R90">
            <v>0</v>
          </cell>
          <cell r="S90" t="b">
            <v>0</v>
          </cell>
          <cell r="T90">
            <v>0</v>
          </cell>
          <cell r="U90" t="str">
            <v>ZK1</v>
          </cell>
          <cell r="V90" t="str">
            <v>C270</v>
          </cell>
          <cell r="W90">
            <v>0</v>
          </cell>
          <cell r="X90">
            <v>0</v>
          </cell>
          <cell r="Y90">
            <v>-2000</v>
          </cell>
          <cell r="Z90">
            <v>0</v>
          </cell>
          <cell r="AA90">
            <v>-2000</v>
          </cell>
          <cell r="AB90" t="str">
            <v>C270</v>
          </cell>
          <cell r="AC90">
            <v>0</v>
          </cell>
          <cell r="AD90">
            <v>0</v>
          </cell>
          <cell r="AE90">
            <v>-2000</v>
          </cell>
          <cell r="AF90">
            <v>0</v>
          </cell>
          <cell r="AG90" t="str">
            <v>C270</v>
          </cell>
          <cell r="AJ90" t="str">
            <v>ZK400.K104</v>
          </cell>
          <cell r="AK90">
            <v>0</v>
          </cell>
          <cell r="AL90">
            <v>0</v>
          </cell>
          <cell r="AV90">
            <v>-2000</v>
          </cell>
        </row>
        <row r="91">
          <cell r="A91" t="str">
            <v>ZK101.K005.C350</v>
          </cell>
          <cell r="B91" t="str">
            <v>ZK101</v>
          </cell>
          <cell r="C91">
            <v>0</v>
          </cell>
          <cell r="D91">
            <v>0</v>
          </cell>
          <cell r="E91">
            <v>0</v>
          </cell>
          <cell r="F91">
            <v>-1874.5</v>
          </cell>
          <cell r="G91">
            <v>0</v>
          </cell>
          <cell r="H91">
            <v>-1874.5</v>
          </cell>
          <cell r="J91" t="str">
            <v>ZK101.K005.C350</v>
          </cell>
          <cell r="K91">
            <v>-1874.5</v>
          </cell>
          <cell r="L91" t="str">
            <v>ZK101.K005.C350</v>
          </cell>
          <cell r="M91" t="str">
            <v>ZK101.K005.C350</v>
          </cell>
          <cell r="N91" t="str">
            <v>ZK101</v>
          </cell>
          <cell r="O91" t="str">
            <v>C350</v>
          </cell>
          <cell r="Q91">
            <v>-1874.5</v>
          </cell>
          <cell r="R91">
            <v>0</v>
          </cell>
          <cell r="S91" t="b">
            <v>0</v>
          </cell>
          <cell r="U91" t="str">
            <v>ZK1</v>
          </cell>
          <cell r="V91" t="str">
            <v>C350</v>
          </cell>
          <cell r="W91">
            <v>0</v>
          </cell>
          <cell r="X91">
            <v>0</v>
          </cell>
          <cell r="Y91">
            <v>-1874.5</v>
          </cell>
          <cell r="Z91">
            <v>0</v>
          </cell>
          <cell r="AA91">
            <v>-1874.5</v>
          </cell>
          <cell r="AB91" t="str">
            <v>C350</v>
          </cell>
          <cell r="AC91">
            <v>0</v>
          </cell>
          <cell r="AD91">
            <v>0</v>
          </cell>
          <cell r="AE91">
            <v>-1874.5</v>
          </cell>
          <cell r="AF91">
            <v>0</v>
          </cell>
          <cell r="AG91" t="str">
            <v>C350</v>
          </cell>
          <cell r="AJ91" t="str">
            <v>ZK400.K105</v>
          </cell>
          <cell r="AK91">
            <v>0</v>
          </cell>
          <cell r="AL91">
            <v>0</v>
          </cell>
          <cell r="AV91">
            <v>-1874.5</v>
          </cell>
        </row>
        <row r="92">
          <cell r="A92" t="str">
            <v>ZK101.K005.C370</v>
          </cell>
          <cell r="B92" t="str">
            <v>ZK101</v>
          </cell>
          <cell r="C92">
            <v>0</v>
          </cell>
          <cell r="D92">
            <v>0</v>
          </cell>
          <cell r="E92">
            <v>0</v>
          </cell>
          <cell r="F92">
            <v>-16000</v>
          </cell>
          <cell r="G92">
            <v>0</v>
          </cell>
          <cell r="H92">
            <v>-16000</v>
          </cell>
          <cell r="J92" t="str">
            <v>ZK101.K005.C370</v>
          </cell>
          <cell r="K92">
            <v>-16000</v>
          </cell>
          <cell r="L92" t="str">
            <v>ZK101.K005.C370</v>
          </cell>
          <cell r="M92" t="str">
            <v>ZK101.K005.C370</v>
          </cell>
          <cell r="N92" t="str">
            <v>ZK101</v>
          </cell>
          <cell r="O92" t="str">
            <v>C370</v>
          </cell>
          <cell r="Q92">
            <v>-16000</v>
          </cell>
          <cell r="R92">
            <v>0</v>
          </cell>
          <cell r="S92" t="b">
            <v>0</v>
          </cell>
          <cell r="T92">
            <v>0</v>
          </cell>
          <cell r="U92" t="str">
            <v>ZK1</v>
          </cell>
          <cell r="V92" t="str">
            <v>C370</v>
          </cell>
          <cell r="W92">
            <v>0</v>
          </cell>
          <cell r="X92">
            <v>0</v>
          </cell>
          <cell r="Y92">
            <v>-16000</v>
          </cell>
          <cell r="Z92">
            <v>0</v>
          </cell>
          <cell r="AA92">
            <v>-16000</v>
          </cell>
          <cell r="AB92" t="str">
            <v>C370</v>
          </cell>
          <cell r="AC92">
            <v>0</v>
          </cell>
          <cell r="AD92">
            <v>0</v>
          </cell>
          <cell r="AE92">
            <v>-16000</v>
          </cell>
          <cell r="AF92">
            <v>0</v>
          </cell>
          <cell r="AG92" t="str">
            <v>C370</v>
          </cell>
          <cell r="AJ92" t="str">
            <v>ZK400.K115</v>
          </cell>
          <cell r="AK92">
            <v>0</v>
          </cell>
          <cell r="AL92">
            <v>0</v>
          </cell>
          <cell r="AV92">
            <v>-16000</v>
          </cell>
        </row>
        <row r="93">
          <cell r="A93" t="str">
            <v>ZK101.K005.C500</v>
          </cell>
          <cell r="B93" t="str">
            <v>ZK101</v>
          </cell>
          <cell r="C93">
            <v>0</v>
          </cell>
          <cell r="D93">
            <v>0</v>
          </cell>
          <cell r="E93">
            <v>0</v>
          </cell>
          <cell r="F93">
            <v>-1000</v>
          </cell>
          <cell r="G93">
            <v>0</v>
          </cell>
          <cell r="H93">
            <v>-1000</v>
          </cell>
          <cell r="J93" t="str">
            <v>ZK101.K005.C500</v>
          </cell>
          <cell r="K93">
            <v>-1000</v>
          </cell>
          <cell r="L93" t="str">
            <v>ZK101.K005.C500</v>
          </cell>
          <cell r="M93" t="str">
            <v>ZK101.K005.C500</v>
          </cell>
          <cell r="N93" t="str">
            <v>ZK101</v>
          </cell>
          <cell r="O93" t="str">
            <v>C500</v>
          </cell>
          <cell r="Q93">
            <v>-1000</v>
          </cell>
          <cell r="R93">
            <v>0</v>
          </cell>
          <cell r="S93" t="b">
            <v>0</v>
          </cell>
          <cell r="T93">
            <v>0</v>
          </cell>
          <cell r="U93" t="str">
            <v>ZK1</v>
          </cell>
          <cell r="V93" t="str">
            <v>C500</v>
          </cell>
          <cell r="W93">
            <v>0</v>
          </cell>
          <cell r="X93">
            <v>0</v>
          </cell>
          <cell r="Y93">
            <v>-1000</v>
          </cell>
          <cell r="Z93">
            <v>0</v>
          </cell>
          <cell r="AA93">
            <v>-1000</v>
          </cell>
          <cell r="AB93" t="str">
            <v>C500</v>
          </cell>
          <cell r="AC93">
            <v>0</v>
          </cell>
          <cell r="AD93">
            <v>0</v>
          </cell>
          <cell r="AE93">
            <v>-1000</v>
          </cell>
          <cell r="AF93">
            <v>0</v>
          </cell>
          <cell r="AG93" t="str">
            <v>C500</v>
          </cell>
          <cell r="AJ93" t="str">
            <v>ZK400.K116</v>
          </cell>
          <cell r="AK93">
            <v>0</v>
          </cell>
          <cell r="AL93">
            <v>0</v>
          </cell>
          <cell r="AV93">
            <v>-1000</v>
          </cell>
        </row>
        <row r="94">
          <cell r="A94" t="str">
            <v>ZK101.K005.C505</v>
          </cell>
          <cell r="B94" t="str">
            <v>ZK101</v>
          </cell>
          <cell r="C94">
            <v>0</v>
          </cell>
          <cell r="D94">
            <v>0</v>
          </cell>
          <cell r="E94">
            <v>0</v>
          </cell>
          <cell r="F94">
            <v>-4466.93</v>
          </cell>
          <cell r="G94">
            <v>0</v>
          </cell>
          <cell r="H94">
            <v>-4466.93</v>
          </cell>
          <cell r="J94" t="str">
            <v>ZK101.K005.C505</v>
          </cell>
          <cell r="K94">
            <v>-4466.93</v>
          </cell>
          <cell r="L94" t="str">
            <v>ZK101.K005.C505</v>
          </cell>
          <cell r="M94" t="str">
            <v>ZK101.K005.C505</v>
          </cell>
          <cell r="N94" t="str">
            <v>ZK101</v>
          </cell>
          <cell r="O94" t="str">
            <v>C505</v>
          </cell>
          <cell r="Q94">
            <v>-4466.93</v>
          </cell>
          <cell r="R94">
            <v>0</v>
          </cell>
          <cell r="S94" t="b">
            <v>0</v>
          </cell>
          <cell r="T94">
            <v>0</v>
          </cell>
          <cell r="U94" t="str">
            <v>ZK1</v>
          </cell>
          <cell r="V94" t="str">
            <v>C505</v>
          </cell>
          <cell r="W94">
            <v>0</v>
          </cell>
          <cell r="X94">
            <v>0</v>
          </cell>
          <cell r="Y94">
            <v>-4466.93</v>
          </cell>
          <cell r="Z94">
            <v>0</v>
          </cell>
          <cell r="AA94">
            <v>-4466.93</v>
          </cell>
          <cell r="AB94" t="str">
            <v>C505</v>
          </cell>
          <cell r="AC94">
            <v>0</v>
          </cell>
          <cell r="AD94">
            <v>0</v>
          </cell>
          <cell r="AE94">
            <v>-4466.93</v>
          </cell>
          <cell r="AF94">
            <v>0</v>
          </cell>
          <cell r="AG94" t="str">
            <v>C505</v>
          </cell>
          <cell r="AJ94" t="str">
            <v>ZK400.K117</v>
          </cell>
          <cell r="AK94">
            <v>0</v>
          </cell>
          <cell r="AL94">
            <v>0</v>
          </cell>
          <cell r="AV94">
            <v>-4466.93</v>
          </cell>
        </row>
        <row r="95">
          <cell r="A95" t="str">
            <v>ZK101.K115.C236</v>
          </cell>
          <cell r="B95" t="str">
            <v>ZK101</v>
          </cell>
          <cell r="C95">
            <v>0</v>
          </cell>
          <cell r="D95">
            <v>0</v>
          </cell>
          <cell r="E95">
            <v>0</v>
          </cell>
          <cell r="F95">
            <v>282.44</v>
          </cell>
          <cell r="G95">
            <v>0</v>
          </cell>
          <cell r="H95">
            <v>282.44</v>
          </cell>
          <cell r="J95" t="str">
            <v>ZK101.K115.C236</v>
          </cell>
          <cell r="K95">
            <v>282.44</v>
          </cell>
          <cell r="L95" t="str">
            <v>ZK101.K115.C236</v>
          </cell>
          <cell r="M95" t="str">
            <v>ZK101.K115.C236</v>
          </cell>
          <cell r="N95" t="str">
            <v>ZK101</v>
          </cell>
          <cell r="O95" t="str">
            <v>C236</v>
          </cell>
          <cell r="Q95">
            <v>282.44</v>
          </cell>
          <cell r="R95">
            <v>0</v>
          </cell>
          <cell r="S95" t="b">
            <v>0</v>
          </cell>
          <cell r="T95">
            <v>0</v>
          </cell>
          <cell r="U95" t="str">
            <v>ZK1</v>
          </cell>
          <cell r="V95" t="str">
            <v>C236</v>
          </cell>
          <cell r="W95">
            <v>0</v>
          </cell>
          <cell r="X95">
            <v>0</v>
          </cell>
          <cell r="Y95">
            <v>282.44</v>
          </cell>
          <cell r="Z95">
            <v>0</v>
          </cell>
          <cell r="AA95">
            <v>282.44</v>
          </cell>
          <cell r="AB95" t="str">
            <v>C236</v>
          </cell>
          <cell r="AC95">
            <v>0</v>
          </cell>
          <cell r="AD95">
            <v>0</v>
          </cell>
          <cell r="AE95">
            <v>282.44</v>
          </cell>
          <cell r="AF95">
            <v>0</v>
          </cell>
          <cell r="AG95" t="str">
            <v>C236</v>
          </cell>
          <cell r="AJ95" t="str">
            <v>ZK400.K118</v>
          </cell>
          <cell r="AK95">
            <v>0</v>
          </cell>
          <cell r="AL95">
            <v>0</v>
          </cell>
          <cell r="AV95">
            <v>282.44</v>
          </cell>
        </row>
        <row r="96">
          <cell r="A96" t="str">
            <v>ZK101.K115.C274</v>
          </cell>
          <cell r="B96" t="str">
            <v>ZK101</v>
          </cell>
          <cell r="C96">
            <v>0</v>
          </cell>
          <cell r="D96">
            <v>0</v>
          </cell>
          <cell r="E96">
            <v>0</v>
          </cell>
          <cell r="F96">
            <v>225</v>
          </cell>
          <cell r="G96">
            <v>0</v>
          </cell>
          <cell r="H96">
            <v>225</v>
          </cell>
          <cell r="J96" t="str">
            <v>ZK101.K115.C274</v>
          </cell>
          <cell r="K96">
            <v>225</v>
          </cell>
          <cell r="L96" t="str">
            <v>ZK101.K115.C274</v>
          </cell>
          <cell r="M96" t="str">
            <v>ZK101.K115.C274</v>
          </cell>
          <cell r="N96" t="str">
            <v>ZK101</v>
          </cell>
          <cell r="O96" t="str">
            <v>C274</v>
          </cell>
          <cell r="Q96">
            <v>225</v>
          </cell>
          <cell r="R96">
            <v>0</v>
          </cell>
          <cell r="S96" t="b">
            <v>0</v>
          </cell>
          <cell r="U96" t="str">
            <v>ZK1</v>
          </cell>
          <cell r="V96" t="str">
            <v>C274</v>
          </cell>
          <cell r="W96">
            <v>0</v>
          </cell>
          <cell r="X96">
            <v>0</v>
          </cell>
          <cell r="Y96">
            <v>225</v>
          </cell>
          <cell r="Z96">
            <v>0</v>
          </cell>
          <cell r="AA96">
            <v>225</v>
          </cell>
          <cell r="AB96" t="str">
            <v>C274</v>
          </cell>
          <cell r="AC96">
            <v>0</v>
          </cell>
          <cell r="AD96">
            <v>0</v>
          </cell>
          <cell r="AE96">
            <v>225</v>
          </cell>
          <cell r="AF96">
            <v>0</v>
          </cell>
          <cell r="AG96" t="str">
            <v>C274</v>
          </cell>
          <cell r="AJ96" t="str">
            <v>ZK400.K119</v>
          </cell>
          <cell r="AK96">
            <v>0</v>
          </cell>
          <cell r="AL96">
            <v>0</v>
          </cell>
          <cell r="AV96">
            <v>225</v>
          </cell>
        </row>
        <row r="97">
          <cell r="A97" t="str">
            <v>ZK101.K115.C520</v>
          </cell>
          <cell r="B97" t="str">
            <v>ZK101</v>
          </cell>
          <cell r="C97">
            <v>0</v>
          </cell>
          <cell r="D97">
            <v>0</v>
          </cell>
          <cell r="E97">
            <v>0</v>
          </cell>
          <cell r="F97">
            <v>6.4</v>
          </cell>
          <cell r="G97">
            <v>0</v>
          </cell>
          <cell r="H97">
            <v>6.4</v>
          </cell>
          <cell r="J97" t="str">
            <v>ZK101.K115.C520</v>
          </cell>
          <cell r="K97">
            <v>6.4</v>
          </cell>
          <cell r="L97" t="str">
            <v>ZK101.K115.C520</v>
          </cell>
          <cell r="M97" t="str">
            <v>ZK101.K115.C520</v>
          </cell>
          <cell r="N97" t="str">
            <v>ZK101</v>
          </cell>
          <cell r="O97" t="str">
            <v>C520</v>
          </cell>
          <cell r="Q97">
            <v>6.4</v>
          </cell>
          <cell r="R97">
            <v>0</v>
          </cell>
          <cell r="S97" t="b">
            <v>0</v>
          </cell>
          <cell r="T97">
            <v>0</v>
          </cell>
          <cell r="U97" t="str">
            <v>ZK1</v>
          </cell>
          <cell r="V97" t="str">
            <v>C520</v>
          </cell>
          <cell r="W97">
            <v>0</v>
          </cell>
          <cell r="X97">
            <v>0</v>
          </cell>
          <cell r="Y97">
            <v>6.4</v>
          </cell>
          <cell r="Z97">
            <v>0</v>
          </cell>
          <cell r="AA97">
            <v>6.4</v>
          </cell>
          <cell r="AB97" t="str">
            <v>C520</v>
          </cell>
          <cell r="AC97">
            <v>0</v>
          </cell>
          <cell r="AD97">
            <v>0</v>
          </cell>
          <cell r="AE97">
            <v>6.4</v>
          </cell>
          <cell r="AF97">
            <v>0</v>
          </cell>
          <cell r="AG97" t="str">
            <v>C520</v>
          </cell>
          <cell r="AJ97" t="str">
            <v>ZK400.K120</v>
          </cell>
          <cell r="AK97">
            <v>0</v>
          </cell>
          <cell r="AL97">
            <v>0</v>
          </cell>
          <cell r="AV97">
            <v>6.4</v>
          </cell>
        </row>
        <row r="98">
          <cell r="A98" t="str">
            <v>ZK101.K115.C550</v>
          </cell>
          <cell r="B98" t="str">
            <v>ZK101</v>
          </cell>
          <cell r="C98">
            <v>0</v>
          </cell>
          <cell r="D98">
            <v>0</v>
          </cell>
          <cell r="E98">
            <v>0</v>
          </cell>
          <cell r="F98">
            <v>21.2</v>
          </cell>
          <cell r="G98">
            <v>0</v>
          </cell>
          <cell r="H98">
            <v>21.2</v>
          </cell>
          <cell r="J98" t="str">
            <v>ZK101.K115.C550</v>
          </cell>
          <cell r="K98">
            <v>21.2</v>
          </cell>
          <cell r="L98" t="str">
            <v>ZK101.K115.C550</v>
          </cell>
          <cell r="M98" t="str">
            <v>ZK101.K115.C550</v>
          </cell>
          <cell r="N98" t="str">
            <v>ZK101</v>
          </cell>
          <cell r="O98" t="str">
            <v>C550</v>
          </cell>
          <cell r="Q98">
            <v>21.2</v>
          </cell>
          <cell r="R98">
            <v>0</v>
          </cell>
          <cell r="S98" t="b">
            <v>0</v>
          </cell>
          <cell r="U98" t="str">
            <v>ZK1</v>
          </cell>
          <cell r="V98" t="str">
            <v>C550</v>
          </cell>
          <cell r="W98">
            <v>0</v>
          </cell>
          <cell r="X98">
            <v>0</v>
          </cell>
          <cell r="Y98">
            <v>21.2</v>
          </cell>
          <cell r="Z98">
            <v>0</v>
          </cell>
          <cell r="AA98">
            <v>21.2</v>
          </cell>
          <cell r="AB98" t="str">
            <v>C550</v>
          </cell>
          <cell r="AC98">
            <v>0</v>
          </cell>
          <cell r="AD98">
            <v>0</v>
          </cell>
          <cell r="AE98">
            <v>21.2</v>
          </cell>
          <cell r="AF98">
            <v>0</v>
          </cell>
          <cell r="AG98" t="str">
            <v>C550</v>
          </cell>
          <cell r="AJ98" t="str">
            <v>ZK400.K130</v>
          </cell>
          <cell r="AK98">
            <v>0</v>
          </cell>
          <cell r="AL98">
            <v>0</v>
          </cell>
          <cell r="AV98">
            <v>21.2</v>
          </cell>
        </row>
        <row r="99">
          <cell r="A99" t="str">
            <v>ZK101.K115.C810</v>
          </cell>
          <cell r="B99" t="str">
            <v>ZK101</v>
          </cell>
          <cell r="C99">
            <v>0</v>
          </cell>
          <cell r="D99">
            <v>0</v>
          </cell>
          <cell r="E99">
            <v>102.2</v>
          </cell>
          <cell r="F99">
            <v>0</v>
          </cell>
          <cell r="G99">
            <v>0</v>
          </cell>
          <cell r="H99">
            <v>0</v>
          </cell>
          <cell r="J99" t="str">
            <v>ZK101.K115.C810</v>
          </cell>
          <cell r="K99">
            <v>0</v>
          </cell>
          <cell r="L99" t="str">
            <v>ZK101.K115.C810</v>
          </cell>
          <cell r="M99" t="str">
            <v>ZK101.K115.C810</v>
          </cell>
          <cell r="N99" t="str">
            <v>ZK101</v>
          </cell>
          <cell r="O99" t="str">
            <v>C810</v>
          </cell>
          <cell r="Q99">
            <v>0</v>
          </cell>
          <cell r="R99">
            <v>0</v>
          </cell>
          <cell r="S99" t="b">
            <v>0</v>
          </cell>
          <cell r="T99">
            <v>0</v>
          </cell>
          <cell r="U99" t="str">
            <v>ZK1</v>
          </cell>
          <cell r="V99" t="str">
            <v>C810</v>
          </cell>
          <cell r="W99">
            <v>0</v>
          </cell>
          <cell r="X99">
            <v>102.2</v>
          </cell>
          <cell r="Y99">
            <v>0</v>
          </cell>
          <cell r="Z99">
            <v>0</v>
          </cell>
          <cell r="AA99">
            <v>0</v>
          </cell>
          <cell r="AB99" t="str">
            <v>C810</v>
          </cell>
          <cell r="AC99">
            <v>0</v>
          </cell>
          <cell r="AD99">
            <v>102.2</v>
          </cell>
          <cell r="AE99">
            <v>0</v>
          </cell>
          <cell r="AF99">
            <v>0</v>
          </cell>
          <cell r="AG99" t="str">
            <v>C810</v>
          </cell>
          <cell r="AJ99" t="str">
            <v>ZK400.K131</v>
          </cell>
          <cell r="AK99">
            <v>0</v>
          </cell>
          <cell r="AL99">
            <v>0</v>
          </cell>
          <cell r="AV99">
            <v>102.2</v>
          </cell>
        </row>
        <row r="100">
          <cell r="A100" t="str">
            <v>ZK101.K115.I001</v>
          </cell>
          <cell r="B100" t="str">
            <v>ZK101</v>
          </cell>
          <cell r="C100">
            <v>0</v>
          </cell>
          <cell r="D100">
            <v>0</v>
          </cell>
          <cell r="E100">
            <v>-0.04</v>
          </cell>
          <cell r="F100">
            <v>0</v>
          </cell>
          <cell r="G100">
            <v>0</v>
          </cell>
          <cell r="H100">
            <v>0</v>
          </cell>
          <cell r="J100" t="str">
            <v>ZK101.K115.I001</v>
          </cell>
          <cell r="K100">
            <v>0</v>
          </cell>
          <cell r="L100" t="str">
            <v>ZK101.K115.I001</v>
          </cell>
          <cell r="M100" t="str">
            <v>ZK101.K115.I001</v>
          </cell>
          <cell r="N100" t="str">
            <v>ZK101</v>
          </cell>
          <cell r="O100" t="str">
            <v>I001</v>
          </cell>
          <cell r="Q100">
            <v>0</v>
          </cell>
          <cell r="R100">
            <v>0</v>
          </cell>
          <cell r="S100" t="b">
            <v>0</v>
          </cell>
          <cell r="T100">
            <v>0</v>
          </cell>
          <cell r="U100" t="str">
            <v>ZK1</v>
          </cell>
          <cell r="V100" t="str">
            <v>I001</v>
          </cell>
          <cell r="W100">
            <v>0</v>
          </cell>
          <cell r="X100">
            <v>-0.04</v>
          </cell>
          <cell r="Y100">
            <v>0</v>
          </cell>
          <cell r="Z100">
            <v>0</v>
          </cell>
          <cell r="AA100">
            <v>0</v>
          </cell>
          <cell r="AB100" t="str">
            <v>I001</v>
          </cell>
          <cell r="AC100">
            <v>0</v>
          </cell>
          <cell r="AD100">
            <v>-0.04</v>
          </cell>
          <cell r="AE100">
            <v>0</v>
          </cell>
          <cell r="AF100">
            <v>0</v>
          </cell>
          <cell r="AG100" t="str">
            <v>I001</v>
          </cell>
          <cell r="AJ100" t="str">
            <v>ZK400.K132</v>
          </cell>
          <cell r="AK100">
            <v>0</v>
          </cell>
          <cell r="AL100">
            <v>959870.5499999997</v>
          </cell>
          <cell r="AV100">
            <v>-0.04</v>
          </cell>
        </row>
        <row r="101">
          <cell r="A101" t="str">
            <v>ZK101.K116.C236</v>
          </cell>
          <cell r="B101" t="str">
            <v>ZK101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J101" t="str">
            <v>ZK101.K116.C236</v>
          </cell>
          <cell r="K101">
            <v>0</v>
          </cell>
          <cell r="L101" t="str">
            <v>ZK101.K116.C236</v>
          </cell>
          <cell r="M101" t="str">
            <v>ZK101.K116.C236</v>
          </cell>
          <cell r="N101" t="str">
            <v>ZK101</v>
          </cell>
          <cell r="O101" t="str">
            <v>C236</v>
          </cell>
          <cell r="Q101">
            <v>0</v>
          </cell>
          <cell r="R101">
            <v>0</v>
          </cell>
          <cell r="S101" t="b">
            <v>0</v>
          </cell>
          <cell r="T101">
            <v>0</v>
          </cell>
          <cell r="U101" t="str">
            <v>ZK1</v>
          </cell>
          <cell r="V101" t="str">
            <v>C236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 t="str">
            <v>C236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 t="str">
            <v>C236</v>
          </cell>
          <cell r="AJ101" t="str">
            <v>ZK400.K132</v>
          </cell>
          <cell r="AK101">
            <v>0</v>
          </cell>
          <cell r="AL101">
            <v>959870.5499999997</v>
          </cell>
          <cell r="AV101">
            <v>0</v>
          </cell>
        </row>
        <row r="102">
          <cell r="A102" t="str">
            <v>ZK101.K116.C350</v>
          </cell>
          <cell r="B102" t="str">
            <v>ZK101</v>
          </cell>
          <cell r="C102">
            <v>0</v>
          </cell>
          <cell r="D102">
            <v>0</v>
          </cell>
          <cell r="E102">
            <v>0</v>
          </cell>
          <cell r="F102">
            <v>112.5</v>
          </cell>
          <cell r="G102">
            <v>0</v>
          </cell>
          <cell r="H102">
            <v>112.5</v>
          </cell>
          <cell r="J102" t="str">
            <v>ZK101.K116.C350</v>
          </cell>
          <cell r="K102">
            <v>112.5</v>
          </cell>
          <cell r="L102" t="str">
            <v>ZK101.K116.C350</v>
          </cell>
          <cell r="M102" t="str">
            <v>ZK101.K116.C350</v>
          </cell>
          <cell r="N102" t="str">
            <v>ZK101</v>
          </cell>
          <cell r="O102" t="str">
            <v>C350</v>
          </cell>
          <cell r="Q102">
            <v>112.5</v>
          </cell>
          <cell r="R102">
            <v>0</v>
          </cell>
          <cell r="S102" t="b">
            <v>0</v>
          </cell>
          <cell r="T102">
            <v>0</v>
          </cell>
          <cell r="U102" t="str">
            <v>ZK1</v>
          </cell>
          <cell r="V102" t="str">
            <v>C350</v>
          </cell>
          <cell r="W102">
            <v>0</v>
          </cell>
          <cell r="X102">
            <v>0</v>
          </cell>
          <cell r="Y102">
            <v>112.5</v>
          </cell>
          <cell r="Z102">
            <v>0</v>
          </cell>
          <cell r="AA102">
            <v>112.5</v>
          </cell>
          <cell r="AB102" t="str">
            <v>C350</v>
          </cell>
          <cell r="AC102">
            <v>0</v>
          </cell>
          <cell r="AD102">
            <v>0</v>
          </cell>
          <cell r="AE102">
            <v>112.5</v>
          </cell>
          <cell r="AF102">
            <v>0</v>
          </cell>
          <cell r="AG102" t="str">
            <v>C350</v>
          </cell>
          <cell r="AJ102" t="str">
            <v>ZK400.K133</v>
          </cell>
          <cell r="AK102">
            <v>0</v>
          </cell>
          <cell r="AL102">
            <v>959870.5499999997</v>
          </cell>
          <cell r="AV102">
            <v>112.5</v>
          </cell>
        </row>
        <row r="103">
          <cell r="A103" t="str">
            <v>ZK101.K116.C810</v>
          </cell>
          <cell r="B103" t="str">
            <v>ZK101</v>
          </cell>
          <cell r="C103">
            <v>0</v>
          </cell>
          <cell r="D103">
            <v>0</v>
          </cell>
          <cell r="E103">
            <v>102.41</v>
          </cell>
          <cell r="F103">
            <v>0</v>
          </cell>
          <cell r="G103">
            <v>0</v>
          </cell>
          <cell r="H103">
            <v>0</v>
          </cell>
          <cell r="J103" t="str">
            <v>ZK101.K116.C810</v>
          </cell>
          <cell r="K103">
            <v>0</v>
          </cell>
          <cell r="L103" t="str">
            <v>ZK101.K116.C810</v>
          </cell>
          <cell r="M103" t="str">
            <v>ZK101.K116.C810</v>
          </cell>
          <cell r="N103" t="str">
            <v>ZK101</v>
          </cell>
          <cell r="O103" t="str">
            <v>C810</v>
          </cell>
          <cell r="Q103">
            <v>0</v>
          </cell>
          <cell r="R103">
            <v>0</v>
          </cell>
          <cell r="S103" t="b">
            <v>0</v>
          </cell>
          <cell r="U103" t="str">
            <v>ZK1</v>
          </cell>
          <cell r="V103" t="str">
            <v>C810</v>
          </cell>
          <cell r="W103">
            <v>0</v>
          </cell>
          <cell r="X103">
            <v>102.41</v>
          </cell>
          <cell r="Y103">
            <v>0</v>
          </cell>
          <cell r="Z103">
            <v>0</v>
          </cell>
          <cell r="AA103">
            <v>0</v>
          </cell>
          <cell r="AB103" t="str">
            <v>C810</v>
          </cell>
          <cell r="AC103">
            <v>0</v>
          </cell>
          <cell r="AD103">
            <v>102.41</v>
          </cell>
          <cell r="AE103">
            <v>0</v>
          </cell>
          <cell r="AF103">
            <v>0</v>
          </cell>
          <cell r="AG103" t="str">
            <v>C810</v>
          </cell>
          <cell r="AJ103" t="str">
            <v>ZK400.K135</v>
          </cell>
          <cell r="AK103">
            <v>0</v>
          </cell>
          <cell r="AL103">
            <v>959870.5499999997</v>
          </cell>
          <cell r="AV103">
            <v>102.41</v>
          </cell>
        </row>
        <row r="104">
          <cell r="A104" t="str">
            <v>ZK101.K145.C520</v>
          </cell>
          <cell r="B104" t="str">
            <v>ZK101</v>
          </cell>
          <cell r="C104">
            <v>0</v>
          </cell>
          <cell r="D104">
            <v>0</v>
          </cell>
          <cell r="E104">
            <v>0</v>
          </cell>
          <cell r="F104">
            <v>161.66999999999999</v>
          </cell>
          <cell r="G104">
            <v>0</v>
          </cell>
          <cell r="H104">
            <v>161.66999999999999</v>
          </cell>
          <cell r="J104" t="str">
            <v>ZK101.K145.C520</v>
          </cell>
          <cell r="K104">
            <v>161.66999999999999</v>
          </cell>
          <cell r="L104" t="str">
            <v>ZK101.K145.C520</v>
          </cell>
          <cell r="M104" t="str">
            <v>ZK101.K145.C520</v>
          </cell>
          <cell r="N104" t="str">
            <v>ZK101</v>
          </cell>
          <cell r="O104" t="str">
            <v>C520</v>
          </cell>
          <cell r="Q104">
            <v>161.66999999999999</v>
          </cell>
          <cell r="R104">
            <v>0</v>
          </cell>
          <cell r="S104" t="b">
            <v>0</v>
          </cell>
          <cell r="T104">
            <v>0</v>
          </cell>
          <cell r="U104" t="str">
            <v>ZK1</v>
          </cell>
          <cell r="V104" t="str">
            <v>C520</v>
          </cell>
          <cell r="W104">
            <v>0</v>
          </cell>
          <cell r="X104">
            <v>0</v>
          </cell>
          <cell r="Y104">
            <v>161.66999999999999</v>
          </cell>
          <cell r="Z104">
            <v>0</v>
          </cell>
          <cell r="AA104">
            <v>161.66999999999999</v>
          </cell>
          <cell r="AB104" t="str">
            <v>C520</v>
          </cell>
          <cell r="AC104">
            <v>0</v>
          </cell>
          <cell r="AD104">
            <v>0</v>
          </cell>
          <cell r="AE104">
            <v>161.66999999999999</v>
          </cell>
          <cell r="AF104">
            <v>0</v>
          </cell>
          <cell r="AG104" t="str">
            <v>C520</v>
          </cell>
          <cell r="AJ104" t="str">
            <v>ZK400.K145</v>
          </cell>
          <cell r="AK104">
            <v>0</v>
          </cell>
          <cell r="AL104">
            <v>959870.5499999997</v>
          </cell>
          <cell r="AV104">
            <v>161.66999999999999</v>
          </cell>
        </row>
        <row r="105">
          <cell r="A105" t="str">
            <v>ZK101.K161.C236</v>
          </cell>
          <cell r="B105" t="str">
            <v>ZK101</v>
          </cell>
          <cell r="C105">
            <v>0</v>
          </cell>
          <cell r="D105">
            <v>0</v>
          </cell>
          <cell r="E105">
            <v>0</v>
          </cell>
          <cell r="F105">
            <v>1600</v>
          </cell>
          <cell r="G105">
            <v>0</v>
          </cell>
          <cell r="H105">
            <v>1600</v>
          </cell>
          <cell r="J105" t="str">
            <v>ZK101.K161.C236</v>
          </cell>
          <cell r="K105">
            <v>1600</v>
          </cell>
          <cell r="L105" t="str">
            <v>ZK101.K161.C236</v>
          </cell>
          <cell r="M105" t="str">
            <v>ZK101.K161.C236</v>
          </cell>
          <cell r="N105" t="str">
            <v>ZK101</v>
          </cell>
          <cell r="O105" t="str">
            <v>C236</v>
          </cell>
          <cell r="Q105">
            <v>1600</v>
          </cell>
          <cell r="R105">
            <v>0</v>
          </cell>
          <cell r="S105" t="b">
            <v>0</v>
          </cell>
          <cell r="U105" t="str">
            <v>ZK1</v>
          </cell>
          <cell r="V105" t="str">
            <v>C236</v>
          </cell>
          <cell r="W105">
            <v>0</v>
          </cell>
          <cell r="X105">
            <v>0</v>
          </cell>
          <cell r="Y105">
            <v>1600</v>
          </cell>
          <cell r="Z105">
            <v>0</v>
          </cell>
          <cell r="AA105">
            <v>1600</v>
          </cell>
          <cell r="AB105" t="str">
            <v>C236</v>
          </cell>
          <cell r="AC105">
            <v>0</v>
          </cell>
          <cell r="AD105">
            <v>0</v>
          </cell>
          <cell r="AE105">
            <v>1600</v>
          </cell>
          <cell r="AF105">
            <v>0</v>
          </cell>
          <cell r="AG105" t="str">
            <v>C236</v>
          </cell>
          <cell r="AJ105" t="str">
            <v>ZK400.K146</v>
          </cell>
          <cell r="AK105">
            <v>0</v>
          </cell>
          <cell r="AL105">
            <v>959870.5499999997</v>
          </cell>
          <cell r="AV105">
            <v>1600</v>
          </cell>
        </row>
        <row r="106">
          <cell r="A106" t="str">
            <v>ZK101.K174.I009</v>
          </cell>
          <cell r="B106" t="str">
            <v>ZK101</v>
          </cell>
          <cell r="C106">
            <v>0</v>
          </cell>
          <cell r="D106">
            <v>0</v>
          </cell>
          <cell r="E106">
            <v>0</v>
          </cell>
          <cell r="F106">
            <v>322.93</v>
          </cell>
          <cell r="G106">
            <v>0</v>
          </cell>
          <cell r="H106">
            <v>322.93</v>
          </cell>
          <cell r="J106" t="str">
            <v>ZK101.K174.I009</v>
          </cell>
          <cell r="K106">
            <v>322.93</v>
          </cell>
          <cell r="L106" t="str">
            <v>ZK101.K174.I009</v>
          </cell>
          <cell r="M106" t="str">
            <v>ZK101.K174.I009</v>
          </cell>
          <cell r="N106" t="str">
            <v>ZK101</v>
          </cell>
          <cell r="O106" t="str">
            <v>I009</v>
          </cell>
          <cell r="Q106">
            <v>322.93</v>
          </cell>
          <cell r="R106">
            <v>0</v>
          </cell>
          <cell r="S106" t="b">
            <v>0</v>
          </cell>
          <cell r="T106">
            <v>0</v>
          </cell>
          <cell r="U106" t="str">
            <v>ZK1</v>
          </cell>
          <cell r="V106" t="str">
            <v>I009</v>
          </cell>
          <cell r="W106">
            <v>0</v>
          </cell>
          <cell r="X106">
            <v>0</v>
          </cell>
          <cell r="Y106">
            <v>322.93</v>
          </cell>
          <cell r="Z106">
            <v>0</v>
          </cell>
          <cell r="AA106">
            <v>322.93</v>
          </cell>
          <cell r="AB106" t="str">
            <v>I009</v>
          </cell>
          <cell r="AC106">
            <v>0</v>
          </cell>
          <cell r="AD106">
            <v>0</v>
          </cell>
          <cell r="AE106">
            <v>322.93</v>
          </cell>
          <cell r="AF106">
            <v>0</v>
          </cell>
          <cell r="AG106" t="str">
            <v>I009</v>
          </cell>
          <cell r="AJ106" t="str">
            <v>ZK400.K158</v>
          </cell>
          <cell r="AK106">
            <v>0</v>
          </cell>
          <cell r="AL106">
            <v>959870.5499999997</v>
          </cell>
          <cell r="AV106">
            <v>322.93</v>
          </cell>
        </row>
        <row r="107">
          <cell r="A107" t="str">
            <v>ZK101.K191.C570</v>
          </cell>
          <cell r="B107" t="str">
            <v>ZK101</v>
          </cell>
          <cell r="C107">
            <v>0</v>
          </cell>
          <cell r="D107">
            <v>0</v>
          </cell>
          <cell r="E107">
            <v>0</v>
          </cell>
          <cell r="F107">
            <v>6140</v>
          </cell>
          <cell r="G107">
            <v>6000</v>
          </cell>
          <cell r="H107">
            <v>12140</v>
          </cell>
          <cell r="J107" t="str">
            <v>ZK101.K191.C570</v>
          </cell>
          <cell r="K107">
            <v>12140</v>
          </cell>
          <cell r="L107" t="str">
            <v>ZK101.K191.C570</v>
          </cell>
          <cell r="M107" t="str">
            <v>ZK101.K191.C570</v>
          </cell>
          <cell r="N107" t="str">
            <v>ZK101</v>
          </cell>
          <cell r="O107" t="str">
            <v>C570</v>
          </cell>
          <cell r="Q107">
            <v>12140</v>
          </cell>
          <cell r="R107">
            <v>0</v>
          </cell>
          <cell r="S107" t="b">
            <v>0</v>
          </cell>
          <cell r="U107" t="str">
            <v>ZK1</v>
          </cell>
          <cell r="V107" t="str">
            <v>C570</v>
          </cell>
          <cell r="W107">
            <v>0</v>
          </cell>
          <cell r="X107">
            <v>0</v>
          </cell>
          <cell r="Y107">
            <v>6140</v>
          </cell>
          <cell r="Z107">
            <v>6000</v>
          </cell>
          <cell r="AA107">
            <v>12140</v>
          </cell>
          <cell r="AB107" t="e">
            <v>#N/A</v>
          </cell>
          <cell r="AC107">
            <v>0</v>
          </cell>
          <cell r="AD107">
            <v>0</v>
          </cell>
          <cell r="AE107">
            <v>6140</v>
          </cell>
          <cell r="AF107">
            <v>6000</v>
          </cell>
          <cell r="AG107" t="e">
            <v>#N/A</v>
          </cell>
          <cell r="AJ107" t="str">
            <v>ZK400.K159</v>
          </cell>
          <cell r="AK107">
            <v>0</v>
          </cell>
          <cell r="AL107">
            <v>959870.5499999997</v>
          </cell>
          <cell r="AV107">
            <v>6140</v>
          </cell>
        </row>
        <row r="108">
          <cell r="A108" t="str">
            <v>ZK101.K191.C576</v>
          </cell>
          <cell r="B108" t="str">
            <v>ZK101</v>
          </cell>
          <cell r="C108">
            <v>0</v>
          </cell>
          <cell r="D108">
            <v>0</v>
          </cell>
          <cell r="E108">
            <v>0</v>
          </cell>
          <cell r="F108">
            <v>7250</v>
          </cell>
          <cell r="G108">
            <v>7250</v>
          </cell>
          <cell r="H108">
            <v>14500</v>
          </cell>
          <cell r="J108" t="str">
            <v>ZK101.K191.C576</v>
          </cell>
          <cell r="K108">
            <v>14500</v>
          </cell>
          <cell r="L108" t="str">
            <v>ZK101.K191.C576</v>
          </cell>
          <cell r="M108" t="str">
            <v>ZK101.K191.C576</v>
          </cell>
          <cell r="N108" t="str">
            <v>ZK101</v>
          </cell>
          <cell r="O108" t="str">
            <v>C576</v>
          </cell>
          <cell r="Q108">
            <v>14500</v>
          </cell>
          <cell r="R108">
            <v>0</v>
          </cell>
          <cell r="S108" t="b">
            <v>0</v>
          </cell>
          <cell r="T108">
            <v>0</v>
          </cell>
          <cell r="U108" t="str">
            <v>ZK1</v>
          </cell>
          <cell r="V108" t="str">
            <v>C576</v>
          </cell>
          <cell r="W108">
            <v>0</v>
          </cell>
          <cell r="X108">
            <v>0</v>
          </cell>
          <cell r="Y108">
            <v>7250</v>
          </cell>
          <cell r="Z108">
            <v>7250</v>
          </cell>
          <cell r="AA108">
            <v>14500</v>
          </cell>
          <cell r="AB108" t="e">
            <v>#N/A</v>
          </cell>
          <cell r="AC108">
            <v>0</v>
          </cell>
          <cell r="AD108">
            <v>0</v>
          </cell>
          <cell r="AE108">
            <v>7250</v>
          </cell>
          <cell r="AF108">
            <v>7250</v>
          </cell>
          <cell r="AG108" t="e">
            <v>#N/A</v>
          </cell>
          <cell r="AJ108" t="str">
            <v>ZK400.K161</v>
          </cell>
          <cell r="AK108">
            <v>0</v>
          </cell>
          <cell r="AL108">
            <v>959870.5499999997</v>
          </cell>
          <cell r="AV108">
            <v>7250</v>
          </cell>
        </row>
        <row r="109">
          <cell r="A109" t="str">
            <v>ZK101.K200.C009</v>
          </cell>
          <cell r="B109" t="str">
            <v>ZK101</v>
          </cell>
          <cell r="C109">
            <v>0</v>
          </cell>
          <cell r="D109">
            <v>0</v>
          </cell>
          <cell r="E109">
            <v>199760</v>
          </cell>
          <cell r="F109">
            <v>114961.60000000001</v>
          </cell>
          <cell r="G109">
            <v>0</v>
          </cell>
          <cell r="H109">
            <v>114961.60000000001</v>
          </cell>
          <cell r="J109" t="str">
            <v>ZK101.K200.C009</v>
          </cell>
          <cell r="K109">
            <v>114961.60000000001</v>
          </cell>
          <cell r="L109" t="str">
            <v>ZK101.K200.C009</v>
          </cell>
          <cell r="M109" t="str">
            <v>ZK101.K200.C009</v>
          </cell>
          <cell r="N109" t="str">
            <v>ZK101</v>
          </cell>
          <cell r="O109" t="str">
            <v>C009</v>
          </cell>
          <cell r="Q109">
            <v>114961.60000000001</v>
          </cell>
          <cell r="R109">
            <v>0</v>
          </cell>
          <cell r="S109" t="b">
            <v>0</v>
          </cell>
          <cell r="U109" t="str">
            <v>ZK1</v>
          </cell>
          <cell r="V109" t="str">
            <v>C009</v>
          </cell>
          <cell r="W109">
            <v>0</v>
          </cell>
          <cell r="X109">
            <v>199760</v>
          </cell>
          <cell r="Y109">
            <v>114961.60000000001</v>
          </cell>
          <cell r="Z109">
            <v>0</v>
          </cell>
          <cell r="AA109">
            <v>114961.60000000001</v>
          </cell>
          <cell r="AB109" t="str">
            <v>C009</v>
          </cell>
          <cell r="AC109">
            <v>0</v>
          </cell>
          <cell r="AD109">
            <v>199760</v>
          </cell>
          <cell r="AE109">
            <v>114961.60000000001</v>
          </cell>
          <cell r="AF109">
            <v>0</v>
          </cell>
          <cell r="AG109" t="str">
            <v>C009</v>
          </cell>
          <cell r="AJ109" t="str">
            <v>ZK400.K162</v>
          </cell>
          <cell r="AK109">
            <v>0</v>
          </cell>
          <cell r="AL109">
            <v>959870.5499999997</v>
          </cell>
          <cell r="AV109">
            <v>314721.59999999998</v>
          </cell>
        </row>
        <row r="110">
          <cell r="A110" t="str">
            <v>ZK101.K200.C016</v>
          </cell>
          <cell r="B110" t="str">
            <v>ZK101</v>
          </cell>
          <cell r="C110">
            <v>0</v>
          </cell>
          <cell r="D110">
            <v>0</v>
          </cell>
          <cell r="E110">
            <v>7000</v>
          </cell>
          <cell r="F110">
            <v>0</v>
          </cell>
          <cell r="G110">
            <v>0</v>
          </cell>
          <cell r="H110">
            <v>0</v>
          </cell>
          <cell r="J110" t="str">
            <v>ZK101.K200.C016</v>
          </cell>
          <cell r="K110">
            <v>0</v>
          </cell>
          <cell r="L110" t="str">
            <v>ZK101.K200.C016</v>
          </cell>
          <cell r="M110" t="str">
            <v>ZK101.K200.C016</v>
          </cell>
          <cell r="N110" t="str">
            <v>ZK101</v>
          </cell>
          <cell r="O110" t="str">
            <v>C016</v>
          </cell>
          <cell r="Q110">
            <v>0</v>
          </cell>
          <cell r="R110">
            <v>0</v>
          </cell>
          <cell r="S110" t="b">
            <v>0</v>
          </cell>
          <cell r="T110">
            <v>0</v>
          </cell>
          <cell r="U110" t="str">
            <v>ZK1</v>
          </cell>
          <cell r="V110" t="str">
            <v>C016</v>
          </cell>
          <cell r="W110">
            <v>0</v>
          </cell>
          <cell r="X110">
            <v>7000</v>
          </cell>
          <cell r="Y110">
            <v>0</v>
          </cell>
          <cell r="Z110">
            <v>0</v>
          </cell>
          <cell r="AA110">
            <v>0</v>
          </cell>
          <cell r="AB110" t="str">
            <v>C016</v>
          </cell>
          <cell r="AC110">
            <v>0</v>
          </cell>
          <cell r="AD110">
            <v>7000</v>
          </cell>
          <cell r="AE110">
            <v>0</v>
          </cell>
          <cell r="AF110">
            <v>0</v>
          </cell>
          <cell r="AG110" t="str">
            <v>C016</v>
          </cell>
          <cell r="AJ110" t="str">
            <v>ZK400.K163</v>
          </cell>
          <cell r="AK110">
            <v>0</v>
          </cell>
          <cell r="AL110">
            <v>959870.5499999997</v>
          </cell>
          <cell r="AV110">
            <v>7000</v>
          </cell>
        </row>
        <row r="111">
          <cell r="A111" t="str">
            <v>ZK101.K200.C142</v>
          </cell>
          <cell r="B111" t="str">
            <v>ZK101</v>
          </cell>
          <cell r="C111">
            <v>0</v>
          </cell>
          <cell r="D111">
            <v>3800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J111" t="str">
            <v>ZK101.K200.C142</v>
          </cell>
          <cell r="K111">
            <v>0</v>
          </cell>
          <cell r="L111" t="str">
            <v>ZK101.K200.C142</v>
          </cell>
          <cell r="M111" t="str">
            <v>ZK101.K200.C142</v>
          </cell>
          <cell r="N111" t="str">
            <v>ZK101</v>
          </cell>
          <cell r="O111" t="str">
            <v>C142</v>
          </cell>
          <cell r="Q111">
            <v>0</v>
          </cell>
          <cell r="R111">
            <v>3800</v>
          </cell>
          <cell r="S111" t="b">
            <v>0</v>
          </cell>
          <cell r="T111">
            <v>0</v>
          </cell>
          <cell r="U111" t="str">
            <v>ZK1</v>
          </cell>
          <cell r="V111" t="str">
            <v>C142</v>
          </cell>
          <cell r="W111">
            <v>3800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 t="str">
            <v>C142</v>
          </cell>
          <cell r="AC111">
            <v>3800</v>
          </cell>
          <cell r="AD111">
            <v>0</v>
          </cell>
          <cell r="AE111">
            <v>0</v>
          </cell>
          <cell r="AF111">
            <v>0</v>
          </cell>
          <cell r="AG111" t="str">
            <v>C142</v>
          </cell>
          <cell r="AJ111" t="str">
            <v>ZK400.K175</v>
          </cell>
          <cell r="AK111">
            <v>0</v>
          </cell>
          <cell r="AL111">
            <v>959870.5499999997</v>
          </cell>
          <cell r="AV111">
            <v>3800</v>
          </cell>
        </row>
        <row r="112">
          <cell r="A112" t="str">
            <v>ZK101.K200.C143</v>
          </cell>
          <cell r="B112" t="str">
            <v>ZK101</v>
          </cell>
          <cell r="C112">
            <v>0</v>
          </cell>
          <cell r="D112">
            <v>0</v>
          </cell>
          <cell r="E112">
            <v>8000</v>
          </cell>
          <cell r="F112">
            <v>0</v>
          </cell>
          <cell r="G112">
            <v>0</v>
          </cell>
          <cell r="H112">
            <v>0</v>
          </cell>
          <cell r="J112" t="str">
            <v>ZK101.K200.C143</v>
          </cell>
          <cell r="K112">
            <v>0</v>
          </cell>
          <cell r="L112" t="str">
            <v>ZK101.K200.C143</v>
          </cell>
          <cell r="M112" t="str">
            <v>ZK101.K200.C143</v>
          </cell>
          <cell r="N112" t="str">
            <v>ZK101</v>
          </cell>
          <cell r="O112" t="str">
            <v>C143</v>
          </cell>
          <cell r="Q112">
            <v>0</v>
          </cell>
          <cell r="R112">
            <v>0</v>
          </cell>
          <cell r="S112" t="b">
            <v>0</v>
          </cell>
          <cell r="T112">
            <v>0</v>
          </cell>
          <cell r="U112" t="str">
            <v>ZK1</v>
          </cell>
          <cell r="V112" t="str">
            <v>C143</v>
          </cell>
          <cell r="W112">
            <v>0</v>
          </cell>
          <cell r="X112">
            <v>8000</v>
          </cell>
          <cell r="Y112">
            <v>0</v>
          </cell>
          <cell r="Z112">
            <v>0</v>
          </cell>
          <cell r="AA112">
            <v>0</v>
          </cell>
          <cell r="AB112" t="str">
            <v>C143</v>
          </cell>
          <cell r="AC112">
            <v>0</v>
          </cell>
          <cell r="AD112">
            <v>8000</v>
          </cell>
          <cell r="AE112">
            <v>0</v>
          </cell>
          <cell r="AF112">
            <v>0</v>
          </cell>
          <cell r="AG112" t="str">
            <v>C143</v>
          </cell>
          <cell r="AJ112" t="str">
            <v>ZK400.K176</v>
          </cell>
          <cell r="AK112">
            <v>0</v>
          </cell>
          <cell r="AL112">
            <v>959870.5499999997</v>
          </cell>
          <cell r="AV112">
            <v>8000</v>
          </cell>
        </row>
        <row r="113">
          <cell r="A113" t="str">
            <v>ZK101.K200.C205</v>
          </cell>
          <cell r="B113" t="str">
            <v>ZK101</v>
          </cell>
          <cell r="C113">
            <v>0</v>
          </cell>
          <cell r="D113">
            <v>0</v>
          </cell>
          <cell r="E113">
            <v>60000</v>
          </cell>
          <cell r="F113">
            <v>89750</v>
          </cell>
          <cell r="G113">
            <v>0</v>
          </cell>
          <cell r="H113">
            <v>89750</v>
          </cell>
          <cell r="J113" t="str">
            <v>ZK101.K200.C205</v>
          </cell>
          <cell r="K113">
            <v>89750</v>
          </cell>
          <cell r="L113" t="str">
            <v>ZK101.K200.C205</v>
          </cell>
          <cell r="M113" t="str">
            <v>ZK101.K200.C205</v>
          </cell>
          <cell r="N113" t="str">
            <v>ZK101</v>
          </cell>
          <cell r="O113" t="str">
            <v>C205</v>
          </cell>
          <cell r="Q113">
            <v>89750</v>
          </cell>
          <cell r="R113">
            <v>0</v>
          </cell>
          <cell r="S113" t="b">
            <v>0</v>
          </cell>
          <cell r="U113" t="str">
            <v>ZK1</v>
          </cell>
          <cell r="V113" t="str">
            <v>C205</v>
          </cell>
          <cell r="W113">
            <v>0</v>
          </cell>
          <cell r="X113">
            <v>60000</v>
          </cell>
          <cell r="Y113">
            <v>89750</v>
          </cell>
          <cell r="Z113">
            <v>0</v>
          </cell>
          <cell r="AA113">
            <v>89750</v>
          </cell>
          <cell r="AB113" t="str">
            <v>C205</v>
          </cell>
          <cell r="AC113">
            <v>0</v>
          </cell>
          <cell r="AD113">
            <v>60000</v>
          </cell>
          <cell r="AE113">
            <v>89750</v>
          </cell>
          <cell r="AF113">
            <v>0</v>
          </cell>
          <cell r="AG113" t="str">
            <v>C205</v>
          </cell>
          <cell r="AJ113" t="str">
            <v>ZK400.K176</v>
          </cell>
          <cell r="AK113">
            <v>1</v>
          </cell>
          <cell r="AL113">
            <v>959870.5499999997</v>
          </cell>
          <cell r="AV113">
            <v>149750</v>
          </cell>
        </row>
        <row r="114">
          <cell r="A114" t="str">
            <v>ZK101.K200.C270</v>
          </cell>
          <cell r="B114" t="str">
            <v>ZK101</v>
          </cell>
          <cell r="C114">
            <v>0</v>
          </cell>
          <cell r="D114">
            <v>0</v>
          </cell>
          <cell r="E114">
            <v>0</v>
          </cell>
          <cell r="F114">
            <v>10000</v>
          </cell>
          <cell r="G114">
            <v>0</v>
          </cell>
          <cell r="H114">
            <v>10000</v>
          </cell>
          <cell r="J114" t="str">
            <v>ZK101.K200.C270</v>
          </cell>
          <cell r="K114">
            <v>10000</v>
          </cell>
          <cell r="L114" t="str">
            <v>ZK101.K200.C270</v>
          </cell>
          <cell r="M114" t="str">
            <v>ZK101.K200.C270</v>
          </cell>
          <cell r="N114" t="str">
            <v>ZK101</v>
          </cell>
          <cell r="O114" t="str">
            <v>C270</v>
          </cell>
          <cell r="Q114">
            <v>10000</v>
          </cell>
          <cell r="R114">
            <v>0</v>
          </cell>
          <cell r="S114" t="b">
            <v>0</v>
          </cell>
          <cell r="T114">
            <v>0</v>
          </cell>
          <cell r="U114" t="str">
            <v>ZK1</v>
          </cell>
          <cell r="V114" t="str">
            <v>C270</v>
          </cell>
          <cell r="W114">
            <v>0</v>
          </cell>
          <cell r="X114">
            <v>0</v>
          </cell>
          <cell r="Y114">
            <v>10000</v>
          </cell>
          <cell r="Z114">
            <v>0</v>
          </cell>
          <cell r="AA114">
            <v>10000</v>
          </cell>
          <cell r="AB114" t="str">
            <v>C270</v>
          </cell>
          <cell r="AC114">
            <v>0</v>
          </cell>
          <cell r="AD114">
            <v>0</v>
          </cell>
          <cell r="AE114">
            <v>10000</v>
          </cell>
          <cell r="AF114">
            <v>0</v>
          </cell>
          <cell r="AG114" t="str">
            <v>C270</v>
          </cell>
          <cell r="AJ114" t="str">
            <v>ZK400.K177</v>
          </cell>
          <cell r="AK114">
            <v>0</v>
          </cell>
          <cell r="AL114">
            <v>959870.5499999997</v>
          </cell>
          <cell r="AV114">
            <v>10000</v>
          </cell>
        </row>
        <row r="115">
          <cell r="A115" t="str">
            <v>ZK101.K200.C275</v>
          </cell>
          <cell r="B115" t="str">
            <v>ZK101</v>
          </cell>
          <cell r="C115">
            <v>0</v>
          </cell>
          <cell r="D115">
            <v>0</v>
          </cell>
          <cell r="E115">
            <v>0</v>
          </cell>
          <cell r="F115">
            <v>14000</v>
          </cell>
          <cell r="G115">
            <v>0</v>
          </cell>
          <cell r="H115">
            <v>14000</v>
          </cell>
          <cell r="J115" t="str">
            <v>ZK101.K200.C275</v>
          </cell>
          <cell r="K115">
            <v>14000</v>
          </cell>
          <cell r="L115" t="str">
            <v>ZK101.K200.C275</v>
          </cell>
          <cell r="M115" t="str">
            <v>ZK101.K200.C275</v>
          </cell>
          <cell r="N115" t="str">
            <v>ZK101</v>
          </cell>
          <cell r="O115" t="str">
            <v>C275</v>
          </cell>
          <cell r="Q115">
            <v>14000</v>
          </cell>
          <cell r="R115">
            <v>0</v>
          </cell>
          <cell r="S115" t="b">
            <v>0</v>
          </cell>
          <cell r="T115">
            <v>0</v>
          </cell>
          <cell r="U115" t="str">
            <v>ZK1</v>
          </cell>
          <cell r="V115" t="str">
            <v>C275</v>
          </cell>
          <cell r="W115">
            <v>0</v>
          </cell>
          <cell r="X115">
            <v>0</v>
          </cell>
          <cell r="Y115">
            <v>14000</v>
          </cell>
          <cell r="Z115">
            <v>0</v>
          </cell>
          <cell r="AA115">
            <v>14000</v>
          </cell>
          <cell r="AB115" t="str">
            <v>C275</v>
          </cell>
          <cell r="AC115">
            <v>0</v>
          </cell>
          <cell r="AD115">
            <v>0</v>
          </cell>
          <cell r="AE115">
            <v>14000</v>
          </cell>
          <cell r="AF115">
            <v>0</v>
          </cell>
          <cell r="AG115" t="str">
            <v>C275</v>
          </cell>
          <cell r="AJ115" t="str">
            <v>ZK400.K181</v>
          </cell>
          <cell r="AK115">
            <v>0</v>
          </cell>
          <cell r="AL115">
            <v>959870.5499999997</v>
          </cell>
          <cell r="AV115">
            <v>14000</v>
          </cell>
        </row>
        <row r="116">
          <cell r="A116" t="str">
            <v>ZK101.K200.C290</v>
          </cell>
          <cell r="B116" t="str">
            <v>ZK101</v>
          </cell>
          <cell r="C116">
            <v>0</v>
          </cell>
          <cell r="D116">
            <v>0</v>
          </cell>
          <cell r="E116">
            <v>114.58</v>
          </cell>
          <cell r="F116">
            <v>0</v>
          </cell>
          <cell r="G116">
            <v>0</v>
          </cell>
          <cell r="H116">
            <v>0</v>
          </cell>
          <cell r="J116" t="str">
            <v>ZK101.K200.C290</v>
          </cell>
          <cell r="K116">
            <v>0</v>
          </cell>
          <cell r="L116" t="str">
            <v>ZK101.K200.C290</v>
          </cell>
          <cell r="M116" t="str">
            <v>ZK101.K200.C290</v>
          </cell>
          <cell r="N116" t="str">
            <v>ZK101</v>
          </cell>
          <cell r="O116" t="str">
            <v>C290</v>
          </cell>
          <cell r="Q116">
            <v>0</v>
          </cell>
          <cell r="R116">
            <v>0</v>
          </cell>
          <cell r="S116" t="b">
            <v>0</v>
          </cell>
          <cell r="U116" t="str">
            <v>ZK1</v>
          </cell>
          <cell r="V116" t="str">
            <v>C290</v>
          </cell>
          <cell r="W116">
            <v>0</v>
          </cell>
          <cell r="X116">
            <v>114.58</v>
          </cell>
          <cell r="Y116">
            <v>0</v>
          </cell>
          <cell r="Z116">
            <v>0</v>
          </cell>
          <cell r="AA116">
            <v>0</v>
          </cell>
          <cell r="AB116" t="str">
            <v>C290</v>
          </cell>
          <cell r="AC116">
            <v>0</v>
          </cell>
          <cell r="AD116">
            <v>114.58</v>
          </cell>
          <cell r="AE116">
            <v>0</v>
          </cell>
          <cell r="AF116">
            <v>0</v>
          </cell>
          <cell r="AG116" t="str">
            <v>C290</v>
          </cell>
          <cell r="AJ116" t="str">
            <v>ZK400.K182</v>
          </cell>
          <cell r="AK116">
            <v>0</v>
          </cell>
          <cell r="AL116">
            <v>959870.5499999997</v>
          </cell>
          <cell r="AV116">
            <v>114.58</v>
          </cell>
        </row>
        <row r="117">
          <cell r="A117" t="str">
            <v>ZK101.K200.C395</v>
          </cell>
          <cell r="B117" t="str">
            <v>ZK101</v>
          </cell>
          <cell r="C117">
            <v>0</v>
          </cell>
          <cell r="D117">
            <v>0</v>
          </cell>
          <cell r="E117">
            <v>20600</v>
          </cell>
          <cell r="F117">
            <v>5500</v>
          </cell>
          <cell r="G117">
            <v>0</v>
          </cell>
          <cell r="H117">
            <v>5500</v>
          </cell>
          <cell r="J117" t="str">
            <v>ZK101.K200.C395</v>
          </cell>
          <cell r="K117">
            <v>5500</v>
          </cell>
          <cell r="L117" t="str">
            <v>ZK101.K200.C395</v>
          </cell>
          <cell r="M117" t="str">
            <v>ZK101.K200.C395</v>
          </cell>
          <cell r="N117" t="str">
            <v>ZK101</v>
          </cell>
          <cell r="O117" t="str">
            <v>C395</v>
          </cell>
          <cell r="Q117">
            <v>5500</v>
          </cell>
          <cell r="R117">
            <v>0</v>
          </cell>
          <cell r="S117" t="b">
            <v>0</v>
          </cell>
          <cell r="T117">
            <v>0</v>
          </cell>
          <cell r="U117" t="str">
            <v>ZK1</v>
          </cell>
          <cell r="V117" t="str">
            <v>C395</v>
          </cell>
          <cell r="W117">
            <v>0</v>
          </cell>
          <cell r="X117">
            <v>20600</v>
          </cell>
          <cell r="Y117">
            <v>5500</v>
          </cell>
          <cell r="Z117">
            <v>0</v>
          </cell>
          <cell r="AA117">
            <v>5500</v>
          </cell>
          <cell r="AB117" t="str">
            <v>C395</v>
          </cell>
          <cell r="AC117">
            <v>0</v>
          </cell>
          <cell r="AD117">
            <v>20600</v>
          </cell>
          <cell r="AE117">
            <v>5500</v>
          </cell>
          <cell r="AF117">
            <v>0</v>
          </cell>
          <cell r="AG117" t="str">
            <v>C395</v>
          </cell>
          <cell r="AJ117" t="str">
            <v>ZK777.6999</v>
          </cell>
          <cell r="AK117">
            <v>0</v>
          </cell>
          <cell r="AL117">
            <v>959870.5499999997</v>
          </cell>
          <cell r="AV117">
            <v>26100</v>
          </cell>
        </row>
        <row r="118">
          <cell r="A118" t="str">
            <v>ZK101.K200.C400</v>
          </cell>
          <cell r="B118" t="str">
            <v>ZK101</v>
          </cell>
          <cell r="C118">
            <v>0</v>
          </cell>
          <cell r="D118">
            <v>0</v>
          </cell>
          <cell r="E118">
            <v>9000</v>
          </cell>
          <cell r="F118">
            <v>1000</v>
          </cell>
          <cell r="G118">
            <v>0</v>
          </cell>
          <cell r="H118">
            <v>1000</v>
          </cell>
          <cell r="J118" t="str">
            <v>ZK101.K200.C400</v>
          </cell>
          <cell r="K118">
            <v>1000</v>
          </cell>
          <cell r="L118" t="str">
            <v>ZK101.K200.C400</v>
          </cell>
          <cell r="M118" t="str">
            <v>ZK101.K200.C400</v>
          </cell>
          <cell r="N118" t="str">
            <v>ZK101</v>
          </cell>
          <cell r="O118" t="str">
            <v>C400</v>
          </cell>
          <cell r="Q118">
            <v>1000</v>
          </cell>
          <cell r="R118">
            <v>0</v>
          </cell>
          <cell r="S118" t="b">
            <v>0</v>
          </cell>
          <cell r="T118">
            <v>0</v>
          </cell>
          <cell r="U118" t="str">
            <v>ZK1</v>
          </cell>
          <cell r="V118" t="str">
            <v>C400</v>
          </cell>
          <cell r="W118">
            <v>0</v>
          </cell>
          <cell r="X118">
            <v>9000</v>
          </cell>
          <cell r="Y118">
            <v>1000</v>
          </cell>
          <cell r="Z118">
            <v>0</v>
          </cell>
          <cell r="AA118">
            <v>1000</v>
          </cell>
          <cell r="AB118" t="str">
            <v>C400</v>
          </cell>
          <cell r="AC118">
            <v>0</v>
          </cell>
          <cell r="AD118">
            <v>9000</v>
          </cell>
          <cell r="AE118">
            <v>1000</v>
          </cell>
          <cell r="AF118">
            <v>0</v>
          </cell>
          <cell r="AG118" t="str">
            <v>C400</v>
          </cell>
          <cell r="AJ118" t="str">
            <v>ZK777.8999</v>
          </cell>
          <cell r="AK118">
            <v>0</v>
          </cell>
          <cell r="AL118">
            <v>959870.5499999997</v>
          </cell>
          <cell r="AV118">
            <v>10000</v>
          </cell>
        </row>
        <row r="119">
          <cell r="A119" t="str">
            <v>ZK101.K200.C435</v>
          </cell>
          <cell r="B119" t="str">
            <v>ZK101</v>
          </cell>
          <cell r="C119">
            <v>0</v>
          </cell>
          <cell r="D119">
            <v>0</v>
          </cell>
          <cell r="E119">
            <v>7000</v>
          </cell>
          <cell r="F119">
            <v>0</v>
          </cell>
          <cell r="G119">
            <v>0</v>
          </cell>
          <cell r="H119">
            <v>0</v>
          </cell>
          <cell r="J119" t="str">
            <v>ZK101.K200.C435</v>
          </cell>
          <cell r="K119">
            <v>0</v>
          </cell>
          <cell r="L119" t="str">
            <v>ZK101.K200.C435</v>
          </cell>
          <cell r="M119" t="str">
            <v>ZK101.K200.C435</v>
          </cell>
          <cell r="N119" t="str">
            <v>ZK101</v>
          </cell>
          <cell r="O119" t="str">
            <v>C435</v>
          </cell>
          <cell r="Q119">
            <v>0</v>
          </cell>
          <cell r="R119">
            <v>0</v>
          </cell>
          <cell r="S119" t="b">
            <v>0</v>
          </cell>
          <cell r="T119">
            <v>0</v>
          </cell>
          <cell r="U119" t="str">
            <v>ZK1</v>
          </cell>
          <cell r="V119" t="str">
            <v>C435</v>
          </cell>
          <cell r="W119">
            <v>0</v>
          </cell>
          <cell r="X119">
            <v>7000</v>
          </cell>
          <cell r="Y119">
            <v>0</v>
          </cell>
          <cell r="Z119">
            <v>0</v>
          </cell>
          <cell r="AA119">
            <v>0</v>
          </cell>
          <cell r="AB119" t="str">
            <v>C435</v>
          </cell>
          <cell r="AC119">
            <v>0</v>
          </cell>
          <cell r="AD119">
            <v>7000</v>
          </cell>
          <cell r="AE119">
            <v>0</v>
          </cell>
          <cell r="AF119">
            <v>0</v>
          </cell>
          <cell r="AG119" t="str">
            <v>C435</v>
          </cell>
          <cell r="AJ119" t="str">
            <v>ZK777.K999</v>
          </cell>
          <cell r="AK119">
            <v>0</v>
          </cell>
          <cell r="AL119">
            <v>959870.5499999997</v>
          </cell>
          <cell r="AV119">
            <v>7000</v>
          </cell>
        </row>
        <row r="120">
          <cell r="A120" t="str">
            <v>ZK101.K200.C810</v>
          </cell>
          <cell r="B120" t="str">
            <v>ZK101</v>
          </cell>
          <cell r="C120">
            <v>0</v>
          </cell>
          <cell r="D120">
            <v>0</v>
          </cell>
          <cell r="E120">
            <v>5000</v>
          </cell>
          <cell r="F120">
            <v>20000</v>
          </cell>
          <cell r="G120">
            <v>0</v>
          </cell>
          <cell r="H120">
            <v>20000</v>
          </cell>
          <cell r="J120" t="str">
            <v>ZK101.K200.C810</v>
          </cell>
          <cell r="K120">
            <v>20000</v>
          </cell>
          <cell r="L120" t="str">
            <v>ZK101.K200.C810</v>
          </cell>
          <cell r="M120" t="str">
            <v>ZK101.K200.C810</v>
          </cell>
          <cell r="N120" t="str">
            <v>ZK101</v>
          </cell>
          <cell r="O120" t="str">
            <v>C810</v>
          </cell>
          <cell r="Q120">
            <v>20000</v>
          </cell>
          <cell r="R120">
            <v>0</v>
          </cell>
          <cell r="S120" t="b">
            <v>0</v>
          </cell>
          <cell r="T120">
            <v>0</v>
          </cell>
          <cell r="U120" t="str">
            <v>ZK1</v>
          </cell>
          <cell r="V120" t="str">
            <v>C810</v>
          </cell>
          <cell r="W120">
            <v>0</v>
          </cell>
          <cell r="X120">
            <v>5000</v>
          </cell>
          <cell r="Y120">
            <v>20000</v>
          </cell>
          <cell r="Z120">
            <v>0</v>
          </cell>
          <cell r="AA120">
            <v>20000</v>
          </cell>
          <cell r="AB120" t="str">
            <v>C810</v>
          </cell>
          <cell r="AC120">
            <v>0</v>
          </cell>
          <cell r="AD120">
            <v>5000</v>
          </cell>
          <cell r="AE120">
            <v>20000</v>
          </cell>
          <cell r="AF120">
            <v>0</v>
          </cell>
          <cell r="AG120" t="str">
            <v>C810</v>
          </cell>
          <cell r="AJ120" t="str">
            <v>ZK800.K002</v>
          </cell>
          <cell r="AK120">
            <v>0</v>
          </cell>
          <cell r="AL120">
            <v>959870.5499999997</v>
          </cell>
          <cell r="AV120">
            <v>25000</v>
          </cell>
        </row>
        <row r="121">
          <cell r="A121" t="str">
            <v>ZK101.K200.C910</v>
          </cell>
          <cell r="B121" t="str">
            <v>ZK101</v>
          </cell>
          <cell r="C121">
            <v>0</v>
          </cell>
          <cell r="D121">
            <v>0</v>
          </cell>
          <cell r="E121">
            <v>0</v>
          </cell>
          <cell r="F121">
            <v>32509.74</v>
          </cell>
          <cell r="G121">
            <v>0</v>
          </cell>
          <cell r="H121">
            <v>32509.74</v>
          </cell>
          <cell r="J121" t="str">
            <v>ZK101.K200.C910</v>
          </cell>
          <cell r="K121">
            <v>32509.74</v>
          </cell>
          <cell r="L121" t="str">
            <v>ZK101.K200.C910</v>
          </cell>
          <cell r="M121" t="str">
            <v>ZK101.K200.C910</v>
          </cell>
          <cell r="N121" t="str">
            <v>ZK101</v>
          </cell>
          <cell r="O121" t="str">
            <v>C910</v>
          </cell>
          <cell r="Q121">
            <v>32509.74</v>
          </cell>
          <cell r="R121">
            <v>0</v>
          </cell>
          <cell r="S121" t="b">
            <v>0</v>
          </cell>
          <cell r="T121">
            <v>0</v>
          </cell>
          <cell r="U121" t="str">
            <v>ZK1</v>
          </cell>
          <cell r="V121" t="str">
            <v>C910</v>
          </cell>
          <cell r="W121">
            <v>0</v>
          </cell>
          <cell r="X121">
            <v>0</v>
          </cell>
          <cell r="Y121">
            <v>32509.74</v>
          </cell>
          <cell r="Z121">
            <v>0</v>
          </cell>
          <cell r="AA121">
            <v>32509.74</v>
          </cell>
          <cell r="AB121" t="str">
            <v>C910</v>
          </cell>
          <cell r="AC121">
            <v>0</v>
          </cell>
          <cell r="AD121">
            <v>0</v>
          </cell>
          <cell r="AE121">
            <v>32509.74</v>
          </cell>
          <cell r="AF121">
            <v>0</v>
          </cell>
          <cell r="AG121" t="str">
            <v>C910</v>
          </cell>
          <cell r="AJ121" t="str">
            <v>ZK800.K002</v>
          </cell>
          <cell r="AK121">
            <v>1</v>
          </cell>
          <cell r="AL121">
            <v>959870.5499999997</v>
          </cell>
          <cell r="AV121">
            <v>32509.74</v>
          </cell>
        </row>
        <row r="122">
          <cell r="A122" t="str">
            <v>ZK101.K201.C110</v>
          </cell>
          <cell r="B122" t="str">
            <v>ZK101</v>
          </cell>
          <cell r="C122">
            <v>0</v>
          </cell>
          <cell r="D122">
            <v>0</v>
          </cell>
          <cell r="E122">
            <v>0</v>
          </cell>
          <cell r="F122">
            <v>5000</v>
          </cell>
          <cell r="G122">
            <v>0</v>
          </cell>
          <cell r="H122">
            <v>5000</v>
          </cell>
          <cell r="J122" t="str">
            <v>ZK101.K201.C110</v>
          </cell>
          <cell r="K122">
            <v>5000</v>
          </cell>
          <cell r="L122" t="str">
            <v>ZK101.K201.C110</v>
          </cell>
          <cell r="M122" t="str">
            <v>ZK101.K201.C110</v>
          </cell>
          <cell r="N122" t="str">
            <v>ZK101</v>
          </cell>
          <cell r="O122" t="str">
            <v>C110</v>
          </cell>
          <cell r="Q122">
            <v>5000</v>
          </cell>
          <cell r="R122">
            <v>0</v>
          </cell>
          <cell r="S122" t="b">
            <v>0</v>
          </cell>
          <cell r="T122">
            <v>0</v>
          </cell>
          <cell r="U122" t="str">
            <v>ZK1</v>
          </cell>
          <cell r="V122" t="str">
            <v>C110</v>
          </cell>
          <cell r="W122">
            <v>0</v>
          </cell>
          <cell r="X122">
            <v>0</v>
          </cell>
          <cell r="Y122">
            <v>5000</v>
          </cell>
          <cell r="Z122">
            <v>0</v>
          </cell>
          <cell r="AA122">
            <v>5000</v>
          </cell>
          <cell r="AB122" t="str">
            <v>C110</v>
          </cell>
          <cell r="AC122">
            <v>0</v>
          </cell>
          <cell r="AD122">
            <v>0</v>
          </cell>
          <cell r="AE122">
            <v>5000</v>
          </cell>
          <cell r="AF122">
            <v>0</v>
          </cell>
          <cell r="AG122" t="str">
            <v>C110</v>
          </cell>
          <cell r="AJ122" t="str">
            <v>ZK800.K002</v>
          </cell>
          <cell r="AK122">
            <v>1</v>
          </cell>
          <cell r="AL122">
            <v>959870.5499999997</v>
          </cell>
          <cell r="AV122">
            <v>5000</v>
          </cell>
        </row>
        <row r="123">
          <cell r="A123" t="str">
            <v>ZK101.K201.C141</v>
          </cell>
          <cell r="B123" t="str">
            <v>ZK101</v>
          </cell>
          <cell r="C123">
            <v>0</v>
          </cell>
          <cell r="D123">
            <v>0</v>
          </cell>
          <cell r="E123">
            <v>600</v>
          </cell>
          <cell r="F123">
            <v>0</v>
          </cell>
          <cell r="G123">
            <v>0</v>
          </cell>
          <cell r="H123">
            <v>0</v>
          </cell>
          <cell r="J123" t="str">
            <v>ZK101.K201.C141</v>
          </cell>
          <cell r="K123">
            <v>0</v>
          </cell>
          <cell r="L123" t="str">
            <v>ZK101.K201.C141</v>
          </cell>
          <cell r="M123" t="str">
            <v>ZK101.K201.C141</v>
          </cell>
          <cell r="N123" t="str">
            <v>ZK101</v>
          </cell>
          <cell r="O123" t="str">
            <v>C141</v>
          </cell>
          <cell r="Q123">
            <v>0</v>
          </cell>
          <cell r="R123">
            <v>0</v>
          </cell>
          <cell r="S123" t="b">
            <v>0</v>
          </cell>
          <cell r="T123">
            <v>0</v>
          </cell>
          <cell r="U123" t="str">
            <v>ZK1</v>
          </cell>
          <cell r="V123" t="str">
            <v>C141</v>
          </cell>
          <cell r="W123">
            <v>0</v>
          </cell>
          <cell r="X123">
            <v>600</v>
          </cell>
          <cell r="Y123">
            <v>0</v>
          </cell>
          <cell r="Z123">
            <v>0</v>
          </cell>
          <cell r="AA123">
            <v>0</v>
          </cell>
          <cell r="AB123" t="str">
            <v>C141</v>
          </cell>
          <cell r="AC123">
            <v>0</v>
          </cell>
          <cell r="AD123">
            <v>600</v>
          </cell>
          <cell r="AE123">
            <v>0</v>
          </cell>
          <cell r="AF123">
            <v>0</v>
          </cell>
          <cell r="AG123" t="str">
            <v>C141</v>
          </cell>
          <cell r="AJ123" t="str">
            <v>ZK800.K002</v>
          </cell>
          <cell r="AK123">
            <v>1</v>
          </cell>
          <cell r="AL123">
            <v>959870.5499999997</v>
          </cell>
          <cell r="AV123">
            <v>600</v>
          </cell>
        </row>
        <row r="124">
          <cell r="A124" t="str">
            <v>ZK101.K207.C020</v>
          </cell>
          <cell r="B124" t="str">
            <v>ZK101</v>
          </cell>
          <cell r="C124">
            <v>0</v>
          </cell>
          <cell r="D124">
            <v>0</v>
          </cell>
          <cell r="E124">
            <v>195838.35</v>
          </cell>
          <cell r="F124">
            <v>0</v>
          </cell>
          <cell r="G124">
            <v>0</v>
          </cell>
          <cell r="H124">
            <v>0</v>
          </cell>
          <cell r="J124" t="str">
            <v>ZK101.K207.C020</v>
          </cell>
          <cell r="K124">
            <v>0</v>
          </cell>
          <cell r="L124" t="str">
            <v>ZK101.K207.C020</v>
          </cell>
          <cell r="M124" t="str">
            <v>ZK101.K207.C020</v>
          </cell>
          <cell r="N124" t="str">
            <v>ZK101</v>
          </cell>
          <cell r="O124" t="str">
            <v>C020</v>
          </cell>
          <cell r="Q124">
            <v>0</v>
          </cell>
          <cell r="R124">
            <v>0</v>
          </cell>
          <cell r="S124" t="b">
            <v>0</v>
          </cell>
          <cell r="T124">
            <v>0</v>
          </cell>
          <cell r="U124" t="str">
            <v>ZK1</v>
          </cell>
          <cell r="V124" t="str">
            <v>C020</v>
          </cell>
          <cell r="W124">
            <v>0</v>
          </cell>
          <cell r="X124">
            <v>195838.35</v>
          </cell>
          <cell r="Y124">
            <v>0</v>
          </cell>
          <cell r="Z124">
            <v>0</v>
          </cell>
          <cell r="AA124">
            <v>0</v>
          </cell>
          <cell r="AB124" t="str">
            <v>C020</v>
          </cell>
          <cell r="AC124">
            <v>0</v>
          </cell>
          <cell r="AD124">
            <v>195838.35</v>
          </cell>
          <cell r="AE124">
            <v>0</v>
          </cell>
          <cell r="AF124">
            <v>0</v>
          </cell>
          <cell r="AG124" t="str">
            <v>C020</v>
          </cell>
          <cell r="AJ124" t="str">
            <v>ZK800.K002</v>
          </cell>
          <cell r="AK124">
            <v>1</v>
          </cell>
          <cell r="AL124">
            <v>959870.5499999997</v>
          </cell>
          <cell r="AV124">
            <v>195838.35</v>
          </cell>
        </row>
        <row r="125">
          <cell r="A125" t="str">
            <v>ZK101.K207.C025</v>
          </cell>
          <cell r="B125" t="str">
            <v>ZK101</v>
          </cell>
          <cell r="C125">
            <v>0</v>
          </cell>
          <cell r="D125">
            <v>0</v>
          </cell>
          <cell r="E125">
            <v>0</v>
          </cell>
          <cell r="F125">
            <v>711012.97</v>
          </cell>
          <cell r="G125">
            <v>0</v>
          </cell>
          <cell r="H125">
            <v>711012.97</v>
          </cell>
          <cell r="J125" t="str">
            <v>ZK101.K207.C025</v>
          </cell>
          <cell r="K125">
            <v>711012.97</v>
          </cell>
          <cell r="L125" t="str">
            <v>ZK101.K207.C025</v>
          </cell>
          <cell r="M125" t="str">
            <v>ZK101.K207.C025</v>
          </cell>
          <cell r="N125" t="str">
            <v>ZK101</v>
          </cell>
          <cell r="O125" t="str">
            <v>C025</v>
          </cell>
          <cell r="Q125">
            <v>711012.97</v>
          </cell>
          <cell r="R125">
            <v>0</v>
          </cell>
          <cell r="S125" t="b">
            <v>0</v>
          </cell>
          <cell r="T125">
            <v>0</v>
          </cell>
          <cell r="U125" t="str">
            <v>ZK1</v>
          </cell>
          <cell r="V125" t="str">
            <v>C025</v>
          </cell>
          <cell r="W125">
            <v>0</v>
          </cell>
          <cell r="X125">
            <v>0</v>
          </cell>
          <cell r="Y125">
            <v>711012.97</v>
          </cell>
          <cell r="Z125">
            <v>0</v>
          </cell>
          <cell r="AA125">
            <v>711012.97</v>
          </cell>
          <cell r="AB125" t="str">
            <v>C025</v>
          </cell>
          <cell r="AC125">
            <v>0</v>
          </cell>
          <cell r="AD125">
            <v>0</v>
          </cell>
          <cell r="AE125">
            <v>711012.97</v>
          </cell>
          <cell r="AF125">
            <v>0</v>
          </cell>
          <cell r="AG125" t="str">
            <v>C025</v>
          </cell>
          <cell r="AJ125" t="str">
            <v>ZK800.K002</v>
          </cell>
          <cell r="AK125">
            <v>1</v>
          </cell>
          <cell r="AL125">
            <v>959870.5499999997</v>
          </cell>
          <cell r="AV125">
            <v>711012.97</v>
          </cell>
        </row>
        <row r="126">
          <cell r="A126" t="str">
            <v>ZK101.K207.C033</v>
          </cell>
          <cell r="B126" t="str">
            <v>ZK101</v>
          </cell>
          <cell r="C126">
            <v>0</v>
          </cell>
          <cell r="D126">
            <v>0</v>
          </cell>
          <cell r="E126">
            <v>0</v>
          </cell>
          <cell r="F126">
            <v>6000</v>
          </cell>
          <cell r="G126">
            <v>0</v>
          </cell>
          <cell r="H126">
            <v>6000</v>
          </cell>
          <cell r="J126" t="str">
            <v>ZK101.K207.C033</v>
          </cell>
          <cell r="K126">
            <v>6000</v>
          </cell>
          <cell r="L126" t="str">
            <v>ZK101.K207.C033</v>
          </cell>
          <cell r="M126" t="str">
            <v>ZK101.K207.C033</v>
          </cell>
          <cell r="N126" t="str">
            <v>ZK101</v>
          </cell>
          <cell r="O126" t="str">
            <v>C033</v>
          </cell>
          <cell r="Q126">
            <v>6000</v>
          </cell>
          <cell r="R126">
            <v>0</v>
          </cell>
          <cell r="S126" t="b">
            <v>0</v>
          </cell>
          <cell r="T126">
            <v>0</v>
          </cell>
          <cell r="U126" t="str">
            <v>ZK1</v>
          </cell>
          <cell r="V126" t="str">
            <v>C033</v>
          </cell>
          <cell r="W126">
            <v>0</v>
          </cell>
          <cell r="X126">
            <v>0</v>
          </cell>
          <cell r="Y126">
            <v>6000</v>
          </cell>
          <cell r="Z126">
            <v>0</v>
          </cell>
          <cell r="AA126">
            <v>6000</v>
          </cell>
          <cell r="AB126" t="str">
            <v>C033</v>
          </cell>
          <cell r="AC126">
            <v>0</v>
          </cell>
          <cell r="AD126">
            <v>0</v>
          </cell>
          <cell r="AE126">
            <v>6000</v>
          </cell>
          <cell r="AF126">
            <v>0</v>
          </cell>
          <cell r="AG126" t="str">
            <v>C033</v>
          </cell>
          <cell r="AJ126" t="str">
            <v>ZK800.K010</v>
          </cell>
          <cell r="AK126">
            <v>0</v>
          </cell>
          <cell r="AL126">
            <v>959870.5499999997</v>
          </cell>
          <cell r="AV126">
            <v>6000</v>
          </cell>
        </row>
        <row r="127">
          <cell r="A127" t="str">
            <v>ZK101.K207.C034</v>
          </cell>
          <cell r="B127" t="str">
            <v>ZK101</v>
          </cell>
          <cell r="C127">
            <v>0</v>
          </cell>
          <cell r="D127">
            <v>0</v>
          </cell>
          <cell r="E127">
            <v>21000</v>
          </cell>
          <cell r="F127">
            <v>1000</v>
          </cell>
          <cell r="G127">
            <v>0</v>
          </cell>
          <cell r="H127">
            <v>1000</v>
          </cell>
          <cell r="J127" t="str">
            <v>ZK101.K207.C034</v>
          </cell>
          <cell r="K127">
            <v>1000</v>
          </cell>
          <cell r="L127" t="str">
            <v>ZK101.K207.C034</v>
          </cell>
          <cell r="M127" t="str">
            <v>ZK101.K207.C034</v>
          </cell>
          <cell r="N127" t="str">
            <v>ZK101</v>
          </cell>
          <cell r="O127" t="str">
            <v>C034</v>
          </cell>
          <cell r="Q127">
            <v>1000</v>
          </cell>
          <cell r="R127">
            <v>0</v>
          </cell>
          <cell r="S127" t="b">
            <v>0</v>
          </cell>
          <cell r="T127">
            <v>0</v>
          </cell>
          <cell r="U127" t="str">
            <v>ZK1</v>
          </cell>
          <cell r="V127" t="str">
            <v>C034</v>
          </cell>
          <cell r="W127">
            <v>0</v>
          </cell>
          <cell r="X127">
            <v>21000</v>
          </cell>
          <cell r="Y127">
            <v>1000</v>
          </cell>
          <cell r="Z127">
            <v>0</v>
          </cell>
          <cell r="AA127">
            <v>1000</v>
          </cell>
          <cell r="AB127" t="str">
            <v>C034</v>
          </cell>
          <cell r="AC127">
            <v>0</v>
          </cell>
          <cell r="AD127">
            <v>21000</v>
          </cell>
          <cell r="AE127">
            <v>1000</v>
          </cell>
          <cell r="AF127">
            <v>0</v>
          </cell>
          <cell r="AG127" t="str">
            <v>C034</v>
          </cell>
          <cell r="AJ127" t="str">
            <v>ZK800.K199</v>
          </cell>
          <cell r="AK127">
            <v>0</v>
          </cell>
          <cell r="AL127">
            <v>959870.5499999997</v>
          </cell>
          <cell r="AV127">
            <v>22000</v>
          </cell>
        </row>
        <row r="128">
          <cell r="A128" t="str">
            <v>ZK101.K207.C035</v>
          </cell>
          <cell r="B128" t="str">
            <v>ZK101</v>
          </cell>
          <cell r="C128">
            <v>0</v>
          </cell>
          <cell r="D128">
            <v>0</v>
          </cell>
          <cell r="E128">
            <v>4620</v>
          </cell>
          <cell r="F128">
            <v>4620</v>
          </cell>
          <cell r="G128">
            <v>0</v>
          </cell>
          <cell r="H128">
            <v>4620</v>
          </cell>
          <cell r="J128" t="str">
            <v>ZK101.K207.C035</v>
          </cell>
          <cell r="K128">
            <v>4620</v>
          </cell>
          <cell r="L128" t="str">
            <v>ZK101.K207.C035</v>
          </cell>
          <cell r="M128" t="str">
            <v>ZK101.K207.C035</v>
          </cell>
          <cell r="N128" t="str">
            <v>ZK101</v>
          </cell>
          <cell r="O128" t="str">
            <v>C035</v>
          </cell>
          <cell r="Q128">
            <v>4620</v>
          </cell>
          <cell r="R128">
            <v>0</v>
          </cell>
          <cell r="S128" t="b">
            <v>0</v>
          </cell>
          <cell r="T128">
            <v>0</v>
          </cell>
          <cell r="U128" t="str">
            <v>ZK1</v>
          </cell>
          <cell r="V128" t="str">
            <v>C035</v>
          </cell>
          <cell r="W128">
            <v>0</v>
          </cell>
          <cell r="X128">
            <v>4620</v>
          </cell>
          <cell r="Y128">
            <v>4620</v>
          </cell>
          <cell r="Z128">
            <v>0</v>
          </cell>
          <cell r="AA128">
            <v>4620</v>
          </cell>
          <cell r="AB128" t="str">
            <v>C035</v>
          </cell>
          <cell r="AC128">
            <v>0</v>
          </cell>
          <cell r="AD128">
            <v>4620</v>
          </cell>
          <cell r="AE128">
            <v>4620</v>
          </cell>
          <cell r="AF128">
            <v>0</v>
          </cell>
          <cell r="AG128" t="str">
            <v>C035</v>
          </cell>
          <cell r="AJ128" t="str">
            <v>ZK877.8999</v>
          </cell>
          <cell r="AK128">
            <v>0</v>
          </cell>
          <cell r="AL128">
            <v>959870.5499999997</v>
          </cell>
          <cell r="AV128">
            <v>9240</v>
          </cell>
        </row>
        <row r="129">
          <cell r="A129" t="str">
            <v>ZK101.K207.C036</v>
          </cell>
          <cell r="B129" t="str">
            <v>ZK101</v>
          </cell>
          <cell r="C129">
            <v>0</v>
          </cell>
          <cell r="D129">
            <v>0</v>
          </cell>
          <cell r="E129">
            <v>0</v>
          </cell>
          <cell r="F129">
            <v>53710</v>
          </cell>
          <cell r="G129">
            <v>0</v>
          </cell>
          <cell r="H129">
            <v>53710</v>
          </cell>
          <cell r="J129" t="str">
            <v>ZK101.K207.C036</v>
          </cell>
          <cell r="K129">
            <v>53710</v>
          </cell>
          <cell r="L129" t="str">
            <v>ZK101.K207.C036</v>
          </cell>
          <cell r="M129" t="str">
            <v>ZK101.K207.C036</v>
          </cell>
          <cell r="N129" t="str">
            <v>ZK101</v>
          </cell>
          <cell r="O129" t="str">
            <v>C036</v>
          </cell>
          <cell r="Q129">
            <v>53710</v>
          </cell>
          <cell r="R129">
            <v>0</v>
          </cell>
          <cell r="S129" t="b">
            <v>0</v>
          </cell>
          <cell r="U129" t="str">
            <v>ZK1</v>
          </cell>
          <cell r="V129" t="str">
            <v>C036</v>
          </cell>
          <cell r="W129">
            <v>0</v>
          </cell>
          <cell r="X129">
            <v>0</v>
          </cell>
          <cell r="Y129">
            <v>53710</v>
          </cell>
          <cell r="Z129">
            <v>0</v>
          </cell>
          <cell r="AA129">
            <v>53710</v>
          </cell>
          <cell r="AB129" t="str">
            <v>C036</v>
          </cell>
          <cell r="AC129">
            <v>0</v>
          </cell>
          <cell r="AD129">
            <v>0</v>
          </cell>
          <cell r="AE129">
            <v>53710</v>
          </cell>
          <cell r="AF129">
            <v>0</v>
          </cell>
          <cell r="AG129" t="str">
            <v>C036</v>
          </cell>
          <cell r="AJ129" t="str">
            <v>ZK900.A006</v>
          </cell>
          <cell r="AK129">
            <v>0</v>
          </cell>
          <cell r="AL129">
            <v>959870.5499999997</v>
          </cell>
          <cell r="AV129">
            <v>53710</v>
          </cell>
        </row>
        <row r="130">
          <cell r="A130" t="str">
            <v>ZK101.K207.C038</v>
          </cell>
          <cell r="B130" t="str">
            <v>ZK101</v>
          </cell>
          <cell r="C130">
            <v>0</v>
          </cell>
          <cell r="D130">
            <v>0</v>
          </cell>
          <cell r="E130">
            <v>0</v>
          </cell>
          <cell r="F130">
            <v>20000</v>
          </cell>
          <cell r="G130">
            <v>0</v>
          </cell>
          <cell r="H130">
            <v>20000</v>
          </cell>
          <cell r="J130" t="str">
            <v>ZK101.K207.C038</v>
          </cell>
          <cell r="K130">
            <v>20000</v>
          </cell>
          <cell r="L130" t="str">
            <v>ZK101.K207.C038</v>
          </cell>
          <cell r="M130" t="str">
            <v>ZK101.K207.C038</v>
          </cell>
          <cell r="N130" t="str">
            <v>ZK101</v>
          </cell>
          <cell r="O130" t="str">
            <v>C038</v>
          </cell>
          <cell r="Q130">
            <v>20000</v>
          </cell>
          <cell r="R130">
            <v>0</v>
          </cell>
          <cell r="S130" t="b">
            <v>0</v>
          </cell>
          <cell r="T130">
            <v>0</v>
          </cell>
          <cell r="U130" t="str">
            <v>ZK1</v>
          </cell>
          <cell r="V130" t="str">
            <v>C038</v>
          </cell>
          <cell r="W130">
            <v>0</v>
          </cell>
          <cell r="X130">
            <v>0</v>
          </cell>
          <cell r="Y130">
            <v>20000</v>
          </cell>
          <cell r="Z130">
            <v>0</v>
          </cell>
          <cell r="AA130">
            <v>20000</v>
          </cell>
          <cell r="AB130" t="str">
            <v>C038</v>
          </cell>
          <cell r="AC130">
            <v>0</v>
          </cell>
          <cell r="AD130">
            <v>0</v>
          </cell>
          <cell r="AE130">
            <v>20000</v>
          </cell>
          <cell r="AF130">
            <v>0</v>
          </cell>
          <cell r="AG130" t="str">
            <v>C038</v>
          </cell>
          <cell r="AJ130" t="str">
            <v>ZK901.A006</v>
          </cell>
          <cell r="AK130">
            <v>0</v>
          </cell>
          <cell r="AL130">
            <v>959870.5499999997</v>
          </cell>
          <cell r="AV130">
            <v>20000</v>
          </cell>
        </row>
        <row r="131">
          <cell r="A131" t="str">
            <v>ZK101.K207.C039</v>
          </cell>
          <cell r="B131" t="str">
            <v>ZK101</v>
          </cell>
          <cell r="C131">
            <v>0</v>
          </cell>
          <cell r="D131">
            <v>0</v>
          </cell>
          <cell r="E131">
            <v>0</v>
          </cell>
          <cell r="F131">
            <v>70000</v>
          </cell>
          <cell r="G131">
            <v>0</v>
          </cell>
          <cell r="H131">
            <v>70000</v>
          </cell>
          <cell r="J131" t="str">
            <v>ZK101.K207.C039</v>
          </cell>
          <cell r="K131">
            <v>70000</v>
          </cell>
          <cell r="L131" t="str">
            <v>ZK101.K207.C039</v>
          </cell>
          <cell r="M131" t="str">
            <v>ZK101.K207.C039</v>
          </cell>
          <cell r="N131" t="str">
            <v>ZK101</v>
          </cell>
          <cell r="O131" t="str">
            <v>C039</v>
          </cell>
          <cell r="Q131">
            <v>70000</v>
          </cell>
          <cell r="R131">
            <v>0</v>
          </cell>
          <cell r="S131" t="b">
            <v>0</v>
          </cell>
          <cell r="U131" t="str">
            <v>ZK1</v>
          </cell>
          <cell r="V131" t="str">
            <v>C039</v>
          </cell>
          <cell r="W131">
            <v>0</v>
          </cell>
          <cell r="X131">
            <v>0</v>
          </cell>
          <cell r="Y131">
            <v>70000</v>
          </cell>
          <cell r="Z131">
            <v>0</v>
          </cell>
          <cell r="AA131">
            <v>70000</v>
          </cell>
          <cell r="AB131" t="str">
            <v>C039</v>
          </cell>
          <cell r="AC131">
            <v>0</v>
          </cell>
          <cell r="AD131">
            <v>0</v>
          </cell>
          <cell r="AE131">
            <v>70000</v>
          </cell>
          <cell r="AF131">
            <v>0</v>
          </cell>
          <cell r="AG131" t="str">
            <v>C039</v>
          </cell>
          <cell r="AJ131" t="str">
            <v>ZK902.A006</v>
          </cell>
          <cell r="AK131">
            <v>0</v>
          </cell>
          <cell r="AL131">
            <v>959870.5499999997</v>
          </cell>
          <cell r="AV131">
            <v>70000</v>
          </cell>
        </row>
        <row r="132">
          <cell r="A132" t="str">
            <v>ZK101.K207.C041</v>
          </cell>
          <cell r="B132" t="str">
            <v>ZK101</v>
          </cell>
          <cell r="C132">
            <v>0</v>
          </cell>
          <cell r="D132">
            <v>0</v>
          </cell>
          <cell r="E132">
            <v>0</v>
          </cell>
          <cell r="F132">
            <v>31800</v>
          </cell>
          <cell r="G132">
            <v>0</v>
          </cell>
          <cell r="H132">
            <v>31800</v>
          </cell>
          <cell r="J132" t="str">
            <v>ZK101.K207.C041</v>
          </cell>
          <cell r="K132">
            <v>31800</v>
          </cell>
          <cell r="L132" t="str">
            <v>ZK101.K207.C041</v>
          </cell>
          <cell r="M132" t="str">
            <v>ZK101.K207.C041</v>
          </cell>
          <cell r="N132" t="str">
            <v>ZK101</v>
          </cell>
          <cell r="O132" t="str">
            <v>C041</v>
          </cell>
          <cell r="Q132">
            <v>31800</v>
          </cell>
          <cell r="R132">
            <v>0</v>
          </cell>
          <cell r="S132" t="b">
            <v>0</v>
          </cell>
          <cell r="T132">
            <v>0</v>
          </cell>
          <cell r="U132" t="str">
            <v>ZK1</v>
          </cell>
          <cell r="V132" t="str">
            <v>C041</v>
          </cell>
          <cell r="W132">
            <v>0</v>
          </cell>
          <cell r="X132">
            <v>0</v>
          </cell>
          <cell r="Y132">
            <v>31800</v>
          </cell>
          <cell r="Z132">
            <v>0</v>
          </cell>
          <cell r="AA132">
            <v>31800</v>
          </cell>
          <cell r="AB132" t="str">
            <v>C041</v>
          </cell>
          <cell r="AC132">
            <v>0</v>
          </cell>
          <cell r="AD132">
            <v>0</v>
          </cell>
          <cell r="AE132">
            <v>31800</v>
          </cell>
          <cell r="AF132">
            <v>0</v>
          </cell>
          <cell r="AG132" t="str">
            <v>C041</v>
          </cell>
          <cell r="AJ132" t="str">
            <v>ZK905.A015</v>
          </cell>
          <cell r="AK132">
            <v>0</v>
          </cell>
          <cell r="AL132">
            <v>959870.5499999997</v>
          </cell>
          <cell r="AV132">
            <v>31800</v>
          </cell>
        </row>
        <row r="133">
          <cell r="A133" t="str">
            <v>ZK101.K207.C042</v>
          </cell>
          <cell r="B133" t="str">
            <v>ZK101</v>
          </cell>
          <cell r="C133">
            <v>0</v>
          </cell>
          <cell r="D133">
            <v>0</v>
          </cell>
          <cell r="E133">
            <v>0</v>
          </cell>
          <cell r="F133">
            <v>57275.88</v>
          </cell>
          <cell r="G133">
            <v>0</v>
          </cell>
          <cell r="H133">
            <v>57275.88</v>
          </cell>
          <cell r="J133" t="str">
            <v>ZK101.K207.C042</v>
          </cell>
          <cell r="K133">
            <v>57275.88</v>
          </cell>
          <cell r="L133" t="str">
            <v>ZK101.K207.C042</v>
          </cell>
          <cell r="M133" t="str">
            <v>ZK101.K207.C042</v>
          </cell>
          <cell r="N133" t="str">
            <v>ZK101</v>
          </cell>
          <cell r="O133" t="str">
            <v>C042</v>
          </cell>
          <cell r="Q133">
            <v>57275.88</v>
          </cell>
          <cell r="R133">
            <v>0</v>
          </cell>
          <cell r="S133" t="b">
            <v>0</v>
          </cell>
          <cell r="U133" t="str">
            <v>ZK1</v>
          </cell>
          <cell r="V133" t="str">
            <v>C042</v>
          </cell>
          <cell r="W133">
            <v>0</v>
          </cell>
          <cell r="X133">
            <v>0</v>
          </cell>
          <cell r="Y133">
            <v>57275.88</v>
          </cell>
          <cell r="Z133">
            <v>0</v>
          </cell>
          <cell r="AA133">
            <v>57275.88</v>
          </cell>
          <cell r="AB133" t="str">
            <v>C042</v>
          </cell>
          <cell r="AC133">
            <v>0</v>
          </cell>
          <cell r="AD133">
            <v>0</v>
          </cell>
          <cell r="AE133">
            <v>57275.88</v>
          </cell>
          <cell r="AF133">
            <v>0</v>
          </cell>
          <cell r="AG133" t="str">
            <v>C042</v>
          </cell>
          <cell r="AJ133" t="str">
            <v>ZK906.A015</v>
          </cell>
          <cell r="AK133">
            <v>0</v>
          </cell>
          <cell r="AL133">
            <v>959870.5499999997</v>
          </cell>
          <cell r="AV133">
            <v>57275.88</v>
          </cell>
        </row>
        <row r="134">
          <cell r="A134" t="str">
            <v>ZK101.K207.C070</v>
          </cell>
          <cell r="B134" t="str">
            <v>ZK101</v>
          </cell>
          <cell r="C134">
            <v>0</v>
          </cell>
          <cell r="D134">
            <v>0</v>
          </cell>
          <cell r="E134">
            <v>0</v>
          </cell>
          <cell r="F134">
            <v>40016</v>
          </cell>
          <cell r="G134">
            <v>0</v>
          </cell>
          <cell r="H134">
            <v>40016</v>
          </cell>
          <cell r="J134" t="str">
            <v>ZK101.K207.C070</v>
          </cell>
          <cell r="K134">
            <v>40016</v>
          </cell>
          <cell r="L134" t="str">
            <v>ZK101.K207.C070</v>
          </cell>
          <cell r="M134" t="str">
            <v>ZK101.K207.C070</v>
          </cell>
          <cell r="N134" t="str">
            <v>ZK101</v>
          </cell>
          <cell r="O134" t="str">
            <v>C070</v>
          </cell>
          <cell r="Q134">
            <v>40016</v>
          </cell>
          <cell r="R134">
            <v>0</v>
          </cell>
          <cell r="S134" t="b">
            <v>0</v>
          </cell>
          <cell r="T134">
            <v>0</v>
          </cell>
          <cell r="U134" t="str">
            <v>ZK1</v>
          </cell>
          <cell r="V134" t="str">
            <v>C070</v>
          </cell>
          <cell r="W134">
            <v>0</v>
          </cell>
          <cell r="X134">
            <v>0</v>
          </cell>
          <cell r="Y134">
            <v>40016</v>
          </cell>
          <cell r="Z134">
            <v>0</v>
          </cell>
          <cell r="AA134">
            <v>40016</v>
          </cell>
          <cell r="AB134" t="str">
            <v>C070</v>
          </cell>
          <cell r="AC134">
            <v>0</v>
          </cell>
          <cell r="AD134">
            <v>0</v>
          </cell>
          <cell r="AE134">
            <v>40016</v>
          </cell>
          <cell r="AF134">
            <v>0</v>
          </cell>
          <cell r="AG134" t="str">
            <v>C070</v>
          </cell>
          <cell r="AJ134" t="str">
            <v>ZK930.A050</v>
          </cell>
          <cell r="AK134">
            <v>0</v>
          </cell>
          <cell r="AL134">
            <v>959870.5499999997</v>
          </cell>
          <cell r="AV134">
            <v>40016</v>
          </cell>
        </row>
        <row r="135">
          <cell r="A135" t="str">
            <v>ZK101.K207.C141</v>
          </cell>
          <cell r="B135" t="str">
            <v>ZK101</v>
          </cell>
          <cell r="C135">
            <v>0</v>
          </cell>
          <cell r="D135">
            <v>0</v>
          </cell>
          <cell r="E135">
            <v>4195</v>
          </cell>
          <cell r="F135">
            <v>0</v>
          </cell>
          <cell r="G135">
            <v>0</v>
          </cell>
          <cell r="H135">
            <v>0</v>
          </cell>
          <cell r="J135" t="str">
            <v>ZK101.K207.C141</v>
          </cell>
          <cell r="K135">
            <v>0</v>
          </cell>
          <cell r="L135" t="str">
            <v>ZK101.K207.C141</v>
          </cell>
          <cell r="M135" t="str">
            <v>ZK101.K207.C141</v>
          </cell>
          <cell r="N135" t="str">
            <v>ZK101</v>
          </cell>
          <cell r="O135" t="str">
            <v>C141</v>
          </cell>
          <cell r="Q135">
            <v>0</v>
          </cell>
          <cell r="R135">
            <v>0</v>
          </cell>
          <cell r="S135" t="b">
            <v>0</v>
          </cell>
          <cell r="U135" t="str">
            <v>ZK1</v>
          </cell>
          <cell r="V135" t="str">
            <v>C141</v>
          </cell>
          <cell r="W135">
            <v>0</v>
          </cell>
          <cell r="X135">
            <v>4195</v>
          </cell>
          <cell r="Y135">
            <v>0</v>
          </cell>
          <cell r="Z135">
            <v>0</v>
          </cell>
          <cell r="AA135">
            <v>0</v>
          </cell>
          <cell r="AB135" t="str">
            <v>C141</v>
          </cell>
          <cell r="AC135">
            <v>0</v>
          </cell>
          <cell r="AD135">
            <v>4195</v>
          </cell>
          <cell r="AE135">
            <v>0</v>
          </cell>
          <cell r="AF135">
            <v>0</v>
          </cell>
          <cell r="AG135" t="str">
            <v>C141</v>
          </cell>
          <cell r="AJ135" t="str">
            <v>ZK930.A059</v>
          </cell>
          <cell r="AK135">
            <v>0</v>
          </cell>
          <cell r="AL135">
            <v>959870.5499999997</v>
          </cell>
          <cell r="AV135">
            <v>4195</v>
          </cell>
        </row>
        <row r="136">
          <cell r="A136" t="str">
            <v>ZK101.K207.C152</v>
          </cell>
          <cell r="B136" t="str">
            <v>ZK101</v>
          </cell>
          <cell r="C136">
            <v>0</v>
          </cell>
          <cell r="D136">
            <v>0</v>
          </cell>
          <cell r="E136">
            <v>0</v>
          </cell>
          <cell r="F136">
            <v>10000</v>
          </cell>
          <cell r="G136">
            <v>0</v>
          </cell>
          <cell r="H136">
            <v>10000</v>
          </cell>
          <cell r="J136" t="str">
            <v>ZK101.K207.C152</v>
          </cell>
          <cell r="K136">
            <v>10000</v>
          </cell>
          <cell r="L136" t="str">
            <v>ZK101.K207.C152</v>
          </cell>
          <cell r="M136" t="str">
            <v>ZK101.K207.C152</v>
          </cell>
          <cell r="N136" t="str">
            <v>ZK101</v>
          </cell>
          <cell r="O136" t="str">
            <v>C152</v>
          </cell>
          <cell r="Q136">
            <v>10000</v>
          </cell>
          <cell r="R136">
            <v>0</v>
          </cell>
          <cell r="S136" t="b">
            <v>0</v>
          </cell>
          <cell r="T136">
            <v>0</v>
          </cell>
          <cell r="U136" t="str">
            <v>ZK1</v>
          </cell>
          <cell r="V136" t="str">
            <v>C152</v>
          </cell>
          <cell r="W136">
            <v>0</v>
          </cell>
          <cell r="X136">
            <v>0</v>
          </cell>
          <cell r="Y136">
            <v>10000</v>
          </cell>
          <cell r="Z136">
            <v>0</v>
          </cell>
          <cell r="AA136">
            <v>10000</v>
          </cell>
          <cell r="AB136" t="str">
            <v>C152</v>
          </cell>
          <cell r="AC136">
            <v>0</v>
          </cell>
          <cell r="AD136">
            <v>0</v>
          </cell>
          <cell r="AE136">
            <v>10000</v>
          </cell>
          <cell r="AF136">
            <v>0</v>
          </cell>
          <cell r="AG136" t="str">
            <v>C152</v>
          </cell>
          <cell r="AJ136" t="str">
            <v>ZK930.A060</v>
          </cell>
          <cell r="AK136">
            <v>0</v>
          </cell>
          <cell r="AL136">
            <v>959870.5499999997</v>
          </cell>
          <cell r="AV136">
            <v>10000</v>
          </cell>
        </row>
        <row r="137">
          <cell r="A137" t="str">
            <v>ZK101.K207.C170</v>
          </cell>
          <cell r="B137" t="str">
            <v>ZK101</v>
          </cell>
          <cell r="C137">
            <v>0</v>
          </cell>
          <cell r="D137">
            <v>0</v>
          </cell>
          <cell r="E137">
            <v>0</v>
          </cell>
          <cell r="F137">
            <v>5469</v>
          </cell>
          <cell r="G137">
            <v>0</v>
          </cell>
          <cell r="H137">
            <v>5469</v>
          </cell>
          <cell r="J137" t="str">
            <v>ZK101.K207.C170</v>
          </cell>
          <cell r="K137">
            <v>5469</v>
          </cell>
          <cell r="L137" t="str">
            <v>ZK101.K207.C170</v>
          </cell>
          <cell r="M137" t="str">
            <v>ZK101.K207.C170</v>
          </cell>
          <cell r="N137" t="str">
            <v>ZK101</v>
          </cell>
          <cell r="O137" t="str">
            <v>C170</v>
          </cell>
          <cell r="Q137">
            <v>5469</v>
          </cell>
          <cell r="R137">
            <v>0</v>
          </cell>
          <cell r="S137" t="b">
            <v>0</v>
          </cell>
          <cell r="U137" t="str">
            <v>ZK1</v>
          </cell>
          <cell r="V137" t="str">
            <v>C170</v>
          </cell>
          <cell r="W137">
            <v>0</v>
          </cell>
          <cell r="X137">
            <v>0</v>
          </cell>
          <cell r="Y137">
            <v>5469</v>
          </cell>
          <cell r="Z137">
            <v>0</v>
          </cell>
          <cell r="AA137">
            <v>5469</v>
          </cell>
          <cell r="AB137" t="str">
            <v>C170</v>
          </cell>
          <cell r="AC137">
            <v>0</v>
          </cell>
          <cell r="AD137">
            <v>0</v>
          </cell>
          <cell r="AE137">
            <v>5469</v>
          </cell>
          <cell r="AF137">
            <v>0</v>
          </cell>
          <cell r="AG137" t="str">
            <v>C170</v>
          </cell>
          <cell r="AJ137" t="str">
            <v>ZK940.A210</v>
          </cell>
          <cell r="AK137">
            <v>0</v>
          </cell>
          <cell r="AL137">
            <v>959870.5499999997</v>
          </cell>
          <cell r="AV137">
            <v>5469</v>
          </cell>
        </row>
        <row r="138">
          <cell r="A138" t="str">
            <v>ZK101.K207.C200</v>
          </cell>
          <cell r="B138" t="str">
            <v>ZK101</v>
          </cell>
          <cell r="C138">
            <v>0</v>
          </cell>
          <cell r="D138">
            <v>0</v>
          </cell>
          <cell r="E138">
            <v>320979</v>
          </cell>
          <cell r="F138">
            <v>177743</v>
          </cell>
          <cell r="G138">
            <v>0</v>
          </cell>
          <cell r="H138">
            <v>177743</v>
          </cell>
          <cell r="J138" t="str">
            <v>ZK101.K207.C200</v>
          </cell>
          <cell r="K138">
            <v>177743</v>
          </cell>
          <cell r="L138" t="str">
            <v>ZK101.K207.C200</v>
          </cell>
          <cell r="M138" t="str">
            <v>ZK101.K207.C200</v>
          </cell>
          <cell r="N138" t="str">
            <v>ZK101</v>
          </cell>
          <cell r="O138" t="str">
            <v>C200</v>
          </cell>
          <cell r="Q138">
            <v>177743</v>
          </cell>
          <cell r="R138">
            <v>0</v>
          </cell>
          <cell r="S138" t="b">
            <v>0</v>
          </cell>
          <cell r="T138">
            <v>0</v>
          </cell>
          <cell r="U138" t="str">
            <v>ZK1</v>
          </cell>
          <cell r="V138" t="str">
            <v>C200</v>
          </cell>
          <cell r="W138">
            <v>0</v>
          </cell>
          <cell r="X138">
            <v>320979</v>
          </cell>
          <cell r="Y138">
            <v>177743</v>
          </cell>
          <cell r="Z138">
            <v>0</v>
          </cell>
          <cell r="AA138">
            <v>177743</v>
          </cell>
          <cell r="AB138" t="str">
            <v>C200</v>
          </cell>
          <cell r="AC138">
            <v>0</v>
          </cell>
          <cell r="AD138">
            <v>320979</v>
          </cell>
          <cell r="AE138">
            <v>177743</v>
          </cell>
          <cell r="AF138">
            <v>0</v>
          </cell>
          <cell r="AG138" t="str">
            <v>C200</v>
          </cell>
          <cell r="AJ138" t="str">
            <v>ZK940.A211</v>
          </cell>
          <cell r="AK138">
            <v>0</v>
          </cell>
          <cell r="AL138">
            <v>959870.5499999997</v>
          </cell>
          <cell r="AV138">
            <v>498722</v>
          </cell>
        </row>
        <row r="139">
          <cell r="A139" t="str">
            <v>ZK101.K207.C274</v>
          </cell>
          <cell r="B139" t="str">
            <v>ZK101</v>
          </cell>
          <cell r="C139">
            <v>0</v>
          </cell>
          <cell r="D139">
            <v>0</v>
          </cell>
          <cell r="E139">
            <v>0</v>
          </cell>
          <cell r="F139">
            <v>14775</v>
          </cell>
          <cell r="G139">
            <v>0</v>
          </cell>
          <cell r="H139">
            <v>14775</v>
          </cell>
          <cell r="J139" t="str">
            <v>ZK101.K207.C274</v>
          </cell>
          <cell r="K139">
            <v>14775</v>
          </cell>
          <cell r="L139" t="str">
            <v>ZK101.K207.C274</v>
          </cell>
          <cell r="M139" t="str">
            <v>ZK101.K207.C274</v>
          </cell>
          <cell r="N139" t="str">
            <v>ZK101</v>
          </cell>
          <cell r="O139" t="str">
            <v>C274</v>
          </cell>
          <cell r="Q139">
            <v>14775</v>
          </cell>
          <cell r="R139">
            <v>0</v>
          </cell>
          <cell r="S139" t="b">
            <v>0</v>
          </cell>
          <cell r="U139" t="str">
            <v>ZK1</v>
          </cell>
          <cell r="V139" t="str">
            <v>C274</v>
          </cell>
          <cell r="W139">
            <v>0</v>
          </cell>
          <cell r="X139">
            <v>0</v>
          </cell>
          <cell r="Y139">
            <v>14775</v>
          </cell>
          <cell r="Z139">
            <v>0</v>
          </cell>
          <cell r="AA139">
            <v>14775</v>
          </cell>
          <cell r="AB139" t="str">
            <v>C274</v>
          </cell>
          <cell r="AC139">
            <v>0</v>
          </cell>
          <cell r="AD139">
            <v>0</v>
          </cell>
          <cell r="AE139">
            <v>14775</v>
          </cell>
          <cell r="AF139">
            <v>0</v>
          </cell>
          <cell r="AG139" t="str">
            <v>C274</v>
          </cell>
          <cell r="AJ139" t="str">
            <v>ZK950.A240</v>
          </cell>
          <cell r="AK139">
            <v>0</v>
          </cell>
          <cell r="AL139">
            <v>959870.5499999997</v>
          </cell>
          <cell r="AV139">
            <v>14775</v>
          </cell>
        </row>
        <row r="140">
          <cell r="A140" t="str">
            <v>ZK101.K207.C330</v>
          </cell>
          <cell r="B140" t="str">
            <v>ZK101</v>
          </cell>
          <cell r="C140">
            <v>0</v>
          </cell>
          <cell r="D140">
            <v>0</v>
          </cell>
          <cell r="E140">
            <v>12318.41</v>
          </cell>
          <cell r="F140">
            <v>21441.38</v>
          </cell>
          <cell r="G140">
            <v>0</v>
          </cell>
          <cell r="H140">
            <v>21441.38</v>
          </cell>
          <cell r="J140" t="str">
            <v>ZK101.K207.C330</v>
          </cell>
          <cell r="K140">
            <v>21441.38</v>
          </cell>
          <cell r="L140" t="str">
            <v>ZK101.K207.C330</v>
          </cell>
          <cell r="M140" t="str">
            <v>ZK101.K207.C330</v>
          </cell>
          <cell r="N140" t="str">
            <v>ZK101</v>
          </cell>
          <cell r="O140" t="str">
            <v>C330</v>
          </cell>
          <cell r="Q140">
            <v>21441.38</v>
          </cell>
          <cell r="R140">
            <v>0</v>
          </cell>
          <cell r="S140" t="b">
            <v>0</v>
          </cell>
          <cell r="T140">
            <v>0</v>
          </cell>
          <cell r="U140" t="str">
            <v>ZK1</v>
          </cell>
          <cell r="V140" t="str">
            <v>C330</v>
          </cell>
          <cell r="W140">
            <v>0</v>
          </cell>
          <cell r="X140">
            <v>12318.41</v>
          </cell>
          <cell r="Y140">
            <v>21441.38</v>
          </cell>
          <cell r="Z140">
            <v>0</v>
          </cell>
          <cell r="AA140">
            <v>21441.38</v>
          </cell>
          <cell r="AB140" t="str">
            <v>C330</v>
          </cell>
          <cell r="AC140">
            <v>0</v>
          </cell>
          <cell r="AD140">
            <v>12318.41</v>
          </cell>
          <cell r="AE140">
            <v>21441.38</v>
          </cell>
          <cell r="AF140">
            <v>0</v>
          </cell>
          <cell r="AG140" t="str">
            <v>C330</v>
          </cell>
          <cell r="AJ140" t="str">
            <v>ZK950.A241</v>
          </cell>
          <cell r="AK140">
            <v>0</v>
          </cell>
          <cell r="AL140">
            <v>959870.5499999997</v>
          </cell>
          <cell r="AV140">
            <v>33759.79</v>
          </cell>
        </row>
        <row r="141">
          <cell r="A141" t="str">
            <v>ZK101.K207.C430</v>
          </cell>
          <cell r="B141" t="str">
            <v>ZK101</v>
          </cell>
          <cell r="C141">
            <v>0</v>
          </cell>
          <cell r="D141">
            <v>0</v>
          </cell>
          <cell r="E141">
            <v>42.4</v>
          </cell>
          <cell r="F141">
            <v>0</v>
          </cell>
          <cell r="G141">
            <v>0</v>
          </cell>
          <cell r="H141">
            <v>0</v>
          </cell>
          <cell r="J141" t="str">
            <v>ZK101.K207.C430</v>
          </cell>
          <cell r="K141">
            <v>0</v>
          </cell>
          <cell r="L141" t="str">
            <v>ZK101.K207.C430</v>
          </cell>
          <cell r="M141" t="str">
            <v>ZK101.K207.C430</v>
          </cell>
          <cell r="N141" t="str">
            <v>ZK101</v>
          </cell>
          <cell r="O141" t="str">
            <v>C430</v>
          </cell>
          <cell r="Q141">
            <v>0</v>
          </cell>
          <cell r="R141">
            <v>0</v>
          </cell>
          <cell r="S141" t="b">
            <v>0</v>
          </cell>
          <cell r="U141" t="str">
            <v>ZK1</v>
          </cell>
          <cell r="V141" t="str">
            <v>C430</v>
          </cell>
          <cell r="W141">
            <v>0</v>
          </cell>
          <cell r="X141">
            <v>42.4</v>
          </cell>
          <cell r="Y141">
            <v>0</v>
          </cell>
          <cell r="Z141">
            <v>0</v>
          </cell>
          <cell r="AA141">
            <v>0</v>
          </cell>
          <cell r="AB141" t="str">
            <v>C430</v>
          </cell>
          <cell r="AC141">
            <v>0</v>
          </cell>
          <cell r="AD141">
            <v>42.4</v>
          </cell>
          <cell r="AE141">
            <v>0</v>
          </cell>
          <cell r="AF141">
            <v>0</v>
          </cell>
          <cell r="AG141" t="str">
            <v>C430</v>
          </cell>
          <cell r="AJ141" t="str">
            <v>ZK950.A242</v>
          </cell>
          <cell r="AK141">
            <v>0</v>
          </cell>
          <cell r="AL141">
            <v>959870.5499999997</v>
          </cell>
          <cell r="AV141">
            <v>42.4</v>
          </cell>
        </row>
        <row r="142">
          <cell r="A142" t="str">
            <v>ZK101.K207.C505</v>
          </cell>
          <cell r="B142" t="str">
            <v>ZK101</v>
          </cell>
          <cell r="C142">
            <v>0</v>
          </cell>
          <cell r="D142">
            <v>0</v>
          </cell>
          <cell r="E142">
            <v>22603.37</v>
          </cell>
          <cell r="F142">
            <v>484.46</v>
          </cell>
          <cell r="G142">
            <v>0</v>
          </cell>
          <cell r="H142">
            <v>484.46</v>
          </cell>
          <cell r="J142" t="str">
            <v>ZK101.K207.C505</v>
          </cell>
          <cell r="K142">
            <v>484.46</v>
          </cell>
          <cell r="L142" t="str">
            <v>ZK101.K207.C505</v>
          </cell>
          <cell r="M142" t="str">
            <v>ZK101.K207.C505</v>
          </cell>
          <cell r="N142" t="str">
            <v>ZK101</v>
          </cell>
          <cell r="O142" t="str">
            <v>C505</v>
          </cell>
          <cell r="Q142">
            <v>484.46</v>
          </cell>
          <cell r="R142">
            <v>0</v>
          </cell>
          <cell r="S142" t="b">
            <v>0</v>
          </cell>
          <cell r="T142">
            <v>0</v>
          </cell>
          <cell r="U142" t="str">
            <v>ZK1</v>
          </cell>
          <cell r="V142" t="str">
            <v>C505</v>
          </cell>
          <cell r="W142">
            <v>0</v>
          </cell>
          <cell r="X142">
            <v>22603.37</v>
          </cell>
          <cell r="Y142">
            <v>484.46</v>
          </cell>
          <cell r="Z142">
            <v>0</v>
          </cell>
          <cell r="AA142">
            <v>484.46</v>
          </cell>
          <cell r="AB142" t="str">
            <v>C505</v>
          </cell>
          <cell r="AC142">
            <v>0</v>
          </cell>
          <cell r="AD142">
            <v>22603.37</v>
          </cell>
          <cell r="AE142">
            <v>484.46</v>
          </cell>
          <cell r="AF142">
            <v>0</v>
          </cell>
          <cell r="AG142" t="str">
            <v>C505</v>
          </cell>
          <cell r="AJ142" t="str">
            <v>ZK951.A240</v>
          </cell>
          <cell r="AK142">
            <v>0</v>
          </cell>
          <cell r="AL142">
            <v>959870.5499999997</v>
          </cell>
          <cell r="AV142">
            <v>23087.829999999998</v>
          </cell>
        </row>
        <row r="143">
          <cell r="A143" t="str">
            <v>ZK101.K207.C510</v>
          </cell>
          <cell r="B143" t="str">
            <v>ZK101</v>
          </cell>
          <cell r="C143">
            <v>0</v>
          </cell>
          <cell r="D143">
            <v>0</v>
          </cell>
          <cell r="E143">
            <v>0</v>
          </cell>
          <cell r="F143">
            <v>2000</v>
          </cell>
          <cell r="G143">
            <v>0</v>
          </cell>
          <cell r="H143">
            <v>2000</v>
          </cell>
          <cell r="J143" t="str">
            <v>ZK101.K207.C510</v>
          </cell>
          <cell r="K143">
            <v>2000</v>
          </cell>
          <cell r="L143" t="str">
            <v>ZK101.K207.C510</v>
          </cell>
          <cell r="M143" t="str">
            <v>ZK101.K207.C510</v>
          </cell>
          <cell r="N143" t="str">
            <v>ZK101</v>
          </cell>
          <cell r="O143" t="str">
            <v>C510</v>
          </cell>
          <cell r="Q143">
            <v>2000</v>
          </cell>
          <cell r="R143">
            <v>0</v>
          </cell>
          <cell r="S143" t="b">
            <v>0</v>
          </cell>
          <cell r="U143" t="str">
            <v>ZK1</v>
          </cell>
          <cell r="V143" t="str">
            <v>C510</v>
          </cell>
          <cell r="W143">
            <v>0</v>
          </cell>
          <cell r="X143">
            <v>0</v>
          </cell>
          <cell r="Y143">
            <v>2000</v>
          </cell>
          <cell r="Z143">
            <v>0</v>
          </cell>
          <cell r="AA143">
            <v>2000</v>
          </cell>
          <cell r="AB143" t="str">
            <v>C510</v>
          </cell>
          <cell r="AC143">
            <v>0</v>
          </cell>
          <cell r="AD143">
            <v>0</v>
          </cell>
          <cell r="AE143">
            <v>2000</v>
          </cell>
          <cell r="AF143">
            <v>0</v>
          </cell>
          <cell r="AG143" t="str">
            <v>C510</v>
          </cell>
          <cell r="AJ143" t="str">
            <v>ZK951.A241</v>
          </cell>
          <cell r="AK143">
            <v>0</v>
          </cell>
          <cell r="AL143">
            <v>959870.5499999997</v>
          </cell>
          <cell r="AV143">
            <v>2000</v>
          </cell>
        </row>
        <row r="144">
          <cell r="A144" t="str">
            <v>ZK101.K207.C515</v>
          </cell>
          <cell r="B144" t="str">
            <v>ZK101</v>
          </cell>
          <cell r="C144">
            <v>0</v>
          </cell>
          <cell r="D144">
            <v>0</v>
          </cell>
          <cell r="E144">
            <v>25404</v>
          </cell>
          <cell r="F144">
            <v>17587.68</v>
          </cell>
          <cell r="G144">
            <v>0</v>
          </cell>
          <cell r="H144">
            <v>17587.68</v>
          </cell>
          <cell r="J144" t="str">
            <v>ZK101.K207.C515</v>
          </cell>
          <cell r="K144">
            <v>17587.68</v>
          </cell>
          <cell r="L144" t="str">
            <v>ZK101.K207.C515</v>
          </cell>
          <cell r="M144" t="str">
            <v>ZK101.K207.C515</v>
          </cell>
          <cell r="N144" t="str">
            <v>ZK101</v>
          </cell>
          <cell r="O144" t="str">
            <v>C515</v>
          </cell>
          <cell r="Q144">
            <v>17587.68</v>
          </cell>
          <cell r="R144">
            <v>0</v>
          </cell>
          <cell r="S144" t="b">
            <v>0</v>
          </cell>
          <cell r="T144">
            <v>0</v>
          </cell>
          <cell r="U144" t="str">
            <v>ZK1</v>
          </cell>
          <cell r="V144" t="str">
            <v>C515</v>
          </cell>
          <cell r="W144">
            <v>0</v>
          </cell>
          <cell r="X144">
            <v>25404</v>
          </cell>
          <cell r="Y144">
            <v>17587.68</v>
          </cell>
          <cell r="Z144">
            <v>0</v>
          </cell>
          <cell r="AA144">
            <v>17587.68</v>
          </cell>
          <cell r="AB144" t="str">
            <v>C515</v>
          </cell>
          <cell r="AC144">
            <v>0</v>
          </cell>
          <cell r="AD144">
            <v>25404</v>
          </cell>
          <cell r="AE144">
            <v>17587.68</v>
          </cell>
          <cell r="AF144">
            <v>0</v>
          </cell>
          <cell r="AG144" t="str">
            <v>C515</v>
          </cell>
          <cell r="AJ144" t="str">
            <v>ZK955.A042</v>
          </cell>
          <cell r="AK144">
            <v>0</v>
          </cell>
          <cell r="AL144">
            <v>959870.5499999997</v>
          </cell>
          <cell r="AV144">
            <v>42991.68</v>
          </cell>
        </row>
        <row r="145">
          <cell r="A145" t="str">
            <v>ZK101.K207.C520</v>
          </cell>
          <cell r="B145" t="str">
            <v>ZK101</v>
          </cell>
          <cell r="C145">
            <v>0</v>
          </cell>
          <cell r="D145">
            <v>0</v>
          </cell>
          <cell r="E145">
            <v>0</v>
          </cell>
          <cell r="F145">
            <v>15637.3</v>
          </cell>
          <cell r="G145">
            <v>0</v>
          </cell>
          <cell r="H145">
            <v>15637.3</v>
          </cell>
          <cell r="J145" t="str">
            <v>ZK101.K207.C520</v>
          </cell>
          <cell r="K145">
            <v>15637.3</v>
          </cell>
          <cell r="L145" t="str">
            <v>ZK101.K207.C520</v>
          </cell>
          <cell r="M145" t="str">
            <v>ZK101.K207.C520</v>
          </cell>
          <cell r="N145" t="str">
            <v>ZK101</v>
          </cell>
          <cell r="O145" t="str">
            <v>C520</v>
          </cell>
          <cell r="Q145">
            <v>15637.3</v>
          </cell>
          <cell r="R145">
            <v>0</v>
          </cell>
          <cell r="S145" t="b">
            <v>0</v>
          </cell>
          <cell r="U145" t="str">
            <v>ZK1</v>
          </cell>
          <cell r="V145" t="str">
            <v>C520</v>
          </cell>
          <cell r="W145">
            <v>0</v>
          </cell>
          <cell r="X145">
            <v>0</v>
          </cell>
          <cell r="Y145">
            <v>15637.3</v>
          </cell>
          <cell r="Z145">
            <v>0</v>
          </cell>
          <cell r="AA145">
            <v>15637.3</v>
          </cell>
          <cell r="AB145" t="str">
            <v>C520</v>
          </cell>
          <cell r="AC145">
            <v>0</v>
          </cell>
          <cell r="AD145">
            <v>0</v>
          </cell>
          <cell r="AE145">
            <v>15637.3</v>
          </cell>
          <cell r="AF145">
            <v>0</v>
          </cell>
          <cell r="AG145" t="str">
            <v>C520</v>
          </cell>
          <cell r="AJ145" t="str">
            <v>ZK960.A100</v>
          </cell>
          <cell r="AK145">
            <v>0</v>
          </cell>
          <cell r="AL145">
            <v>959870.5499999997</v>
          </cell>
          <cell r="AV145">
            <v>15637.3</v>
          </cell>
        </row>
        <row r="146">
          <cell r="A146" t="str">
            <v>ZK101.K207.C525</v>
          </cell>
          <cell r="B146" t="str">
            <v>ZK101</v>
          </cell>
          <cell r="C146">
            <v>0</v>
          </cell>
          <cell r="D146">
            <v>0</v>
          </cell>
          <cell r="E146">
            <v>8400</v>
          </cell>
          <cell r="F146">
            <v>5785</v>
          </cell>
          <cell r="G146">
            <v>0</v>
          </cell>
          <cell r="H146">
            <v>5785</v>
          </cell>
          <cell r="J146" t="str">
            <v>ZK101.K207.C525</v>
          </cell>
          <cell r="K146">
            <v>5785</v>
          </cell>
          <cell r="L146" t="str">
            <v>ZK101.K207.C525</v>
          </cell>
          <cell r="M146" t="str">
            <v>ZK101.K207.C525</v>
          </cell>
          <cell r="N146" t="str">
            <v>ZK101</v>
          </cell>
          <cell r="O146" t="str">
            <v>C525</v>
          </cell>
          <cell r="Q146">
            <v>5785</v>
          </cell>
          <cell r="R146">
            <v>0</v>
          </cell>
          <cell r="S146" t="b">
            <v>0</v>
          </cell>
          <cell r="T146">
            <v>0</v>
          </cell>
          <cell r="U146" t="str">
            <v>ZK1</v>
          </cell>
          <cell r="V146" t="str">
            <v>C525</v>
          </cell>
          <cell r="W146">
            <v>0</v>
          </cell>
          <cell r="X146">
            <v>8400</v>
          </cell>
          <cell r="Y146">
            <v>5785</v>
          </cell>
          <cell r="Z146">
            <v>0</v>
          </cell>
          <cell r="AA146">
            <v>5785</v>
          </cell>
          <cell r="AB146" t="str">
            <v>C525</v>
          </cell>
          <cell r="AC146">
            <v>0</v>
          </cell>
          <cell r="AD146">
            <v>8400</v>
          </cell>
          <cell r="AE146">
            <v>5785</v>
          </cell>
          <cell r="AF146">
            <v>0</v>
          </cell>
          <cell r="AG146" t="str">
            <v>C525</v>
          </cell>
          <cell r="AJ146" t="str">
            <v>ZK960.A210</v>
          </cell>
          <cell r="AK146">
            <v>0</v>
          </cell>
          <cell r="AL146">
            <v>959870.5499999997</v>
          </cell>
          <cell r="AV146">
            <v>14185</v>
          </cell>
        </row>
        <row r="147">
          <cell r="A147" t="str">
            <v>ZK101.K207.C545</v>
          </cell>
          <cell r="B147" t="str">
            <v>ZK101</v>
          </cell>
          <cell r="C147">
            <v>0</v>
          </cell>
          <cell r="D147">
            <v>0</v>
          </cell>
          <cell r="E147">
            <v>7000</v>
          </cell>
          <cell r="F147">
            <v>0</v>
          </cell>
          <cell r="G147">
            <v>0</v>
          </cell>
          <cell r="H147">
            <v>0</v>
          </cell>
          <cell r="J147" t="str">
            <v>ZK101.K207.C545</v>
          </cell>
          <cell r="K147">
            <v>0</v>
          </cell>
          <cell r="L147" t="str">
            <v>ZK101.K207.C545</v>
          </cell>
          <cell r="M147" t="str">
            <v>ZK101.K207.C545</v>
          </cell>
          <cell r="N147" t="str">
            <v>ZK101</v>
          </cell>
          <cell r="O147" t="str">
            <v>C545</v>
          </cell>
          <cell r="Q147">
            <v>0</v>
          </cell>
          <cell r="R147">
            <v>0</v>
          </cell>
          <cell r="S147" t="b">
            <v>0</v>
          </cell>
          <cell r="U147" t="str">
            <v>ZK1</v>
          </cell>
          <cell r="V147" t="str">
            <v>C545</v>
          </cell>
          <cell r="W147">
            <v>0</v>
          </cell>
          <cell r="X147">
            <v>7000</v>
          </cell>
          <cell r="Y147">
            <v>0</v>
          </cell>
          <cell r="Z147">
            <v>0</v>
          </cell>
          <cell r="AA147">
            <v>0</v>
          </cell>
          <cell r="AB147" t="str">
            <v>C545</v>
          </cell>
          <cell r="AC147">
            <v>0</v>
          </cell>
          <cell r="AD147">
            <v>7000</v>
          </cell>
          <cell r="AE147">
            <v>0</v>
          </cell>
          <cell r="AF147">
            <v>0</v>
          </cell>
          <cell r="AG147" t="str">
            <v>C545</v>
          </cell>
          <cell r="AJ147" t="str">
            <v>ZK970.A210</v>
          </cell>
          <cell r="AK147">
            <v>0</v>
          </cell>
          <cell r="AL147">
            <v>959870.5499999997</v>
          </cell>
          <cell r="AV147">
            <v>7000</v>
          </cell>
        </row>
        <row r="148">
          <cell r="A148" t="str">
            <v>ZK101.K207.C550</v>
          </cell>
          <cell r="B148" t="str">
            <v>ZK101</v>
          </cell>
          <cell r="C148">
            <v>0</v>
          </cell>
          <cell r="D148">
            <v>0</v>
          </cell>
          <cell r="E148">
            <v>0</v>
          </cell>
          <cell r="F148">
            <v>30500</v>
          </cell>
          <cell r="G148">
            <v>0</v>
          </cell>
          <cell r="H148">
            <v>30500</v>
          </cell>
          <cell r="J148" t="str">
            <v>ZK101.K207.C550</v>
          </cell>
          <cell r="K148">
            <v>30500</v>
          </cell>
          <cell r="L148" t="str">
            <v>ZK101.K207.C550</v>
          </cell>
          <cell r="M148" t="str">
            <v>ZK101.K207.C550</v>
          </cell>
          <cell r="N148" t="str">
            <v>ZK101</v>
          </cell>
          <cell r="O148" t="str">
            <v>C550</v>
          </cell>
          <cell r="Q148">
            <v>30500</v>
          </cell>
          <cell r="R148">
            <v>0</v>
          </cell>
          <cell r="S148" t="b">
            <v>0</v>
          </cell>
          <cell r="T148">
            <v>0</v>
          </cell>
          <cell r="U148" t="str">
            <v>ZK1</v>
          </cell>
          <cell r="V148" t="str">
            <v>C550</v>
          </cell>
          <cell r="W148">
            <v>0</v>
          </cell>
          <cell r="X148">
            <v>0</v>
          </cell>
          <cell r="Y148">
            <v>30500</v>
          </cell>
          <cell r="Z148">
            <v>0</v>
          </cell>
          <cell r="AA148">
            <v>30500</v>
          </cell>
          <cell r="AB148" t="str">
            <v>C550</v>
          </cell>
          <cell r="AC148">
            <v>0</v>
          </cell>
          <cell r="AD148">
            <v>0</v>
          </cell>
          <cell r="AE148">
            <v>30500</v>
          </cell>
          <cell r="AF148">
            <v>0</v>
          </cell>
          <cell r="AG148" t="str">
            <v>C550</v>
          </cell>
          <cell r="AJ148" t="str">
            <v>ZK970.A211</v>
          </cell>
          <cell r="AK148">
            <v>0</v>
          </cell>
          <cell r="AL148">
            <v>959870.5499999997</v>
          </cell>
          <cell r="AV148">
            <v>30500</v>
          </cell>
        </row>
        <row r="149">
          <cell r="A149" t="str">
            <v>ZK101.K207.C560</v>
          </cell>
          <cell r="B149" t="str">
            <v>ZK101</v>
          </cell>
          <cell r="C149">
            <v>0</v>
          </cell>
          <cell r="D149">
            <v>0</v>
          </cell>
          <cell r="E149">
            <v>1280.45</v>
          </cell>
          <cell r="F149">
            <v>2244</v>
          </cell>
          <cell r="G149">
            <v>0</v>
          </cell>
          <cell r="H149">
            <v>2244</v>
          </cell>
          <cell r="J149" t="str">
            <v>ZK101.K207.C560</v>
          </cell>
          <cell r="K149">
            <v>2244</v>
          </cell>
          <cell r="L149" t="str">
            <v>ZK101.K207.C560</v>
          </cell>
          <cell r="M149" t="str">
            <v>ZK101.K207.C560</v>
          </cell>
          <cell r="N149" t="str">
            <v>ZK101</v>
          </cell>
          <cell r="O149" t="str">
            <v>C560</v>
          </cell>
          <cell r="Q149">
            <v>2244</v>
          </cell>
          <cell r="R149">
            <v>0</v>
          </cell>
          <cell r="S149" t="b">
            <v>0</v>
          </cell>
          <cell r="T149">
            <v>0</v>
          </cell>
          <cell r="U149" t="str">
            <v>ZK1</v>
          </cell>
          <cell r="V149" t="str">
            <v>C560</v>
          </cell>
          <cell r="W149">
            <v>0</v>
          </cell>
          <cell r="X149">
            <v>1280.45</v>
          </cell>
          <cell r="Y149">
            <v>2244</v>
          </cell>
          <cell r="Z149">
            <v>0</v>
          </cell>
          <cell r="AA149">
            <v>2244</v>
          </cell>
          <cell r="AB149" t="str">
            <v>C560</v>
          </cell>
          <cell r="AC149">
            <v>0</v>
          </cell>
          <cell r="AD149">
            <v>1280.45</v>
          </cell>
          <cell r="AE149">
            <v>2244</v>
          </cell>
          <cell r="AF149">
            <v>0</v>
          </cell>
          <cell r="AG149" t="str">
            <v>C560</v>
          </cell>
          <cell r="AJ149" t="str">
            <v>ZK972.A203</v>
          </cell>
          <cell r="AK149">
            <v>0</v>
          </cell>
          <cell r="AL149">
            <v>959870.5499999997</v>
          </cell>
          <cell r="AV149">
            <v>3524.45</v>
          </cell>
        </row>
        <row r="150">
          <cell r="A150" t="str">
            <v>ZK101.K207.C600</v>
          </cell>
          <cell r="B150" t="str">
            <v>ZK101</v>
          </cell>
          <cell r="C150">
            <v>0</v>
          </cell>
          <cell r="D150">
            <v>0</v>
          </cell>
          <cell r="E150">
            <v>1280</v>
          </cell>
          <cell r="F150">
            <v>1356.9</v>
          </cell>
          <cell r="G150">
            <v>0</v>
          </cell>
          <cell r="H150">
            <v>1356.9</v>
          </cell>
          <cell r="J150" t="str">
            <v>ZK101.K207.C600</v>
          </cell>
          <cell r="K150">
            <v>1356.9</v>
          </cell>
          <cell r="L150" t="str">
            <v>ZK101.K207.C600</v>
          </cell>
          <cell r="M150" t="str">
            <v>ZK101.K207.C600</v>
          </cell>
          <cell r="N150" t="str">
            <v>ZK101</v>
          </cell>
          <cell r="O150" t="str">
            <v>C600</v>
          </cell>
          <cell r="Q150">
            <v>1356.9</v>
          </cell>
          <cell r="R150">
            <v>0</v>
          </cell>
          <cell r="S150" t="b">
            <v>0</v>
          </cell>
          <cell r="T150">
            <v>0</v>
          </cell>
          <cell r="U150" t="str">
            <v>ZK1</v>
          </cell>
          <cell r="V150" t="str">
            <v>C600</v>
          </cell>
          <cell r="W150">
            <v>0</v>
          </cell>
          <cell r="X150">
            <v>1280</v>
          </cell>
          <cell r="Y150">
            <v>1356.9</v>
          </cell>
          <cell r="Z150">
            <v>0</v>
          </cell>
          <cell r="AA150">
            <v>1356.9</v>
          </cell>
          <cell r="AB150" t="str">
            <v>C600</v>
          </cell>
          <cell r="AC150">
            <v>0</v>
          </cell>
          <cell r="AD150">
            <v>1280</v>
          </cell>
          <cell r="AE150">
            <v>1356.9</v>
          </cell>
          <cell r="AF150">
            <v>0</v>
          </cell>
          <cell r="AG150" t="str">
            <v>C600</v>
          </cell>
          <cell r="AJ150" t="str">
            <v>ZK972.A204</v>
          </cell>
          <cell r="AK150">
            <v>0</v>
          </cell>
          <cell r="AL150">
            <v>959870.5499999997</v>
          </cell>
          <cell r="AV150">
            <v>2636.9</v>
          </cell>
        </row>
        <row r="151">
          <cell r="A151" t="str">
            <v>ZK101.K207.C601</v>
          </cell>
          <cell r="B151" t="str">
            <v>ZK101</v>
          </cell>
          <cell r="C151">
            <v>0</v>
          </cell>
          <cell r="D151">
            <v>0</v>
          </cell>
          <cell r="E151">
            <v>0</v>
          </cell>
          <cell r="F151">
            <v>6481</v>
          </cell>
          <cell r="G151">
            <v>0</v>
          </cell>
          <cell r="H151">
            <v>6481</v>
          </cell>
          <cell r="J151" t="str">
            <v>ZK101.K207.C601</v>
          </cell>
          <cell r="K151">
            <v>6481</v>
          </cell>
          <cell r="L151" t="str">
            <v>ZK101.K207.C601</v>
          </cell>
          <cell r="M151" t="str">
            <v>ZK101.K207.C601</v>
          </cell>
          <cell r="N151" t="str">
            <v>ZK101</v>
          </cell>
          <cell r="O151" t="str">
            <v>C601</v>
          </cell>
          <cell r="Q151">
            <v>6481</v>
          </cell>
          <cell r="R151">
            <v>0</v>
          </cell>
          <cell r="S151" t="b">
            <v>0</v>
          </cell>
          <cell r="U151" t="str">
            <v>ZK1</v>
          </cell>
          <cell r="V151" t="str">
            <v>C601</v>
          </cell>
          <cell r="W151">
            <v>0</v>
          </cell>
          <cell r="X151">
            <v>0</v>
          </cell>
          <cell r="Y151">
            <v>6481</v>
          </cell>
          <cell r="Z151">
            <v>0</v>
          </cell>
          <cell r="AA151">
            <v>6481</v>
          </cell>
          <cell r="AB151" t="str">
            <v>C601</v>
          </cell>
          <cell r="AC151">
            <v>0</v>
          </cell>
          <cell r="AD151">
            <v>0</v>
          </cell>
          <cell r="AE151">
            <v>6481</v>
          </cell>
          <cell r="AF151">
            <v>0</v>
          </cell>
          <cell r="AG151" t="str">
            <v>C601</v>
          </cell>
          <cell r="AJ151" t="str">
            <v>ZK975.A220</v>
          </cell>
          <cell r="AK151">
            <v>0</v>
          </cell>
          <cell r="AL151">
            <v>959870.5499999997</v>
          </cell>
          <cell r="AV151">
            <v>6481</v>
          </cell>
        </row>
        <row r="152">
          <cell r="A152" t="str">
            <v>ZK101.K207.C602</v>
          </cell>
          <cell r="B152" t="str">
            <v>ZK101</v>
          </cell>
          <cell r="C152">
            <v>0</v>
          </cell>
          <cell r="D152">
            <v>0</v>
          </cell>
          <cell r="E152">
            <v>0</v>
          </cell>
          <cell r="F152">
            <v>6450</v>
          </cell>
          <cell r="G152">
            <v>0</v>
          </cell>
          <cell r="H152">
            <v>6450</v>
          </cell>
          <cell r="J152" t="str">
            <v>ZK101.K207.C602</v>
          </cell>
          <cell r="K152">
            <v>6450</v>
          </cell>
          <cell r="L152" t="str">
            <v>ZK101.K207.C602</v>
          </cell>
          <cell r="M152" t="str">
            <v>ZK101.K207.C602</v>
          </cell>
          <cell r="N152" t="str">
            <v>ZK101</v>
          </cell>
          <cell r="O152" t="str">
            <v>C602</v>
          </cell>
          <cell r="Q152">
            <v>6450</v>
          </cell>
          <cell r="R152">
            <v>0</v>
          </cell>
          <cell r="S152" t="b">
            <v>0</v>
          </cell>
          <cell r="T152">
            <v>0</v>
          </cell>
          <cell r="U152" t="str">
            <v>ZK1</v>
          </cell>
          <cell r="V152" t="str">
            <v>C602</v>
          </cell>
          <cell r="W152">
            <v>0</v>
          </cell>
          <cell r="X152">
            <v>0</v>
          </cell>
          <cell r="Y152">
            <v>6450</v>
          </cell>
          <cell r="Z152">
            <v>0</v>
          </cell>
          <cell r="AA152">
            <v>6450</v>
          </cell>
          <cell r="AB152" t="str">
            <v>C602</v>
          </cell>
          <cell r="AC152">
            <v>0</v>
          </cell>
          <cell r="AD152">
            <v>0</v>
          </cell>
          <cell r="AE152">
            <v>6450</v>
          </cell>
          <cell r="AF152">
            <v>0</v>
          </cell>
          <cell r="AG152" t="str">
            <v>C602</v>
          </cell>
          <cell r="AJ152" t="str">
            <v>ZK975.A221</v>
          </cell>
          <cell r="AK152">
            <v>0</v>
          </cell>
          <cell r="AL152">
            <v>959870.5499999997</v>
          </cell>
          <cell r="AV152">
            <v>6450</v>
          </cell>
        </row>
        <row r="153">
          <cell r="A153" t="str">
            <v>ZK101.K207.C603</v>
          </cell>
          <cell r="B153" t="str">
            <v>ZK101</v>
          </cell>
          <cell r="C153">
            <v>0</v>
          </cell>
          <cell r="D153">
            <v>0</v>
          </cell>
          <cell r="E153">
            <v>0</v>
          </cell>
          <cell r="F153">
            <v>3500</v>
          </cell>
          <cell r="G153">
            <v>0</v>
          </cell>
          <cell r="H153">
            <v>3500</v>
          </cell>
          <cell r="J153" t="str">
            <v>ZK101.K207.C603</v>
          </cell>
          <cell r="K153">
            <v>3500</v>
          </cell>
          <cell r="L153" t="str">
            <v>ZK101.K207.C603</v>
          </cell>
          <cell r="M153" t="str">
            <v>ZK101.K207.C603</v>
          </cell>
          <cell r="N153" t="str">
            <v>ZK101</v>
          </cell>
          <cell r="O153" t="str">
            <v>C603</v>
          </cell>
          <cell r="Q153">
            <v>3500</v>
          </cell>
          <cell r="R153">
            <v>0</v>
          </cell>
          <cell r="S153" t="b">
            <v>0</v>
          </cell>
          <cell r="T153">
            <v>0</v>
          </cell>
          <cell r="U153" t="str">
            <v>ZK1</v>
          </cell>
          <cell r="V153" t="str">
            <v>C603</v>
          </cell>
          <cell r="W153">
            <v>0</v>
          </cell>
          <cell r="X153">
            <v>0</v>
          </cell>
          <cell r="Y153">
            <v>3500</v>
          </cell>
          <cell r="Z153">
            <v>0</v>
          </cell>
          <cell r="AA153">
            <v>3500</v>
          </cell>
          <cell r="AB153" t="str">
            <v>C603</v>
          </cell>
          <cell r="AC153">
            <v>0</v>
          </cell>
          <cell r="AD153">
            <v>0</v>
          </cell>
          <cell r="AE153">
            <v>3500</v>
          </cell>
          <cell r="AF153">
            <v>0</v>
          </cell>
          <cell r="AG153" t="str">
            <v>C603</v>
          </cell>
          <cell r="AJ153" t="str">
            <v>ZK976.A210</v>
          </cell>
          <cell r="AK153">
            <v>0</v>
          </cell>
          <cell r="AL153">
            <v>959870.5499999997</v>
          </cell>
          <cell r="AV153">
            <v>3500</v>
          </cell>
        </row>
        <row r="154">
          <cell r="A154" t="str">
            <v>ZK101.K207.C604</v>
          </cell>
          <cell r="B154" t="str">
            <v>ZK101</v>
          </cell>
          <cell r="C154">
            <v>0</v>
          </cell>
          <cell r="D154">
            <v>0</v>
          </cell>
          <cell r="E154">
            <v>3181.59</v>
          </cell>
          <cell r="F154">
            <v>5468.62</v>
          </cell>
          <cell r="G154">
            <v>0</v>
          </cell>
          <cell r="H154">
            <v>5468.62</v>
          </cell>
          <cell r="J154" t="str">
            <v>ZK101.K207.C604</v>
          </cell>
          <cell r="K154">
            <v>5468.62</v>
          </cell>
          <cell r="L154" t="str">
            <v>ZK101.K207.C604</v>
          </cell>
          <cell r="M154" t="str">
            <v>ZK101.K207.C604</v>
          </cell>
          <cell r="N154" t="str">
            <v>ZK101</v>
          </cell>
          <cell r="O154" t="str">
            <v>C604</v>
          </cell>
          <cell r="Q154">
            <v>5468.62</v>
          </cell>
          <cell r="R154">
            <v>0</v>
          </cell>
          <cell r="S154" t="b">
            <v>0</v>
          </cell>
          <cell r="T154">
            <v>0</v>
          </cell>
          <cell r="U154" t="str">
            <v>ZK1</v>
          </cell>
          <cell r="V154" t="str">
            <v>C604</v>
          </cell>
          <cell r="W154">
            <v>0</v>
          </cell>
          <cell r="X154">
            <v>3181.59</v>
          </cell>
          <cell r="Y154">
            <v>5468.62</v>
          </cell>
          <cell r="Z154">
            <v>0</v>
          </cell>
          <cell r="AA154">
            <v>5468.62</v>
          </cell>
          <cell r="AB154" t="str">
            <v>C604</v>
          </cell>
          <cell r="AC154">
            <v>0</v>
          </cell>
          <cell r="AD154">
            <v>3181.59</v>
          </cell>
          <cell r="AE154">
            <v>5468.62</v>
          </cell>
          <cell r="AF154">
            <v>0</v>
          </cell>
          <cell r="AG154" t="str">
            <v>C604</v>
          </cell>
          <cell r="AJ154" t="str">
            <v>ZK976.A211</v>
          </cell>
          <cell r="AK154">
            <v>0</v>
          </cell>
          <cell r="AL154">
            <v>959870.5499999997</v>
          </cell>
          <cell r="AV154">
            <v>8650.2099999999991</v>
          </cell>
        </row>
        <row r="155">
          <cell r="A155" t="str">
            <v>ZK101.K207.C605</v>
          </cell>
          <cell r="B155" t="str">
            <v>ZK101</v>
          </cell>
          <cell r="C155">
            <v>0</v>
          </cell>
          <cell r="D155">
            <v>0</v>
          </cell>
          <cell r="E155">
            <v>0</v>
          </cell>
          <cell r="F155">
            <v>1400</v>
          </cell>
          <cell r="G155">
            <v>0</v>
          </cell>
          <cell r="H155">
            <v>1400</v>
          </cell>
          <cell r="J155" t="str">
            <v>ZK101.K207.C605</v>
          </cell>
          <cell r="K155">
            <v>1400</v>
          </cell>
          <cell r="L155" t="str">
            <v>ZK101.K207.C605</v>
          </cell>
          <cell r="M155" t="str">
            <v>ZK101.K207.C605</v>
          </cell>
          <cell r="N155" t="str">
            <v>ZK101</v>
          </cell>
          <cell r="O155" t="str">
            <v>C605</v>
          </cell>
          <cell r="Q155">
            <v>1400</v>
          </cell>
          <cell r="R155">
            <v>0</v>
          </cell>
          <cell r="S155" t="b">
            <v>0</v>
          </cell>
          <cell r="U155" t="str">
            <v>ZK1</v>
          </cell>
          <cell r="V155" t="str">
            <v>C605</v>
          </cell>
          <cell r="W155">
            <v>0</v>
          </cell>
          <cell r="X155">
            <v>0</v>
          </cell>
          <cell r="Y155">
            <v>1400</v>
          </cell>
          <cell r="Z155">
            <v>0</v>
          </cell>
          <cell r="AA155">
            <v>1400</v>
          </cell>
          <cell r="AB155" t="str">
            <v>C605</v>
          </cell>
          <cell r="AC155">
            <v>0</v>
          </cell>
          <cell r="AD155">
            <v>0</v>
          </cell>
          <cell r="AE155">
            <v>1400</v>
          </cell>
          <cell r="AF155">
            <v>0</v>
          </cell>
          <cell r="AG155" t="str">
            <v>C605</v>
          </cell>
          <cell r="AJ155" t="str">
            <v>ZK980.A210</v>
          </cell>
          <cell r="AK155">
            <v>0</v>
          </cell>
          <cell r="AL155">
            <v>959870.5499999997</v>
          </cell>
          <cell r="AV155">
            <v>1400</v>
          </cell>
        </row>
        <row r="156">
          <cell r="A156" t="str">
            <v>ZK101.K207.C606</v>
          </cell>
          <cell r="B156" t="str">
            <v>ZK101</v>
          </cell>
          <cell r="C156">
            <v>0</v>
          </cell>
          <cell r="D156">
            <v>0</v>
          </cell>
          <cell r="E156">
            <v>0</v>
          </cell>
          <cell r="F156">
            <v>13792.85</v>
          </cell>
          <cell r="G156">
            <v>0</v>
          </cell>
          <cell r="H156">
            <v>13792.85</v>
          </cell>
          <cell r="J156" t="str">
            <v>ZK101.K207.C606</v>
          </cell>
          <cell r="K156">
            <v>13792.85</v>
          </cell>
          <cell r="L156" t="str">
            <v>ZK101.K207.C606</v>
          </cell>
          <cell r="M156" t="str">
            <v>ZK101.K207.C606</v>
          </cell>
          <cell r="N156" t="str">
            <v>ZK101</v>
          </cell>
          <cell r="O156" t="str">
            <v>C606</v>
          </cell>
          <cell r="Q156">
            <v>13792.85</v>
          </cell>
          <cell r="R156">
            <v>0</v>
          </cell>
          <cell r="S156" t="b">
            <v>0</v>
          </cell>
          <cell r="T156">
            <v>0</v>
          </cell>
          <cell r="U156" t="str">
            <v>ZK1</v>
          </cell>
          <cell r="V156" t="str">
            <v>C606</v>
          </cell>
          <cell r="W156">
            <v>0</v>
          </cell>
          <cell r="X156">
            <v>0</v>
          </cell>
          <cell r="Y156">
            <v>13792.85</v>
          </cell>
          <cell r="Z156">
            <v>0</v>
          </cell>
          <cell r="AA156">
            <v>13792.85</v>
          </cell>
          <cell r="AB156" t="str">
            <v>C606</v>
          </cell>
          <cell r="AC156">
            <v>0</v>
          </cell>
          <cell r="AD156">
            <v>0</v>
          </cell>
          <cell r="AE156">
            <v>13792.85</v>
          </cell>
          <cell r="AF156">
            <v>0</v>
          </cell>
          <cell r="AG156" t="str">
            <v>C606</v>
          </cell>
          <cell r="AJ156" t="str">
            <v>ZK980.A211</v>
          </cell>
          <cell r="AK156">
            <v>0</v>
          </cell>
          <cell r="AL156">
            <v>959870.5499999997</v>
          </cell>
          <cell r="AV156">
            <v>13792.85</v>
          </cell>
        </row>
        <row r="157">
          <cell r="A157" t="str">
            <v>ZK101.K207.C810</v>
          </cell>
          <cell r="B157" t="str">
            <v>ZK101</v>
          </cell>
          <cell r="C157">
            <v>0</v>
          </cell>
          <cell r="D157">
            <v>0</v>
          </cell>
          <cell r="E157">
            <v>0</v>
          </cell>
          <cell r="F157">
            <v>23</v>
          </cell>
          <cell r="G157">
            <v>0</v>
          </cell>
          <cell r="H157">
            <v>23</v>
          </cell>
          <cell r="J157" t="str">
            <v>ZK101.K207.C810</v>
          </cell>
          <cell r="K157">
            <v>23</v>
          </cell>
          <cell r="L157" t="str">
            <v>ZK101.K207.C810</v>
          </cell>
          <cell r="M157" t="str">
            <v>ZK101.K207.C810</v>
          </cell>
          <cell r="N157" t="str">
            <v>ZK101</v>
          </cell>
          <cell r="O157" t="str">
            <v>C810</v>
          </cell>
          <cell r="Q157">
            <v>23</v>
          </cell>
          <cell r="R157">
            <v>0</v>
          </cell>
          <cell r="S157" t="b">
            <v>0</v>
          </cell>
          <cell r="U157" t="str">
            <v>ZK1</v>
          </cell>
          <cell r="V157" t="str">
            <v>C810</v>
          </cell>
          <cell r="W157">
            <v>0</v>
          </cell>
          <cell r="X157">
            <v>0</v>
          </cell>
          <cell r="Y157">
            <v>23</v>
          </cell>
          <cell r="Z157">
            <v>0</v>
          </cell>
          <cell r="AA157">
            <v>23</v>
          </cell>
          <cell r="AB157" t="str">
            <v>C810</v>
          </cell>
          <cell r="AC157">
            <v>0</v>
          </cell>
          <cell r="AD157">
            <v>0</v>
          </cell>
          <cell r="AE157">
            <v>23</v>
          </cell>
          <cell r="AF157">
            <v>0</v>
          </cell>
          <cell r="AG157" t="str">
            <v>C810</v>
          </cell>
          <cell r="AJ157" t="str">
            <v>ZK985.A210</v>
          </cell>
          <cell r="AK157">
            <v>0</v>
          </cell>
          <cell r="AL157">
            <v>959870.5499999997</v>
          </cell>
          <cell r="AV157">
            <v>23</v>
          </cell>
        </row>
        <row r="158">
          <cell r="A158" t="str">
            <v>ZK101.K207.C900</v>
          </cell>
          <cell r="B158" t="str">
            <v>ZK101</v>
          </cell>
          <cell r="C158">
            <v>0</v>
          </cell>
          <cell r="D158">
            <v>0</v>
          </cell>
          <cell r="E158">
            <v>1991.36</v>
          </cell>
          <cell r="F158">
            <v>0</v>
          </cell>
          <cell r="G158">
            <v>0</v>
          </cell>
          <cell r="H158">
            <v>0</v>
          </cell>
          <cell r="J158" t="str">
            <v>ZK101.K207.C900</v>
          </cell>
          <cell r="K158">
            <v>0</v>
          </cell>
          <cell r="L158" t="str">
            <v>ZK101.K207.C900</v>
          </cell>
          <cell r="M158" t="str">
            <v>ZK101.K207.C900</v>
          </cell>
          <cell r="N158" t="str">
            <v>ZK101</v>
          </cell>
          <cell r="O158" t="str">
            <v>C900</v>
          </cell>
          <cell r="Q158">
            <v>0</v>
          </cell>
          <cell r="R158">
            <v>0</v>
          </cell>
          <cell r="S158" t="b">
            <v>0</v>
          </cell>
          <cell r="T158">
            <v>0</v>
          </cell>
          <cell r="U158" t="str">
            <v>ZK1</v>
          </cell>
          <cell r="V158" t="str">
            <v>C900</v>
          </cell>
          <cell r="W158">
            <v>0</v>
          </cell>
          <cell r="X158">
            <v>1991.36</v>
          </cell>
          <cell r="Y158">
            <v>0</v>
          </cell>
          <cell r="Z158">
            <v>0</v>
          </cell>
          <cell r="AA158">
            <v>0</v>
          </cell>
          <cell r="AB158" t="str">
            <v>C900</v>
          </cell>
          <cell r="AC158">
            <v>0</v>
          </cell>
          <cell r="AD158">
            <v>1991.36</v>
          </cell>
          <cell r="AE158">
            <v>0</v>
          </cell>
          <cell r="AF158">
            <v>0</v>
          </cell>
          <cell r="AG158" t="str">
            <v>C900</v>
          </cell>
          <cell r="AJ158" t="str">
            <v>ZK990.A240</v>
          </cell>
          <cell r="AK158">
            <v>0</v>
          </cell>
          <cell r="AL158">
            <v>959870.5499999997</v>
          </cell>
          <cell r="AV158">
            <v>1991.36</v>
          </cell>
        </row>
        <row r="159">
          <cell r="A159" t="str">
            <v>ZK101.K207.C910</v>
          </cell>
          <cell r="B159" t="str">
            <v>ZK101</v>
          </cell>
          <cell r="C159">
            <v>0</v>
          </cell>
          <cell r="D159">
            <v>0</v>
          </cell>
          <cell r="E159">
            <v>0</v>
          </cell>
          <cell r="F159">
            <v>4950</v>
          </cell>
          <cell r="G159">
            <v>0</v>
          </cell>
          <cell r="H159">
            <v>4950</v>
          </cell>
          <cell r="J159" t="str">
            <v>ZK101.K207.C910</v>
          </cell>
          <cell r="K159">
            <v>4950</v>
          </cell>
          <cell r="L159" t="str">
            <v>ZK101.K207.C910</v>
          </cell>
          <cell r="M159" t="str">
            <v>ZK101.K207.C910</v>
          </cell>
          <cell r="N159" t="str">
            <v>ZK101</v>
          </cell>
          <cell r="O159" t="str">
            <v>C910</v>
          </cell>
          <cell r="Q159">
            <v>4950</v>
          </cell>
          <cell r="R159">
            <v>0</v>
          </cell>
          <cell r="S159" t="b">
            <v>0</v>
          </cell>
          <cell r="U159" t="str">
            <v>ZK1</v>
          </cell>
          <cell r="V159" t="str">
            <v>C910</v>
          </cell>
          <cell r="W159">
            <v>0</v>
          </cell>
          <cell r="X159">
            <v>0</v>
          </cell>
          <cell r="Y159">
            <v>4950</v>
          </cell>
          <cell r="Z159">
            <v>0</v>
          </cell>
          <cell r="AA159">
            <v>4950</v>
          </cell>
          <cell r="AB159" t="str">
            <v>C910</v>
          </cell>
          <cell r="AC159">
            <v>0</v>
          </cell>
          <cell r="AD159">
            <v>0</v>
          </cell>
          <cell r="AE159">
            <v>4950</v>
          </cell>
          <cell r="AF159">
            <v>0</v>
          </cell>
          <cell r="AG159" t="str">
            <v>C910</v>
          </cell>
          <cell r="AJ159" t="str">
            <v>ZK990.A241</v>
          </cell>
          <cell r="AK159">
            <v>0</v>
          </cell>
          <cell r="AL159">
            <v>959870.5499999997</v>
          </cell>
          <cell r="AV159">
            <v>4950</v>
          </cell>
        </row>
        <row r="160">
          <cell r="A160" t="str">
            <v>ZK101.K207.I001</v>
          </cell>
          <cell r="B160" t="str">
            <v>ZK101</v>
          </cell>
          <cell r="C160">
            <v>0</v>
          </cell>
          <cell r="D160">
            <v>0</v>
          </cell>
          <cell r="E160">
            <v>0</v>
          </cell>
          <cell r="F160">
            <v>22500</v>
          </cell>
          <cell r="G160">
            <v>0</v>
          </cell>
          <cell r="H160">
            <v>22500</v>
          </cell>
          <cell r="J160" t="str">
            <v>ZK101.K207.I001</v>
          </cell>
          <cell r="K160">
            <v>22500</v>
          </cell>
          <cell r="L160" t="str">
            <v>ZK101.K207.I001</v>
          </cell>
          <cell r="M160" t="str">
            <v>ZK101.K207.I001</v>
          </cell>
          <cell r="N160" t="str">
            <v>ZK101</v>
          </cell>
          <cell r="O160" t="str">
            <v>I001</v>
          </cell>
          <cell r="Q160">
            <v>22500</v>
          </cell>
          <cell r="R160">
            <v>0</v>
          </cell>
          <cell r="S160" t="b">
            <v>0</v>
          </cell>
          <cell r="T160">
            <v>0</v>
          </cell>
          <cell r="U160" t="str">
            <v>ZK1</v>
          </cell>
          <cell r="V160" t="str">
            <v>I001</v>
          </cell>
          <cell r="W160">
            <v>0</v>
          </cell>
          <cell r="X160">
            <v>0</v>
          </cell>
          <cell r="Y160">
            <v>22500</v>
          </cell>
          <cell r="Z160">
            <v>0</v>
          </cell>
          <cell r="AA160">
            <v>22500</v>
          </cell>
          <cell r="AB160" t="str">
            <v>I001</v>
          </cell>
          <cell r="AC160">
            <v>0</v>
          </cell>
          <cell r="AD160">
            <v>0</v>
          </cell>
          <cell r="AE160">
            <v>22500</v>
          </cell>
          <cell r="AF160">
            <v>0</v>
          </cell>
          <cell r="AG160" t="str">
            <v>I001</v>
          </cell>
          <cell r="AJ160" t="str">
            <v>ZK991.A240</v>
          </cell>
          <cell r="AK160">
            <v>0</v>
          </cell>
          <cell r="AL160">
            <v>959870.5499999997</v>
          </cell>
          <cell r="AV160">
            <v>22500</v>
          </cell>
        </row>
        <row r="161">
          <cell r="A161" t="str">
            <v>ZK101.K207.I002</v>
          </cell>
          <cell r="B161" t="str">
            <v>ZK101</v>
          </cell>
          <cell r="C161">
            <v>0</v>
          </cell>
          <cell r="D161">
            <v>0</v>
          </cell>
          <cell r="E161">
            <v>18933.72</v>
          </cell>
          <cell r="F161">
            <v>0</v>
          </cell>
          <cell r="G161">
            <v>0</v>
          </cell>
          <cell r="H161">
            <v>0</v>
          </cell>
          <cell r="J161" t="str">
            <v>ZK101.K207.I002</v>
          </cell>
          <cell r="K161">
            <v>0</v>
          </cell>
          <cell r="L161" t="str">
            <v>ZK101.K207.I002</v>
          </cell>
          <cell r="M161" t="str">
            <v>ZK101.K207.I002</v>
          </cell>
          <cell r="N161" t="str">
            <v>ZK101</v>
          </cell>
          <cell r="O161" t="str">
            <v>I002</v>
          </cell>
          <cell r="Q161">
            <v>0</v>
          </cell>
          <cell r="R161">
            <v>0</v>
          </cell>
          <cell r="S161" t="b">
            <v>0</v>
          </cell>
          <cell r="U161" t="str">
            <v>ZK1</v>
          </cell>
          <cell r="V161" t="str">
            <v>I002</v>
          </cell>
          <cell r="W161">
            <v>0</v>
          </cell>
          <cell r="X161">
            <v>18933.72</v>
          </cell>
          <cell r="Y161">
            <v>0</v>
          </cell>
          <cell r="Z161">
            <v>0</v>
          </cell>
          <cell r="AA161">
            <v>0</v>
          </cell>
          <cell r="AB161" t="str">
            <v>I002</v>
          </cell>
          <cell r="AC161">
            <v>0</v>
          </cell>
          <cell r="AD161">
            <v>18933.72</v>
          </cell>
          <cell r="AE161">
            <v>0</v>
          </cell>
          <cell r="AF161">
            <v>0</v>
          </cell>
          <cell r="AG161" t="str">
            <v>I002</v>
          </cell>
          <cell r="AJ161" t="str">
            <v>ZK993.A050</v>
          </cell>
          <cell r="AK161">
            <v>0</v>
          </cell>
          <cell r="AL161">
            <v>959870.5499999997</v>
          </cell>
          <cell r="AV161">
            <v>18933.72</v>
          </cell>
        </row>
        <row r="162">
          <cell r="A162" t="str">
            <v>ZK101.K207.I004</v>
          </cell>
          <cell r="B162" t="str">
            <v>ZK101</v>
          </cell>
          <cell r="C162">
            <v>0</v>
          </cell>
          <cell r="D162">
            <v>0</v>
          </cell>
          <cell r="E162">
            <v>0</v>
          </cell>
          <cell r="F162">
            <v>85307</v>
          </cell>
          <cell r="G162">
            <v>0</v>
          </cell>
          <cell r="H162">
            <v>85307</v>
          </cell>
          <cell r="J162" t="str">
            <v>ZK101.K207.I004</v>
          </cell>
          <cell r="K162">
            <v>85307</v>
          </cell>
          <cell r="L162" t="str">
            <v>ZK101.K207.I004</v>
          </cell>
          <cell r="M162" t="str">
            <v>ZK101.K207.I004</v>
          </cell>
          <cell r="N162" t="str">
            <v>ZK101</v>
          </cell>
          <cell r="O162" t="str">
            <v>I004</v>
          </cell>
          <cell r="Q162">
            <v>85307</v>
          </cell>
          <cell r="R162">
            <v>0</v>
          </cell>
          <cell r="S162" t="b">
            <v>0</v>
          </cell>
          <cell r="T162">
            <v>0</v>
          </cell>
          <cell r="U162" t="str">
            <v>ZK1</v>
          </cell>
          <cell r="V162" t="str">
            <v>I004</v>
          </cell>
          <cell r="W162">
            <v>0</v>
          </cell>
          <cell r="X162">
            <v>0</v>
          </cell>
          <cell r="Y162">
            <v>85307</v>
          </cell>
          <cell r="Z162">
            <v>0</v>
          </cell>
          <cell r="AA162">
            <v>85307</v>
          </cell>
          <cell r="AB162" t="str">
            <v>I004</v>
          </cell>
          <cell r="AC162">
            <v>0</v>
          </cell>
          <cell r="AD162">
            <v>0</v>
          </cell>
          <cell r="AE162">
            <v>85307</v>
          </cell>
          <cell r="AF162">
            <v>0</v>
          </cell>
          <cell r="AG162" t="str">
            <v>I004</v>
          </cell>
          <cell r="AJ162" t="str">
            <v>ZK993.A060</v>
          </cell>
          <cell r="AK162">
            <v>0</v>
          </cell>
          <cell r="AL162">
            <v>959870.5499999997</v>
          </cell>
          <cell r="AV162">
            <v>85307</v>
          </cell>
        </row>
        <row r="163">
          <cell r="A163" t="str">
            <v>ZK101.K207.I005</v>
          </cell>
          <cell r="B163" t="str">
            <v>ZK101</v>
          </cell>
          <cell r="C163">
            <v>0</v>
          </cell>
          <cell r="D163">
            <v>0</v>
          </cell>
          <cell r="E163">
            <v>40000</v>
          </cell>
          <cell r="F163">
            <v>40116.33</v>
          </cell>
          <cell r="G163">
            <v>0</v>
          </cell>
          <cell r="H163">
            <v>40116.33</v>
          </cell>
          <cell r="J163" t="str">
            <v>ZK101.K207.I005</v>
          </cell>
          <cell r="K163">
            <v>40116.33</v>
          </cell>
          <cell r="L163" t="str">
            <v>ZK101.K207.I005</v>
          </cell>
          <cell r="M163" t="str">
            <v>ZK101.K207.I005</v>
          </cell>
          <cell r="N163" t="str">
            <v>ZK101</v>
          </cell>
          <cell r="O163" t="str">
            <v>I005</v>
          </cell>
          <cell r="Q163">
            <v>40116.33</v>
          </cell>
          <cell r="R163">
            <v>0</v>
          </cell>
          <cell r="S163" t="b">
            <v>0</v>
          </cell>
          <cell r="U163" t="str">
            <v>ZK1</v>
          </cell>
          <cell r="V163" t="str">
            <v>I005</v>
          </cell>
          <cell r="W163">
            <v>0</v>
          </cell>
          <cell r="X163">
            <v>40000</v>
          </cell>
          <cell r="Y163">
            <v>40116.33</v>
          </cell>
          <cell r="Z163">
            <v>0</v>
          </cell>
          <cell r="AA163">
            <v>40116.33</v>
          </cell>
          <cell r="AB163" t="str">
            <v>I005</v>
          </cell>
          <cell r="AC163">
            <v>0</v>
          </cell>
          <cell r="AD163">
            <v>40000</v>
          </cell>
          <cell r="AE163">
            <v>40116.33</v>
          </cell>
          <cell r="AF163">
            <v>0</v>
          </cell>
          <cell r="AG163" t="str">
            <v>I005</v>
          </cell>
          <cell r="AJ163" t="str">
            <v>ZK996.A100</v>
          </cell>
          <cell r="AK163">
            <v>0</v>
          </cell>
          <cell r="AL163">
            <v>959870.5499999997</v>
          </cell>
          <cell r="AV163">
            <v>80116.33</v>
          </cell>
        </row>
        <row r="164">
          <cell r="A164" t="str">
            <v>ZK101.K207.I006</v>
          </cell>
          <cell r="B164" t="str">
            <v>ZK101</v>
          </cell>
          <cell r="C164">
            <v>0</v>
          </cell>
          <cell r="D164">
            <v>0</v>
          </cell>
          <cell r="E164">
            <v>0</v>
          </cell>
          <cell r="F164">
            <v>21500</v>
          </cell>
          <cell r="G164">
            <v>0</v>
          </cell>
          <cell r="H164">
            <v>21500</v>
          </cell>
          <cell r="J164" t="str">
            <v>ZK101.K207.I006</v>
          </cell>
          <cell r="K164">
            <v>21500</v>
          </cell>
          <cell r="L164" t="str">
            <v>ZK101.K207.I006</v>
          </cell>
          <cell r="M164" t="str">
            <v>ZK101.K207.I006</v>
          </cell>
          <cell r="N164" t="str">
            <v>ZK101</v>
          </cell>
          <cell r="O164" t="str">
            <v>I006</v>
          </cell>
          <cell r="Q164">
            <v>21500</v>
          </cell>
          <cell r="R164">
            <v>0</v>
          </cell>
          <cell r="S164" t="b">
            <v>0</v>
          </cell>
          <cell r="T164">
            <v>0</v>
          </cell>
          <cell r="U164" t="str">
            <v>ZK1</v>
          </cell>
          <cell r="V164" t="str">
            <v>I006</v>
          </cell>
          <cell r="W164">
            <v>0</v>
          </cell>
          <cell r="X164">
            <v>0</v>
          </cell>
          <cell r="Y164">
            <v>21500</v>
          </cell>
          <cell r="Z164">
            <v>0</v>
          </cell>
          <cell r="AA164">
            <v>21500</v>
          </cell>
          <cell r="AB164" t="str">
            <v>I006</v>
          </cell>
          <cell r="AC164">
            <v>0</v>
          </cell>
          <cell r="AD164">
            <v>0</v>
          </cell>
          <cell r="AE164">
            <v>21500</v>
          </cell>
          <cell r="AF164">
            <v>0</v>
          </cell>
          <cell r="AG164" t="str">
            <v>I006</v>
          </cell>
          <cell r="AJ164"/>
          <cell r="AK164">
            <v>0</v>
          </cell>
          <cell r="AL164">
            <v>959870.5499999997</v>
          </cell>
          <cell r="AV164">
            <v>21500</v>
          </cell>
        </row>
        <row r="165">
          <cell r="A165" t="str">
            <v>ZK101.K207.I007</v>
          </cell>
          <cell r="B165" t="str">
            <v>ZK101</v>
          </cell>
          <cell r="C165">
            <v>0</v>
          </cell>
          <cell r="D165">
            <v>0</v>
          </cell>
          <cell r="E165">
            <v>10000</v>
          </cell>
          <cell r="F165">
            <v>70350</v>
          </cell>
          <cell r="G165">
            <v>0</v>
          </cell>
          <cell r="H165">
            <v>70350</v>
          </cell>
          <cell r="J165" t="str">
            <v>ZK101.K207.I007</v>
          </cell>
          <cell r="K165">
            <v>70350</v>
          </cell>
          <cell r="L165" t="str">
            <v>ZK101.K207.I007</v>
          </cell>
          <cell r="M165" t="str">
            <v>ZK101.K207.I007</v>
          </cell>
          <cell r="N165" t="str">
            <v>ZK101</v>
          </cell>
          <cell r="O165" t="str">
            <v>I007</v>
          </cell>
          <cell r="Q165">
            <v>70350</v>
          </cell>
          <cell r="R165">
            <v>0</v>
          </cell>
          <cell r="S165" t="b">
            <v>0</v>
          </cell>
          <cell r="U165" t="str">
            <v>ZK1</v>
          </cell>
          <cell r="V165" t="str">
            <v>I007</v>
          </cell>
          <cell r="W165">
            <v>0</v>
          </cell>
          <cell r="X165">
            <v>10000</v>
          </cell>
          <cell r="Y165">
            <v>70350</v>
          </cell>
          <cell r="Z165">
            <v>0</v>
          </cell>
          <cell r="AA165">
            <v>70350</v>
          </cell>
          <cell r="AB165" t="str">
            <v>I007</v>
          </cell>
          <cell r="AC165">
            <v>0</v>
          </cell>
          <cell r="AD165">
            <v>10000</v>
          </cell>
          <cell r="AE165">
            <v>70350</v>
          </cell>
          <cell r="AF165">
            <v>0</v>
          </cell>
          <cell r="AG165" t="str">
            <v>I007</v>
          </cell>
          <cell r="AJ165"/>
          <cell r="AK165">
            <v>1</v>
          </cell>
          <cell r="AL165">
            <v>959870.5499999997</v>
          </cell>
          <cell r="AV165">
            <v>80350</v>
          </cell>
        </row>
        <row r="166">
          <cell r="A166" t="str">
            <v>ZK101.K207.I008</v>
          </cell>
          <cell r="B166" t="str">
            <v>ZK101</v>
          </cell>
          <cell r="C166">
            <v>0</v>
          </cell>
          <cell r="D166">
            <v>0</v>
          </cell>
          <cell r="E166">
            <v>10000</v>
          </cell>
          <cell r="F166">
            <v>80750</v>
          </cell>
          <cell r="G166">
            <v>0</v>
          </cell>
          <cell r="H166">
            <v>80750</v>
          </cell>
          <cell r="J166" t="str">
            <v>ZK101.K207.I008</v>
          </cell>
          <cell r="K166">
            <v>80750</v>
          </cell>
          <cell r="L166" t="str">
            <v>ZK101.K207.I008</v>
          </cell>
          <cell r="M166" t="str">
            <v>ZK101.K207.I008</v>
          </cell>
          <cell r="N166" t="str">
            <v>ZK101</v>
          </cell>
          <cell r="O166" t="str">
            <v>I008</v>
          </cell>
          <cell r="Q166">
            <v>80750</v>
          </cell>
          <cell r="R166">
            <v>0</v>
          </cell>
          <cell r="S166" t="b">
            <v>0</v>
          </cell>
          <cell r="T166">
            <v>0</v>
          </cell>
          <cell r="U166" t="str">
            <v>ZK1</v>
          </cell>
          <cell r="V166" t="str">
            <v>I008</v>
          </cell>
          <cell r="W166">
            <v>0</v>
          </cell>
          <cell r="X166">
            <v>10000</v>
          </cell>
          <cell r="Y166">
            <v>80750</v>
          </cell>
          <cell r="Z166">
            <v>0</v>
          </cell>
          <cell r="AA166">
            <v>80750</v>
          </cell>
          <cell r="AB166" t="str">
            <v>I008</v>
          </cell>
          <cell r="AC166">
            <v>0</v>
          </cell>
          <cell r="AD166">
            <v>10000</v>
          </cell>
          <cell r="AE166">
            <v>80750</v>
          </cell>
          <cell r="AF166">
            <v>0</v>
          </cell>
          <cell r="AG166" t="str">
            <v>I008</v>
          </cell>
          <cell r="AJ166"/>
          <cell r="AK166">
            <v>1</v>
          </cell>
          <cell r="AL166">
            <v>959870.5499999997</v>
          </cell>
          <cell r="AV166">
            <v>90750</v>
          </cell>
        </row>
        <row r="167">
          <cell r="A167" t="str">
            <v>ZK101.K207.I009</v>
          </cell>
          <cell r="B167" t="str">
            <v>ZK101</v>
          </cell>
          <cell r="C167">
            <v>0</v>
          </cell>
          <cell r="D167">
            <v>0</v>
          </cell>
          <cell r="E167">
            <v>0</v>
          </cell>
          <cell r="F167">
            <v>112726.87</v>
          </cell>
          <cell r="G167">
            <v>0</v>
          </cell>
          <cell r="H167">
            <v>112726.87</v>
          </cell>
          <cell r="J167" t="str">
            <v>ZK101.K207.I009</v>
          </cell>
          <cell r="K167">
            <v>112726.87</v>
          </cell>
          <cell r="L167" t="str">
            <v>ZK101.K207.I009</v>
          </cell>
          <cell r="M167" t="str">
            <v>ZK101.K207.I009</v>
          </cell>
          <cell r="N167" t="str">
            <v>ZK101</v>
          </cell>
          <cell r="O167" t="str">
            <v>I009</v>
          </cell>
          <cell r="Q167">
            <v>112726.87</v>
          </cell>
          <cell r="R167">
            <v>0</v>
          </cell>
          <cell r="S167" t="b">
            <v>0</v>
          </cell>
          <cell r="T167">
            <v>0</v>
          </cell>
          <cell r="U167" t="str">
            <v>ZK1</v>
          </cell>
          <cell r="V167" t="str">
            <v>I009</v>
          </cell>
          <cell r="W167">
            <v>0</v>
          </cell>
          <cell r="X167">
            <v>0</v>
          </cell>
          <cell r="Y167">
            <v>112726.87</v>
          </cell>
          <cell r="Z167">
            <v>0</v>
          </cell>
          <cell r="AA167">
            <v>112726.87</v>
          </cell>
          <cell r="AB167" t="str">
            <v>I009</v>
          </cell>
          <cell r="AC167">
            <v>0</v>
          </cell>
          <cell r="AD167">
            <v>0</v>
          </cell>
          <cell r="AE167">
            <v>112726.87</v>
          </cell>
          <cell r="AF167">
            <v>0</v>
          </cell>
          <cell r="AG167" t="str">
            <v>I009</v>
          </cell>
          <cell r="AJ167"/>
          <cell r="AK167">
            <v>1</v>
          </cell>
          <cell r="AL167">
            <v>959870.5499999997</v>
          </cell>
          <cell r="AV167">
            <v>112726.87</v>
          </cell>
        </row>
        <row r="168">
          <cell r="A168" t="str">
            <v>ZK101.K207.I010</v>
          </cell>
          <cell r="B168" t="str">
            <v>ZK101</v>
          </cell>
          <cell r="C168">
            <v>0</v>
          </cell>
          <cell r="D168">
            <v>0</v>
          </cell>
          <cell r="E168">
            <v>10200</v>
          </cell>
          <cell r="F168">
            <v>23800</v>
          </cell>
          <cell r="G168">
            <v>0</v>
          </cell>
          <cell r="H168">
            <v>23800</v>
          </cell>
          <cell r="J168" t="str">
            <v>ZK101.K207.I010</v>
          </cell>
          <cell r="K168">
            <v>23800</v>
          </cell>
          <cell r="L168" t="str">
            <v>ZK101.K207.I010</v>
          </cell>
          <cell r="M168" t="str">
            <v>ZK101.K207.I010</v>
          </cell>
          <cell r="N168" t="str">
            <v>ZK101</v>
          </cell>
          <cell r="O168" t="str">
            <v>I010</v>
          </cell>
          <cell r="Q168">
            <v>23800</v>
          </cell>
          <cell r="R168">
            <v>0</v>
          </cell>
          <cell r="S168" t="b">
            <v>0</v>
          </cell>
          <cell r="T168">
            <v>0</v>
          </cell>
          <cell r="U168" t="str">
            <v>ZK1</v>
          </cell>
          <cell r="V168" t="str">
            <v>I010</v>
          </cell>
          <cell r="W168">
            <v>0</v>
          </cell>
          <cell r="X168">
            <v>10200</v>
          </cell>
          <cell r="Y168">
            <v>23800</v>
          </cell>
          <cell r="Z168">
            <v>0</v>
          </cell>
          <cell r="AA168">
            <v>23800</v>
          </cell>
          <cell r="AB168" t="str">
            <v>I010</v>
          </cell>
          <cell r="AC168">
            <v>0</v>
          </cell>
          <cell r="AD168">
            <v>10200</v>
          </cell>
          <cell r="AE168">
            <v>23800</v>
          </cell>
          <cell r="AF168">
            <v>0</v>
          </cell>
          <cell r="AG168" t="str">
            <v>I010</v>
          </cell>
          <cell r="AJ168"/>
          <cell r="AK168">
            <v>1</v>
          </cell>
          <cell r="AL168">
            <v>959870.5499999997</v>
          </cell>
          <cell r="AV168">
            <v>34000</v>
          </cell>
        </row>
        <row r="169">
          <cell r="A169" t="str">
            <v>ZK101.K207.I013</v>
          </cell>
          <cell r="B169" t="str">
            <v>ZK101</v>
          </cell>
          <cell r="C169">
            <v>0</v>
          </cell>
          <cell r="D169">
            <v>0</v>
          </cell>
          <cell r="E169">
            <v>0</v>
          </cell>
          <cell r="F169">
            <v>750</v>
          </cell>
          <cell r="G169">
            <v>0</v>
          </cell>
          <cell r="H169">
            <v>750</v>
          </cell>
          <cell r="J169" t="str">
            <v>ZK101.K207.I013</v>
          </cell>
          <cell r="K169">
            <v>750</v>
          </cell>
          <cell r="L169" t="str">
            <v>ZK101.K207.I013</v>
          </cell>
          <cell r="M169" t="str">
            <v>ZK101.K207.I013</v>
          </cell>
          <cell r="N169" t="str">
            <v>ZK101</v>
          </cell>
          <cell r="O169" t="str">
            <v>I013</v>
          </cell>
          <cell r="Q169">
            <v>750</v>
          </cell>
          <cell r="R169">
            <v>0</v>
          </cell>
          <cell r="S169" t="b">
            <v>0</v>
          </cell>
          <cell r="U169" t="str">
            <v>ZK1</v>
          </cell>
          <cell r="V169" t="str">
            <v>I013</v>
          </cell>
          <cell r="W169">
            <v>0</v>
          </cell>
          <cell r="X169">
            <v>0</v>
          </cell>
          <cell r="Y169">
            <v>750</v>
          </cell>
          <cell r="Z169">
            <v>0</v>
          </cell>
          <cell r="AA169">
            <v>750</v>
          </cell>
          <cell r="AB169" t="str">
            <v>I013</v>
          </cell>
          <cell r="AC169">
            <v>0</v>
          </cell>
          <cell r="AD169">
            <v>0</v>
          </cell>
          <cell r="AE169">
            <v>750</v>
          </cell>
          <cell r="AF169">
            <v>0</v>
          </cell>
          <cell r="AG169" t="str">
            <v>I013</v>
          </cell>
          <cell r="AJ169"/>
          <cell r="AK169">
            <v>1</v>
          </cell>
          <cell r="AL169">
            <v>959870.5499999997</v>
          </cell>
          <cell r="AV169">
            <v>750</v>
          </cell>
        </row>
        <row r="170">
          <cell r="A170" t="str">
            <v>ZK101.K208.C009</v>
          </cell>
          <cell r="B170" t="str">
            <v>ZK101</v>
          </cell>
          <cell r="C170">
            <v>0</v>
          </cell>
          <cell r="D170">
            <v>0</v>
          </cell>
          <cell r="E170">
            <v>0</v>
          </cell>
          <cell r="F170">
            <v>210</v>
          </cell>
          <cell r="G170">
            <v>0</v>
          </cell>
          <cell r="H170">
            <v>210</v>
          </cell>
          <cell r="J170" t="str">
            <v>ZK101.K208.C009</v>
          </cell>
          <cell r="K170">
            <v>210</v>
          </cell>
          <cell r="L170" t="str">
            <v>ZK101.K208.C009</v>
          </cell>
          <cell r="M170" t="str">
            <v>ZK101.K208.C009</v>
          </cell>
          <cell r="N170" t="str">
            <v>ZK101</v>
          </cell>
          <cell r="O170" t="str">
            <v>C009</v>
          </cell>
          <cell r="Q170">
            <v>210</v>
          </cell>
          <cell r="R170">
            <v>0</v>
          </cell>
          <cell r="S170" t="b">
            <v>0</v>
          </cell>
          <cell r="T170">
            <v>0</v>
          </cell>
          <cell r="U170" t="str">
            <v>ZK1</v>
          </cell>
          <cell r="V170" t="str">
            <v>C009</v>
          </cell>
          <cell r="W170">
            <v>0</v>
          </cell>
          <cell r="X170">
            <v>0</v>
          </cell>
          <cell r="Y170">
            <v>210</v>
          </cell>
          <cell r="Z170">
            <v>0</v>
          </cell>
          <cell r="AA170">
            <v>210</v>
          </cell>
          <cell r="AB170" t="str">
            <v>C009</v>
          </cell>
          <cell r="AC170">
            <v>0</v>
          </cell>
          <cell r="AD170">
            <v>0</v>
          </cell>
          <cell r="AE170">
            <v>210</v>
          </cell>
          <cell r="AF170">
            <v>0</v>
          </cell>
          <cell r="AG170" t="str">
            <v>C009</v>
          </cell>
          <cell r="AJ170"/>
          <cell r="AK170">
            <v>1</v>
          </cell>
          <cell r="AL170">
            <v>959870.5499999997</v>
          </cell>
          <cell r="AV170">
            <v>210</v>
          </cell>
        </row>
        <row r="171">
          <cell r="A171" t="str">
            <v>ZK101.K208.C019</v>
          </cell>
          <cell r="B171" t="str">
            <v>ZK101</v>
          </cell>
          <cell r="C171">
            <v>0</v>
          </cell>
          <cell r="D171">
            <v>0</v>
          </cell>
          <cell r="E171">
            <v>5000</v>
          </cell>
          <cell r="F171">
            <v>0</v>
          </cell>
          <cell r="G171">
            <v>0</v>
          </cell>
          <cell r="H171">
            <v>0</v>
          </cell>
          <cell r="J171" t="str">
            <v>ZK101.K208.C019</v>
          </cell>
          <cell r="K171">
            <v>0</v>
          </cell>
          <cell r="L171" t="str">
            <v>ZK101.K208.C019</v>
          </cell>
          <cell r="M171" t="str">
            <v>ZK101.K208.C019</v>
          </cell>
          <cell r="N171" t="str">
            <v>ZK101</v>
          </cell>
          <cell r="O171" t="str">
            <v>C019</v>
          </cell>
          <cell r="Q171">
            <v>0</v>
          </cell>
          <cell r="R171">
            <v>0</v>
          </cell>
          <cell r="S171" t="b">
            <v>0</v>
          </cell>
          <cell r="U171" t="str">
            <v>ZK1</v>
          </cell>
          <cell r="V171" t="str">
            <v>C019</v>
          </cell>
          <cell r="W171">
            <v>0</v>
          </cell>
          <cell r="X171">
            <v>5000</v>
          </cell>
          <cell r="Y171">
            <v>0</v>
          </cell>
          <cell r="Z171">
            <v>0</v>
          </cell>
          <cell r="AA171">
            <v>0</v>
          </cell>
          <cell r="AB171" t="str">
            <v>C019</v>
          </cell>
          <cell r="AC171">
            <v>0</v>
          </cell>
          <cell r="AD171">
            <v>5000</v>
          </cell>
          <cell r="AE171">
            <v>0</v>
          </cell>
          <cell r="AF171">
            <v>0</v>
          </cell>
          <cell r="AG171" t="str">
            <v>C019</v>
          </cell>
          <cell r="AJ171"/>
          <cell r="AK171">
            <v>1</v>
          </cell>
          <cell r="AL171">
            <v>959870.5499999997</v>
          </cell>
          <cell r="AV171">
            <v>5000</v>
          </cell>
        </row>
        <row r="172">
          <cell r="A172" t="str">
            <v>ZK101.K208.C025</v>
          </cell>
          <cell r="B172" t="str">
            <v>ZK101</v>
          </cell>
          <cell r="C172">
            <v>0</v>
          </cell>
          <cell r="D172">
            <v>0</v>
          </cell>
          <cell r="E172">
            <v>0</v>
          </cell>
          <cell r="F172">
            <v>8831.25</v>
          </cell>
          <cell r="G172">
            <v>0</v>
          </cell>
          <cell r="H172">
            <v>8831.25</v>
          </cell>
          <cell r="J172" t="str">
            <v>ZK101.K208.C025</v>
          </cell>
          <cell r="K172">
            <v>8831.25</v>
          </cell>
          <cell r="L172" t="str">
            <v>ZK101.K208.C025</v>
          </cell>
          <cell r="M172" t="str">
            <v>ZK101.K208.C025</v>
          </cell>
          <cell r="N172" t="str">
            <v>ZK101</v>
          </cell>
          <cell r="O172" t="str">
            <v>C025</v>
          </cell>
          <cell r="Q172">
            <v>8831.25</v>
          </cell>
          <cell r="R172">
            <v>0</v>
          </cell>
          <cell r="S172" t="b">
            <v>0</v>
          </cell>
          <cell r="T172">
            <v>0</v>
          </cell>
          <cell r="U172" t="str">
            <v>ZK1</v>
          </cell>
          <cell r="V172" t="str">
            <v>C025</v>
          </cell>
          <cell r="W172">
            <v>0</v>
          </cell>
          <cell r="X172">
            <v>0</v>
          </cell>
          <cell r="Y172">
            <v>8831.25</v>
          </cell>
          <cell r="Z172">
            <v>0</v>
          </cell>
          <cell r="AA172">
            <v>8831.25</v>
          </cell>
          <cell r="AB172" t="str">
            <v>C025</v>
          </cell>
          <cell r="AC172">
            <v>0</v>
          </cell>
          <cell r="AD172">
            <v>0</v>
          </cell>
          <cell r="AE172">
            <v>8831.25</v>
          </cell>
          <cell r="AF172">
            <v>0</v>
          </cell>
          <cell r="AG172" t="str">
            <v>C025</v>
          </cell>
          <cell r="AJ172"/>
          <cell r="AK172">
            <v>1</v>
          </cell>
          <cell r="AL172">
            <v>959870.5499999997</v>
          </cell>
          <cell r="AV172">
            <v>8831.25</v>
          </cell>
        </row>
        <row r="173">
          <cell r="A173" t="str">
            <v>ZK101.K208.C235</v>
          </cell>
          <cell r="B173" t="str">
            <v>ZK101</v>
          </cell>
          <cell r="C173">
            <v>0</v>
          </cell>
          <cell r="D173">
            <v>0</v>
          </cell>
          <cell r="E173">
            <v>2000</v>
          </cell>
          <cell r="F173">
            <v>4000</v>
          </cell>
          <cell r="G173">
            <v>0</v>
          </cell>
          <cell r="H173">
            <v>4000</v>
          </cell>
          <cell r="J173" t="str">
            <v>ZK101.K208.C235</v>
          </cell>
          <cell r="K173">
            <v>4000</v>
          </cell>
          <cell r="L173" t="str">
            <v>ZK101.K208.C235</v>
          </cell>
          <cell r="M173" t="str">
            <v>ZK101.K208.C235</v>
          </cell>
          <cell r="N173" t="str">
            <v>ZK101</v>
          </cell>
          <cell r="O173" t="str">
            <v>C235</v>
          </cell>
          <cell r="Q173">
            <v>4000</v>
          </cell>
          <cell r="R173">
            <v>0</v>
          </cell>
          <cell r="S173" t="b">
            <v>0</v>
          </cell>
          <cell r="U173" t="str">
            <v>ZK1</v>
          </cell>
          <cell r="V173" t="str">
            <v>C235</v>
          </cell>
          <cell r="W173">
            <v>0</v>
          </cell>
          <cell r="X173">
            <v>2000</v>
          </cell>
          <cell r="Y173">
            <v>4000</v>
          </cell>
          <cell r="Z173">
            <v>0</v>
          </cell>
          <cell r="AA173">
            <v>4000</v>
          </cell>
          <cell r="AB173" t="str">
            <v>C235</v>
          </cell>
          <cell r="AC173">
            <v>0</v>
          </cell>
          <cell r="AD173">
            <v>2000</v>
          </cell>
          <cell r="AE173">
            <v>4000</v>
          </cell>
          <cell r="AF173">
            <v>0</v>
          </cell>
          <cell r="AG173" t="str">
            <v>C235</v>
          </cell>
          <cell r="AJ173"/>
          <cell r="AK173">
            <v>1</v>
          </cell>
          <cell r="AL173">
            <v>959870.5499999997</v>
          </cell>
          <cell r="AV173">
            <v>6000</v>
          </cell>
        </row>
        <row r="174">
          <cell r="A174" t="str">
            <v>ZK101.K208.C265</v>
          </cell>
          <cell r="B174" t="str">
            <v>ZK101</v>
          </cell>
          <cell r="C174">
            <v>0</v>
          </cell>
          <cell r="D174">
            <v>0</v>
          </cell>
          <cell r="E174">
            <v>0</v>
          </cell>
          <cell r="F174">
            <v>80000</v>
          </cell>
          <cell r="G174">
            <v>0</v>
          </cell>
          <cell r="H174">
            <v>80000</v>
          </cell>
          <cell r="J174" t="str">
            <v>ZK101.K208.C265</v>
          </cell>
          <cell r="K174">
            <v>80000</v>
          </cell>
          <cell r="L174" t="str">
            <v>ZK101.K208.C265</v>
          </cell>
          <cell r="M174" t="str">
            <v>ZK101.K208.C265</v>
          </cell>
          <cell r="N174" t="str">
            <v>ZK101</v>
          </cell>
          <cell r="O174" t="str">
            <v>C265</v>
          </cell>
          <cell r="Q174">
            <v>80000</v>
          </cell>
          <cell r="R174">
            <v>0</v>
          </cell>
          <cell r="S174" t="b">
            <v>0</v>
          </cell>
          <cell r="T174">
            <v>0</v>
          </cell>
          <cell r="U174" t="str">
            <v>ZK1</v>
          </cell>
          <cell r="V174" t="str">
            <v>C265</v>
          </cell>
          <cell r="W174">
            <v>0</v>
          </cell>
          <cell r="X174">
            <v>0</v>
          </cell>
          <cell r="Y174">
            <v>80000</v>
          </cell>
          <cell r="Z174">
            <v>0</v>
          </cell>
          <cell r="AA174">
            <v>80000</v>
          </cell>
          <cell r="AB174" t="str">
            <v>C265</v>
          </cell>
          <cell r="AC174">
            <v>0</v>
          </cell>
          <cell r="AD174">
            <v>0</v>
          </cell>
          <cell r="AE174">
            <v>80000</v>
          </cell>
          <cell r="AF174">
            <v>0</v>
          </cell>
          <cell r="AG174" t="str">
            <v>C265</v>
          </cell>
          <cell r="AJ174"/>
          <cell r="AK174">
            <v>1</v>
          </cell>
          <cell r="AL174">
            <v>959870.5499999997</v>
          </cell>
          <cell r="AV174">
            <v>80000</v>
          </cell>
        </row>
        <row r="175">
          <cell r="A175" t="str">
            <v>ZK101.K208.C320</v>
          </cell>
          <cell r="B175" t="str">
            <v>ZK101</v>
          </cell>
          <cell r="C175">
            <v>0</v>
          </cell>
          <cell r="D175">
            <v>0</v>
          </cell>
          <cell r="E175">
            <v>0</v>
          </cell>
          <cell r="F175">
            <v>1700</v>
          </cell>
          <cell r="G175">
            <v>0</v>
          </cell>
          <cell r="H175">
            <v>1700</v>
          </cell>
          <cell r="J175" t="str">
            <v>ZK101.K208.C320</v>
          </cell>
          <cell r="K175">
            <v>1700</v>
          </cell>
          <cell r="L175" t="str">
            <v>ZK101.K208.C320</v>
          </cell>
          <cell r="M175" t="str">
            <v>ZK101.K208.C320</v>
          </cell>
          <cell r="N175" t="str">
            <v>ZK101</v>
          </cell>
          <cell r="O175" t="str">
            <v>C320</v>
          </cell>
          <cell r="Q175">
            <v>1700</v>
          </cell>
          <cell r="R175">
            <v>0</v>
          </cell>
          <cell r="S175" t="b">
            <v>0</v>
          </cell>
          <cell r="U175" t="str">
            <v>ZK1</v>
          </cell>
          <cell r="V175" t="str">
            <v>C320</v>
          </cell>
          <cell r="W175">
            <v>0</v>
          </cell>
          <cell r="X175">
            <v>0</v>
          </cell>
          <cell r="Y175">
            <v>1700</v>
          </cell>
          <cell r="Z175">
            <v>0</v>
          </cell>
          <cell r="AA175">
            <v>1700</v>
          </cell>
          <cell r="AB175" t="str">
            <v>C320</v>
          </cell>
          <cell r="AC175">
            <v>0</v>
          </cell>
          <cell r="AD175">
            <v>0</v>
          </cell>
          <cell r="AE175">
            <v>1700</v>
          </cell>
          <cell r="AF175">
            <v>0</v>
          </cell>
          <cell r="AG175" t="str">
            <v>C320</v>
          </cell>
          <cell r="AJ175"/>
          <cell r="AK175">
            <v>1</v>
          </cell>
          <cell r="AL175">
            <v>959870.5499999997</v>
          </cell>
          <cell r="AV175">
            <v>1700</v>
          </cell>
        </row>
        <row r="176">
          <cell r="A176" t="str">
            <v>ZK101.K208.C350</v>
          </cell>
          <cell r="B176" t="str">
            <v>ZK101</v>
          </cell>
          <cell r="C176">
            <v>0</v>
          </cell>
          <cell r="D176">
            <v>0</v>
          </cell>
          <cell r="E176">
            <v>0</v>
          </cell>
          <cell r="F176">
            <v>20124.5</v>
          </cell>
          <cell r="G176">
            <v>0</v>
          </cell>
          <cell r="H176">
            <v>20124.5</v>
          </cell>
          <cell r="J176" t="str">
            <v>ZK101.K208.C350</v>
          </cell>
          <cell r="K176">
            <v>20124.5</v>
          </cell>
          <cell r="L176" t="str">
            <v>ZK101.K208.C350</v>
          </cell>
          <cell r="M176" t="str">
            <v>ZK101.K208.C350</v>
          </cell>
          <cell r="N176" t="str">
            <v>ZK101</v>
          </cell>
          <cell r="O176" t="str">
            <v>C350</v>
          </cell>
          <cell r="Q176">
            <v>20124.5</v>
          </cell>
          <cell r="R176">
            <v>0</v>
          </cell>
          <cell r="S176" t="b">
            <v>0</v>
          </cell>
          <cell r="T176">
            <v>0</v>
          </cell>
          <cell r="U176" t="str">
            <v>ZK1</v>
          </cell>
          <cell r="V176" t="str">
            <v>C350</v>
          </cell>
          <cell r="W176">
            <v>0</v>
          </cell>
          <cell r="X176">
            <v>0</v>
          </cell>
          <cell r="Y176">
            <v>20124.5</v>
          </cell>
          <cell r="Z176">
            <v>0</v>
          </cell>
          <cell r="AA176">
            <v>20124.5</v>
          </cell>
          <cell r="AB176" t="str">
            <v>C350</v>
          </cell>
          <cell r="AC176">
            <v>0</v>
          </cell>
          <cell r="AD176">
            <v>0</v>
          </cell>
          <cell r="AE176">
            <v>20124.5</v>
          </cell>
          <cell r="AF176">
            <v>0</v>
          </cell>
          <cell r="AG176" t="str">
            <v>C350</v>
          </cell>
          <cell r="AJ176"/>
          <cell r="AK176">
            <v>1</v>
          </cell>
          <cell r="AL176">
            <v>959870.5499999997</v>
          </cell>
          <cell r="AV176">
            <v>20124.5</v>
          </cell>
        </row>
        <row r="177">
          <cell r="A177" t="str">
            <v>ZK101.K208.C400</v>
          </cell>
          <cell r="B177" t="str">
            <v>ZK101</v>
          </cell>
          <cell r="C177">
            <v>0</v>
          </cell>
          <cell r="D177">
            <v>0</v>
          </cell>
          <cell r="E177">
            <v>4000</v>
          </cell>
          <cell r="F177">
            <v>4833.62</v>
          </cell>
          <cell r="G177">
            <v>0</v>
          </cell>
          <cell r="H177">
            <v>4833.62</v>
          </cell>
          <cell r="J177" t="str">
            <v>ZK101.K208.C400</v>
          </cell>
          <cell r="K177">
            <v>4833.62</v>
          </cell>
          <cell r="L177" t="str">
            <v>ZK101.K208.C400</v>
          </cell>
          <cell r="M177" t="str">
            <v>ZK101.K208.C400</v>
          </cell>
          <cell r="N177" t="str">
            <v>ZK101</v>
          </cell>
          <cell r="O177" t="str">
            <v>C400</v>
          </cell>
          <cell r="Q177">
            <v>4833.62</v>
          </cell>
          <cell r="R177">
            <v>0</v>
          </cell>
          <cell r="S177" t="b">
            <v>0</v>
          </cell>
          <cell r="U177" t="str">
            <v>ZK1</v>
          </cell>
          <cell r="V177" t="str">
            <v>C400</v>
          </cell>
          <cell r="W177">
            <v>0</v>
          </cell>
          <cell r="X177">
            <v>4000</v>
          </cell>
          <cell r="Y177">
            <v>4833.62</v>
          </cell>
          <cell r="Z177">
            <v>0</v>
          </cell>
          <cell r="AA177">
            <v>4833.62</v>
          </cell>
          <cell r="AB177" t="str">
            <v>C400</v>
          </cell>
          <cell r="AC177">
            <v>0</v>
          </cell>
          <cell r="AD177">
            <v>4000</v>
          </cell>
          <cell r="AE177">
            <v>4833.62</v>
          </cell>
          <cell r="AF177">
            <v>0</v>
          </cell>
          <cell r="AG177" t="str">
            <v>C400</v>
          </cell>
          <cell r="AJ177"/>
          <cell r="AK177">
            <v>1</v>
          </cell>
          <cell r="AL177">
            <v>959870.5499999997</v>
          </cell>
          <cell r="AV177">
            <v>8833.619999999999</v>
          </cell>
        </row>
        <row r="178">
          <cell r="A178" t="str">
            <v>ZK101.K208.C401</v>
          </cell>
          <cell r="B178" t="str">
            <v>ZK101</v>
          </cell>
          <cell r="C178">
            <v>0</v>
          </cell>
          <cell r="D178">
            <v>0</v>
          </cell>
          <cell r="E178">
            <v>0</v>
          </cell>
          <cell r="F178">
            <v>10000</v>
          </cell>
          <cell r="G178">
            <v>0</v>
          </cell>
          <cell r="H178">
            <v>10000</v>
          </cell>
          <cell r="J178" t="str">
            <v>ZK101.K208.C401</v>
          </cell>
          <cell r="K178">
            <v>10000</v>
          </cell>
          <cell r="L178" t="str">
            <v>ZK101.K208.C401</v>
          </cell>
          <cell r="M178" t="str">
            <v>ZK101.K208.C401</v>
          </cell>
          <cell r="N178" t="str">
            <v>ZK101</v>
          </cell>
          <cell r="O178" t="str">
            <v>C401</v>
          </cell>
          <cell r="Q178">
            <v>10000</v>
          </cell>
          <cell r="R178">
            <v>0</v>
          </cell>
          <cell r="S178" t="b">
            <v>0</v>
          </cell>
          <cell r="T178">
            <v>0</v>
          </cell>
          <cell r="U178" t="str">
            <v>ZK1</v>
          </cell>
          <cell r="V178" t="str">
            <v>C401</v>
          </cell>
          <cell r="W178">
            <v>0</v>
          </cell>
          <cell r="X178">
            <v>0</v>
          </cell>
          <cell r="Y178">
            <v>10000</v>
          </cell>
          <cell r="Z178">
            <v>0</v>
          </cell>
          <cell r="AA178">
            <v>10000</v>
          </cell>
          <cell r="AB178" t="str">
            <v>C401</v>
          </cell>
          <cell r="AC178">
            <v>0</v>
          </cell>
          <cell r="AD178">
            <v>0</v>
          </cell>
          <cell r="AE178">
            <v>10000</v>
          </cell>
          <cell r="AF178">
            <v>0</v>
          </cell>
          <cell r="AG178" t="str">
            <v>C401</v>
          </cell>
          <cell r="AJ178"/>
          <cell r="AK178">
            <v>1</v>
          </cell>
          <cell r="AL178">
            <v>959870.5499999997</v>
          </cell>
          <cell r="AV178">
            <v>10000</v>
          </cell>
        </row>
        <row r="179">
          <cell r="A179" t="str">
            <v>ZK101.K208.C405</v>
          </cell>
          <cell r="B179" t="str">
            <v>ZK101</v>
          </cell>
          <cell r="C179">
            <v>0</v>
          </cell>
          <cell r="D179">
            <v>0</v>
          </cell>
          <cell r="E179">
            <v>0</v>
          </cell>
          <cell r="F179">
            <v>40342</v>
          </cell>
          <cell r="G179">
            <v>0</v>
          </cell>
          <cell r="H179">
            <v>40342</v>
          </cell>
          <cell r="J179" t="str">
            <v>ZK101.K208.C405</v>
          </cell>
          <cell r="K179">
            <v>40342</v>
          </cell>
          <cell r="L179" t="str">
            <v>ZK101.K208.C405</v>
          </cell>
          <cell r="M179" t="str">
            <v>ZK101.K208.C405</v>
          </cell>
          <cell r="N179" t="str">
            <v>ZK101</v>
          </cell>
          <cell r="O179" t="str">
            <v>C405</v>
          </cell>
          <cell r="Q179">
            <v>40342</v>
          </cell>
          <cell r="R179">
            <v>0</v>
          </cell>
          <cell r="S179" t="b">
            <v>0</v>
          </cell>
          <cell r="U179" t="str">
            <v>ZK1</v>
          </cell>
          <cell r="V179" t="str">
            <v>C405</v>
          </cell>
          <cell r="W179">
            <v>0</v>
          </cell>
          <cell r="X179">
            <v>0</v>
          </cell>
          <cell r="Y179">
            <v>40342</v>
          </cell>
          <cell r="Z179">
            <v>0</v>
          </cell>
          <cell r="AA179">
            <v>40342</v>
          </cell>
          <cell r="AB179" t="str">
            <v>C405</v>
          </cell>
          <cell r="AC179">
            <v>0</v>
          </cell>
          <cell r="AD179">
            <v>0</v>
          </cell>
          <cell r="AE179">
            <v>40342</v>
          </cell>
          <cell r="AF179">
            <v>0</v>
          </cell>
          <cell r="AG179" t="str">
            <v>C405</v>
          </cell>
          <cell r="AJ179"/>
          <cell r="AK179">
            <v>1</v>
          </cell>
          <cell r="AL179">
            <v>959870.5499999997</v>
          </cell>
          <cell r="AV179">
            <v>40342</v>
          </cell>
        </row>
        <row r="180">
          <cell r="A180" t="str">
            <v>ZK101.K208.C415</v>
          </cell>
          <cell r="B180" t="str">
            <v>ZK101</v>
          </cell>
          <cell r="C180">
            <v>0</v>
          </cell>
          <cell r="D180">
            <v>0</v>
          </cell>
          <cell r="E180">
            <v>65000</v>
          </cell>
          <cell r="F180">
            <v>58550</v>
          </cell>
          <cell r="G180">
            <v>0</v>
          </cell>
          <cell r="H180">
            <v>58550</v>
          </cell>
          <cell r="J180" t="str">
            <v>ZK101.K208.C415</v>
          </cell>
          <cell r="K180">
            <v>58550</v>
          </cell>
          <cell r="L180" t="str">
            <v>ZK101.K208.C415</v>
          </cell>
          <cell r="M180" t="str">
            <v>ZK101.K208.C415</v>
          </cell>
          <cell r="N180" t="str">
            <v>ZK101</v>
          </cell>
          <cell r="O180" t="str">
            <v>C415</v>
          </cell>
          <cell r="Q180">
            <v>58550</v>
          </cell>
          <cell r="R180">
            <v>0</v>
          </cell>
          <cell r="S180" t="b">
            <v>0</v>
          </cell>
          <cell r="T180">
            <v>0</v>
          </cell>
          <cell r="U180" t="str">
            <v>ZK1</v>
          </cell>
          <cell r="V180" t="str">
            <v>C415</v>
          </cell>
          <cell r="W180">
            <v>0</v>
          </cell>
          <cell r="X180">
            <v>65000</v>
          </cell>
          <cell r="Y180">
            <v>58550</v>
          </cell>
          <cell r="Z180">
            <v>0</v>
          </cell>
          <cell r="AA180">
            <v>58550</v>
          </cell>
          <cell r="AB180" t="str">
            <v>C415</v>
          </cell>
          <cell r="AC180">
            <v>0</v>
          </cell>
          <cell r="AD180">
            <v>65000</v>
          </cell>
          <cell r="AE180">
            <v>58550</v>
          </cell>
          <cell r="AF180">
            <v>0</v>
          </cell>
          <cell r="AG180" t="str">
            <v>C415</v>
          </cell>
          <cell r="AJ180"/>
          <cell r="AK180">
            <v>1</v>
          </cell>
          <cell r="AL180">
            <v>959870.5499999997</v>
          </cell>
          <cell r="AV180">
            <v>123550</v>
          </cell>
        </row>
        <row r="181">
          <cell r="A181" t="str">
            <v>ZK101.K208.C430</v>
          </cell>
          <cell r="B181" t="str">
            <v>ZK101</v>
          </cell>
          <cell r="C181">
            <v>0</v>
          </cell>
          <cell r="D181">
            <v>0</v>
          </cell>
          <cell r="E181">
            <v>51837.5</v>
          </cell>
          <cell r="F181">
            <v>42412.5</v>
          </cell>
          <cell r="G181">
            <v>0</v>
          </cell>
          <cell r="H181">
            <v>42412.5</v>
          </cell>
          <cell r="J181" t="str">
            <v>ZK101.K208.C430</v>
          </cell>
          <cell r="K181">
            <v>42412.5</v>
          </cell>
          <cell r="L181" t="str">
            <v>ZK101.K208.C430</v>
          </cell>
          <cell r="M181" t="str">
            <v>ZK101.K208.C430</v>
          </cell>
          <cell r="N181" t="str">
            <v>ZK101</v>
          </cell>
          <cell r="O181" t="str">
            <v>C430</v>
          </cell>
          <cell r="Q181">
            <v>42412.5</v>
          </cell>
          <cell r="R181">
            <v>0</v>
          </cell>
          <cell r="S181" t="b">
            <v>0</v>
          </cell>
          <cell r="U181" t="str">
            <v>ZK1</v>
          </cell>
          <cell r="V181" t="str">
            <v>C430</v>
          </cell>
          <cell r="W181">
            <v>0</v>
          </cell>
          <cell r="X181">
            <v>51837.5</v>
          </cell>
          <cell r="Y181">
            <v>42412.5</v>
          </cell>
          <cell r="Z181">
            <v>0</v>
          </cell>
          <cell r="AA181">
            <v>42412.5</v>
          </cell>
          <cell r="AB181" t="str">
            <v>C430</v>
          </cell>
          <cell r="AC181">
            <v>0</v>
          </cell>
          <cell r="AD181">
            <v>51837.5</v>
          </cell>
          <cell r="AE181">
            <v>42412.5</v>
          </cell>
          <cell r="AF181">
            <v>0</v>
          </cell>
          <cell r="AG181" t="str">
            <v>C430</v>
          </cell>
          <cell r="AJ181"/>
          <cell r="AK181">
            <v>1</v>
          </cell>
          <cell r="AL181">
            <v>959870.5499999997</v>
          </cell>
          <cell r="AV181">
            <v>94250</v>
          </cell>
        </row>
        <row r="182">
          <cell r="A182" t="str">
            <v>ZK101.K208.C436</v>
          </cell>
          <cell r="B182" t="str">
            <v>ZK101</v>
          </cell>
          <cell r="C182">
            <v>0</v>
          </cell>
          <cell r="D182">
            <v>0</v>
          </cell>
          <cell r="E182">
            <v>0</v>
          </cell>
          <cell r="F182">
            <v>40000</v>
          </cell>
          <cell r="G182">
            <v>0</v>
          </cell>
          <cell r="H182">
            <v>40000</v>
          </cell>
          <cell r="J182" t="str">
            <v>ZK101.K208.C436</v>
          </cell>
          <cell r="K182">
            <v>40000</v>
          </cell>
          <cell r="L182" t="str">
            <v>ZK101.K208.C436</v>
          </cell>
          <cell r="M182" t="str">
            <v>ZK101.K208.C436</v>
          </cell>
          <cell r="N182" t="str">
            <v>ZK101</v>
          </cell>
          <cell r="O182" t="str">
            <v>C436</v>
          </cell>
          <cell r="Q182">
            <v>40000</v>
          </cell>
          <cell r="R182">
            <v>0</v>
          </cell>
          <cell r="S182" t="b">
            <v>0</v>
          </cell>
          <cell r="T182">
            <v>0</v>
          </cell>
          <cell r="U182" t="str">
            <v>ZK1</v>
          </cell>
          <cell r="V182" t="str">
            <v>C436</v>
          </cell>
          <cell r="W182">
            <v>0</v>
          </cell>
          <cell r="X182">
            <v>0</v>
          </cell>
          <cell r="Y182">
            <v>40000</v>
          </cell>
          <cell r="Z182">
            <v>0</v>
          </cell>
          <cell r="AA182">
            <v>40000</v>
          </cell>
          <cell r="AB182" t="str">
            <v>C436</v>
          </cell>
          <cell r="AC182">
            <v>0</v>
          </cell>
          <cell r="AD182">
            <v>0</v>
          </cell>
          <cell r="AE182">
            <v>40000</v>
          </cell>
          <cell r="AF182">
            <v>0</v>
          </cell>
          <cell r="AG182" t="str">
            <v>C436</v>
          </cell>
          <cell r="AJ182"/>
          <cell r="AK182">
            <v>1</v>
          </cell>
          <cell r="AL182">
            <v>959870.5499999997</v>
          </cell>
          <cell r="AV182">
            <v>40000</v>
          </cell>
        </row>
        <row r="183">
          <cell r="A183" t="str">
            <v>ZK101.K208.C500</v>
          </cell>
          <cell r="B183" t="str">
            <v>ZK101</v>
          </cell>
          <cell r="C183">
            <v>0</v>
          </cell>
          <cell r="D183">
            <v>0</v>
          </cell>
          <cell r="E183">
            <v>95000</v>
          </cell>
          <cell r="F183">
            <v>5090.5</v>
          </cell>
          <cell r="G183">
            <v>0</v>
          </cell>
          <cell r="H183">
            <v>5090.5</v>
          </cell>
          <cell r="J183" t="str">
            <v>ZK101.K208.C500</v>
          </cell>
          <cell r="K183">
            <v>5090.5</v>
          </cell>
          <cell r="L183" t="str">
            <v>ZK101.K208.C500</v>
          </cell>
          <cell r="M183" t="str">
            <v>ZK101.K208.C500</v>
          </cell>
          <cell r="N183" t="str">
            <v>ZK101</v>
          </cell>
          <cell r="O183" t="str">
            <v>C500</v>
          </cell>
          <cell r="Q183">
            <v>5090.5</v>
          </cell>
          <cell r="R183">
            <v>0</v>
          </cell>
          <cell r="S183" t="b">
            <v>0</v>
          </cell>
          <cell r="U183" t="str">
            <v>ZK1</v>
          </cell>
          <cell r="V183" t="str">
            <v>C500</v>
          </cell>
          <cell r="W183">
            <v>0</v>
          </cell>
          <cell r="X183">
            <v>95000</v>
          </cell>
          <cell r="Y183">
            <v>5090.5</v>
          </cell>
          <cell r="Z183">
            <v>0</v>
          </cell>
          <cell r="AA183">
            <v>5090.5</v>
          </cell>
          <cell r="AB183" t="str">
            <v>C500</v>
          </cell>
          <cell r="AC183">
            <v>0</v>
          </cell>
          <cell r="AD183">
            <v>95000</v>
          </cell>
          <cell r="AE183">
            <v>5090.5</v>
          </cell>
          <cell r="AF183">
            <v>0</v>
          </cell>
          <cell r="AG183" t="str">
            <v>C500</v>
          </cell>
          <cell r="AJ183"/>
          <cell r="AK183">
            <v>1</v>
          </cell>
          <cell r="AL183">
            <v>959870.5499999997</v>
          </cell>
          <cell r="AV183">
            <v>100090.5</v>
          </cell>
        </row>
        <row r="184">
          <cell r="A184" t="str">
            <v>ZK101.K208.C600</v>
          </cell>
          <cell r="B184" t="str">
            <v>ZK101</v>
          </cell>
          <cell r="C184">
            <v>0</v>
          </cell>
          <cell r="D184">
            <v>0</v>
          </cell>
          <cell r="E184">
            <v>0</v>
          </cell>
          <cell r="F184">
            <v>1025.67</v>
          </cell>
          <cell r="G184">
            <v>0</v>
          </cell>
          <cell r="H184">
            <v>1025.67</v>
          </cell>
          <cell r="J184" t="str">
            <v>ZK101.K208.C600</v>
          </cell>
          <cell r="K184">
            <v>1025.67</v>
          </cell>
          <cell r="L184" t="str">
            <v>ZK101.K208.C600</v>
          </cell>
          <cell r="M184" t="str">
            <v>ZK101.K208.C600</v>
          </cell>
          <cell r="N184" t="str">
            <v>ZK101</v>
          </cell>
          <cell r="O184" t="str">
            <v>C600</v>
          </cell>
          <cell r="Q184">
            <v>1025.67</v>
          </cell>
          <cell r="R184">
            <v>0</v>
          </cell>
          <cell r="S184" t="b">
            <v>0</v>
          </cell>
          <cell r="T184">
            <v>0</v>
          </cell>
          <cell r="U184" t="str">
            <v>ZK1</v>
          </cell>
          <cell r="V184" t="str">
            <v>C600</v>
          </cell>
          <cell r="W184">
            <v>0</v>
          </cell>
          <cell r="X184">
            <v>0</v>
          </cell>
          <cell r="Y184">
            <v>1025.67</v>
          </cell>
          <cell r="Z184">
            <v>0</v>
          </cell>
          <cell r="AA184">
            <v>1025.67</v>
          </cell>
          <cell r="AB184" t="str">
            <v>C600</v>
          </cell>
          <cell r="AC184">
            <v>0</v>
          </cell>
          <cell r="AD184">
            <v>0</v>
          </cell>
          <cell r="AE184">
            <v>1025.67</v>
          </cell>
          <cell r="AF184">
            <v>0</v>
          </cell>
          <cell r="AG184" t="str">
            <v>C600</v>
          </cell>
          <cell r="AJ184"/>
          <cell r="AK184">
            <v>1</v>
          </cell>
          <cell r="AL184">
            <v>959870.5499999997</v>
          </cell>
          <cell r="AV184">
            <v>1025.67</v>
          </cell>
        </row>
        <row r="185">
          <cell r="A185" t="str">
            <v>ZK101.K208.I002</v>
          </cell>
          <cell r="B185" t="str">
            <v>ZK101</v>
          </cell>
          <cell r="C185">
            <v>0</v>
          </cell>
          <cell r="D185">
            <v>0</v>
          </cell>
          <cell r="E185">
            <v>18658.5</v>
          </cell>
          <cell r="F185">
            <v>0</v>
          </cell>
          <cell r="G185">
            <v>0</v>
          </cell>
          <cell r="H185">
            <v>0</v>
          </cell>
          <cell r="J185" t="str">
            <v>ZK101.K208.I002</v>
          </cell>
          <cell r="K185">
            <v>0</v>
          </cell>
          <cell r="L185" t="str">
            <v>ZK101.K208.I002</v>
          </cell>
          <cell r="M185" t="str">
            <v>ZK101.K208.I002</v>
          </cell>
          <cell r="N185" t="str">
            <v>ZK101</v>
          </cell>
          <cell r="O185" t="str">
            <v>I002</v>
          </cell>
          <cell r="Q185">
            <v>0</v>
          </cell>
          <cell r="R185">
            <v>0</v>
          </cell>
          <cell r="S185" t="b">
            <v>0</v>
          </cell>
          <cell r="T185">
            <v>0</v>
          </cell>
          <cell r="U185" t="str">
            <v>ZK1</v>
          </cell>
          <cell r="V185" t="str">
            <v>I002</v>
          </cell>
          <cell r="W185">
            <v>0</v>
          </cell>
          <cell r="X185">
            <v>18658.5</v>
          </cell>
          <cell r="Y185">
            <v>0</v>
          </cell>
          <cell r="Z185">
            <v>0</v>
          </cell>
          <cell r="AA185">
            <v>0</v>
          </cell>
          <cell r="AB185" t="str">
            <v>I002</v>
          </cell>
          <cell r="AC185">
            <v>0</v>
          </cell>
          <cell r="AD185">
            <v>18658.5</v>
          </cell>
          <cell r="AE185">
            <v>0</v>
          </cell>
          <cell r="AF185">
            <v>0</v>
          </cell>
          <cell r="AG185" t="str">
            <v>I002</v>
          </cell>
          <cell r="AJ185"/>
          <cell r="AK185">
            <v>1</v>
          </cell>
          <cell r="AL185">
            <v>959870.5499999997</v>
          </cell>
          <cell r="AV185">
            <v>18658.5</v>
          </cell>
        </row>
        <row r="186">
          <cell r="A186" t="str">
            <v>ZK101.K208.I003</v>
          </cell>
          <cell r="B186" t="str">
            <v>ZK101</v>
          </cell>
          <cell r="C186">
            <v>0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J186" t="str">
            <v>ZK101.K208.I003</v>
          </cell>
          <cell r="K186">
            <v>0</v>
          </cell>
          <cell r="L186" t="str">
            <v>ZK101.K208.I003</v>
          </cell>
          <cell r="M186" t="str">
            <v>ZK101.K208.I003</v>
          </cell>
          <cell r="N186" t="str">
            <v>ZK101</v>
          </cell>
          <cell r="O186" t="str">
            <v>I003</v>
          </cell>
          <cell r="Q186">
            <v>0</v>
          </cell>
          <cell r="R186">
            <v>0</v>
          </cell>
          <cell r="S186" t="b">
            <v>0</v>
          </cell>
          <cell r="U186" t="str">
            <v>ZK1</v>
          </cell>
          <cell r="V186" t="str">
            <v>I003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 t="str">
            <v>I003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 t="str">
            <v>I003</v>
          </cell>
          <cell r="AJ186"/>
          <cell r="AK186">
            <v>1</v>
          </cell>
          <cell r="AL186">
            <v>959870.5499999997</v>
          </cell>
          <cell r="AV186">
            <v>0</v>
          </cell>
        </row>
        <row r="187">
          <cell r="A187" t="str">
            <v>ZK101.K208.I006</v>
          </cell>
          <cell r="B187" t="str">
            <v>ZK101</v>
          </cell>
          <cell r="C187">
            <v>0</v>
          </cell>
          <cell r="D187">
            <v>0</v>
          </cell>
          <cell r="E187">
            <v>0</v>
          </cell>
          <cell r="F187">
            <v>50100</v>
          </cell>
          <cell r="G187">
            <v>0</v>
          </cell>
          <cell r="H187">
            <v>50100</v>
          </cell>
          <cell r="J187" t="str">
            <v>ZK101.K208.I006</v>
          </cell>
          <cell r="K187">
            <v>50100</v>
          </cell>
          <cell r="L187" t="str">
            <v>ZK101.K208.I006</v>
          </cell>
          <cell r="M187" t="str">
            <v>ZK101.K208.I006</v>
          </cell>
          <cell r="N187" t="str">
            <v>ZK101</v>
          </cell>
          <cell r="O187" t="str">
            <v>I006</v>
          </cell>
          <cell r="Q187">
            <v>50100</v>
          </cell>
          <cell r="R187">
            <v>0</v>
          </cell>
          <cell r="S187" t="b">
            <v>0</v>
          </cell>
          <cell r="T187">
            <v>0</v>
          </cell>
          <cell r="U187" t="str">
            <v>ZK1</v>
          </cell>
          <cell r="V187" t="str">
            <v>I006</v>
          </cell>
          <cell r="W187">
            <v>0</v>
          </cell>
          <cell r="X187">
            <v>0</v>
          </cell>
          <cell r="Y187">
            <v>50100</v>
          </cell>
          <cell r="Z187">
            <v>0</v>
          </cell>
          <cell r="AA187">
            <v>50100</v>
          </cell>
          <cell r="AB187" t="str">
            <v>I006</v>
          </cell>
          <cell r="AC187">
            <v>0</v>
          </cell>
          <cell r="AD187">
            <v>0</v>
          </cell>
          <cell r="AE187">
            <v>50100</v>
          </cell>
          <cell r="AF187">
            <v>0</v>
          </cell>
          <cell r="AG187" t="str">
            <v>I006</v>
          </cell>
          <cell r="AJ187"/>
          <cell r="AK187">
            <v>1</v>
          </cell>
          <cell r="AL187">
            <v>959870.5499999997</v>
          </cell>
          <cell r="AV187">
            <v>50100</v>
          </cell>
        </row>
        <row r="188">
          <cell r="A188" t="str">
            <v>ZK101.K208.I012</v>
          </cell>
          <cell r="B188" t="str">
            <v>ZK101</v>
          </cell>
          <cell r="C188">
            <v>0</v>
          </cell>
          <cell r="D188">
            <v>0</v>
          </cell>
          <cell r="E188">
            <v>0</v>
          </cell>
          <cell r="F188">
            <v>175</v>
          </cell>
          <cell r="G188">
            <v>0</v>
          </cell>
          <cell r="H188">
            <v>175</v>
          </cell>
          <cell r="J188" t="str">
            <v>ZK101.K208.I012</v>
          </cell>
          <cell r="K188">
            <v>175</v>
          </cell>
          <cell r="L188" t="str">
            <v>ZK101.K208.I012</v>
          </cell>
          <cell r="M188" t="str">
            <v>ZK101.K208.I012</v>
          </cell>
          <cell r="N188" t="str">
            <v>ZK101</v>
          </cell>
          <cell r="O188" t="str">
            <v>I012</v>
          </cell>
          <cell r="Q188">
            <v>175</v>
          </cell>
          <cell r="R188">
            <v>0</v>
          </cell>
          <cell r="S188" t="b">
            <v>0</v>
          </cell>
          <cell r="U188" t="str">
            <v>ZK1</v>
          </cell>
          <cell r="V188" t="str">
            <v>I012</v>
          </cell>
          <cell r="W188">
            <v>0</v>
          </cell>
          <cell r="X188">
            <v>0</v>
          </cell>
          <cell r="Y188">
            <v>175</v>
          </cell>
          <cell r="Z188">
            <v>0</v>
          </cell>
          <cell r="AA188">
            <v>175</v>
          </cell>
          <cell r="AB188" t="str">
            <v>I012</v>
          </cell>
          <cell r="AC188">
            <v>0</v>
          </cell>
          <cell r="AD188">
            <v>0</v>
          </cell>
          <cell r="AE188">
            <v>175</v>
          </cell>
          <cell r="AF188">
            <v>0</v>
          </cell>
          <cell r="AG188" t="str">
            <v>I012</v>
          </cell>
          <cell r="AJ188"/>
          <cell r="AK188">
            <v>1</v>
          </cell>
          <cell r="AL188">
            <v>959870.5499999997</v>
          </cell>
          <cell r="AV188">
            <v>175</v>
          </cell>
        </row>
        <row r="189">
          <cell r="A189" t="str">
            <v>ZK101.K208.I013</v>
          </cell>
          <cell r="B189" t="str">
            <v>ZK101</v>
          </cell>
          <cell r="C189">
            <v>0</v>
          </cell>
          <cell r="D189">
            <v>0</v>
          </cell>
          <cell r="E189">
            <v>0</v>
          </cell>
          <cell r="F189">
            <v>544</v>
          </cell>
          <cell r="G189">
            <v>0</v>
          </cell>
          <cell r="H189">
            <v>544</v>
          </cell>
          <cell r="J189" t="str">
            <v>ZK101.K208.I013</v>
          </cell>
          <cell r="K189">
            <v>544</v>
          </cell>
          <cell r="L189" t="str">
            <v>ZK101.K208.I013</v>
          </cell>
          <cell r="M189" t="str">
            <v>ZK101.K208.I013</v>
          </cell>
          <cell r="N189" t="str">
            <v>ZK101</v>
          </cell>
          <cell r="O189" t="str">
            <v>I013</v>
          </cell>
          <cell r="Q189">
            <v>544</v>
          </cell>
          <cell r="R189">
            <v>0</v>
          </cell>
          <cell r="S189" t="b">
            <v>0</v>
          </cell>
          <cell r="T189">
            <v>0</v>
          </cell>
          <cell r="U189" t="str">
            <v>ZK1</v>
          </cell>
          <cell r="V189" t="str">
            <v>I013</v>
          </cell>
          <cell r="W189">
            <v>0</v>
          </cell>
          <cell r="X189">
            <v>0</v>
          </cell>
          <cell r="Y189">
            <v>544</v>
          </cell>
          <cell r="Z189">
            <v>0</v>
          </cell>
          <cell r="AA189">
            <v>544</v>
          </cell>
          <cell r="AB189" t="str">
            <v>I013</v>
          </cell>
          <cell r="AC189">
            <v>0</v>
          </cell>
          <cell r="AD189">
            <v>0</v>
          </cell>
          <cell r="AE189">
            <v>544</v>
          </cell>
          <cell r="AF189">
            <v>0</v>
          </cell>
          <cell r="AG189" t="str">
            <v>I013</v>
          </cell>
          <cell r="AJ189"/>
          <cell r="AK189">
            <v>1</v>
          </cell>
          <cell r="AL189">
            <v>959870.5499999997</v>
          </cell>
          <cell r="AV189">
            <v>544</v>
          </cell>
        </row>
        <row r="190">
          <cell r="A190" t="str">
            <v>ZK101.K209.C003</v>
          </cell>
          <cell r="B190" t="str">
            <v>ZK101</v>
          </cell>
          <cell r="C190">
            <v>0</v>
          </cell>
          <cell r="D190">
            <v>0</v>
          </cell>
          <cell r="E190">
            <v>36000</v>
          </cell>
          <cell r="F190">
            <v>4000</v>
          </cell>
          <cell r="G190">
            <v>0</v>
          </cell>
          <cell r="H190">
            <v>4000</v>
          </cell>
          <cell r="J190" t="str">
            <v>ZK101.K209.C003</v>
          </cell>
          <cell r="K190">
            <v>4000</v>
          </cell>
          <cell r="L190" t="str">
            <v>ZK101.K209.C003</v>
          </cell>
          <cell r="M190" t="str">
            <v>ZK101.K209.C003</v>
          </cell>
          <cell r="N190" t="str">
            <v>ZK101</v>
          </cell>
          <cell r="O190" t="str">
            <v>C003</v>
          </cell>
          <cell r="Q190">
            <v>4000</v>
          </cell>
          <cell r="R190">
            <v>0</v>
          </cell>
          <cell r="S190" t="b">
            <v>0</v>
          </cell>
          <cell r="T190">
            <v>0</v>
          </cell>
          <cell r="U190" t="str">
            <v>ZK1</v>
          </cell>
          <cell r="V190" t="str">
            <v>C003</v>
          </cell>
          <cell r="W190">
            <v>0</v>
          </cell>
          <cell r="X190">
            <v>36000</v>
          </cell>
          <cell r="Y190">
            <v>4000</v>
          </cell>
          <cell r="Z190">
            <v>0</v>
          </cell>
          <cell r="AA190">
            <v>4000</v>
          </cell>
          <cell r="AB190" t="str">
            <v>C003</v>
          </cell>
          <cell r="AC190">
            <v>0</v>
          </cell>
          <cell r="AD190">
            <v>36000</v>
          </cell>
          <cell r="AE190">
            <v>4000</v>
          </cell>
          <cell r="AF190">
            <v>0</v>
          </cell>
          <cell r="AG190" t="str">
            <v>C003</v>
          </cell>
          <cell r="AJ190"/>
          <cell r="AK190">
            <v>1</v>
          </cell>
          <cell r="AL190">
            <v>959870.5499999997</v>
          </cell>
          <cell r="AV190">
            <v>40000</v>
          </cell>
        </row>
        <row r="191">
          <cell r="A191" t="str">
            <v>ZK101.K209.C025</v>
          </cell>
          <cell r="B191" t="str">
            <v>ZK101</v>
          </cell>
          <cell r="C191">
            <v>0</v>
          </cell>
          <cell r="D191">
            <v>0</v>
          </cell>
          <cell r="E191">
            <v>0</v>
          </cell>
          <cell r="F191">
            <v>12517.8</v>
          </cell>
          <cell r="G191">
            <v>0</v>
          </cell>
          <cell r="H191">
            <v>12517.8</v>
          </cell>
          <cell r="J191" t="str">
            <v>ZK101.K209.C025</v>
          </cell>
          <cell r="K191">
            <v>12517.8</v>
          </cell>
          <cell r="L191" t="str">
            <v>ZK101.K209.C025</v>
          </cell>
          <cell r="M191" t="str">
            <v>ZK101.K209.C025</v>
          </cell>
          <cell r="N191" t="str">
            <v>ZK101</v>
          </cell>
          <cell r="O191" t="str">
            <v>C025</v>
          </cell>
          <cell r="Q191">
            <v>12517.8</v>
          </cell>
          <cell r="R191">
            <v>0</v>
          </cell>
          <cell r="S191" t="b">
            <v>0</v>
          </cell>
          <cell r="U191" t="str">
            <v>ZK1</v>
          </cell>
          <cell r="V191" t="str">
            <v>C025</v>
          </cell>
          <cell r="W191">
            <v>0</v>
          </cell>
          <cell r="X191">
            <v>0</v>
          </cell>
          <cell r="Y191">
            <v>12517.8</v>
          </cell>
          <cell r="Z191">
            <v>0</v>
          </cell>
          <cell r="AA191">
            <v>12517.8</v>
          </cell>
          <cell r="AB191" t="str">
            <v>C025</v>
          </cell>
          <cell r="AC191">
            <v>0</v>
          </cell>
          <cell r="AD191">
            <v>0</v>
          </cell>
          <cell r="AE191">
            <v>12517.8</v>
          </cell>
          <cell r="AF191">
            <v>0</v>
          </cell>
          <cell r="AG191" t="str">
            <v>C025</v>
          </cell>
          <cell r="AJ191"/>
          <cell r="AK191">
            <v>1</v>
          </cell>
          <cell r="AL191">
            <v>959870.5499999997</v>
          </cell>
          <cell r="AV191">
            <v>12517.8</v>
          </cell>
        </row>
        <row r="192">
          <cell r="A192" t="str">
            <v>ZK101.K209.C060</v>
          </cell>
          <cell r="B192" t="str">
            <v>ZK101</v>
          </cell>
          <cell r="C192">
            <v>0</v>
          </cell>
          <cell r="D192">
            <v>0</v>
          </cell>
          <cell r="E192">
            <v>220000</v>
          </cell>
          <cell r="F192">
            <v>460000</v>
          </cell>
          <cell r="G192">
            <v>0</v>
          </cell>
          <cell r="H192">
            <v>460000</v>
          </cell>
          <cell r="J192" t="str">
            <v>ZK101.K209.C060</v>
          </cell>
          <cell r="K192">
            <v>460000</v>
          </cell>
          <cell r="L192" t="str">
            <v>ZK101.K209.C060</v>
          </cell>
          <cell r="M192" t="str">
            <v>ZK101.K209.C060</v>
          </cell>
          <cell r="N192" t="str">
            <v>ZK101</v>
          </cell>
          <cell r="O192" t="str">
            <v>C060</v>
          </cell>
          <cell r="Q192">
            <v>460000</v>
          </cell>
          <cell r="R192">
            <v>0</v>
          </cell>
          <cell r="S192" t="b">
            <v>0</v>
          </cell>
          <cell r="T192">
            <v>0</v>
          </cell>
          <cell r="U192" t="str">
            <v>ZK1</v>
          </cell>
          <cell r="V192" t="str">
            <v>C060</v>
          </cell>
          <cell r="W192">
            <v>0</v>
          </cell>
          <cell r="X192">
            <v>220000</v>
          </cell>
          <cell r="Y192">
            <v>460000</v>
          </cell>
          <cell r="Z192">
            <v>0</v>
          </cell>
          <cell r="AA192">
            <v>460000</v>
          </cell>
          <cell r="AB192" t="str">
            <v>C060</v>
          </cell>
          <cell r="AC192">
            <v>0</v>
          </cell>
          <cell r="AD192">
            <v>220000</v>
          </cell>
          <cell r="AE192">
            <v>460000</v>
          </cell>
          <cell r="AF192">
            <v>0</v>
          </cell>
          <cell r="AG192" t="str">
            <v>C060</v>
          </cell>
          <cell r="AJ192"/>
          <cell r="AK192">
            <v>1</v>
          </cell>
          <cell r="AL192">
            <v>959870.5499999997</v>
          </cell>
          <cell r="AV192">
            <v>680000</v>
          </cell>
        </row>
        <row r="193">
          <cell r="A193" t="str">
            <v>ZK101.K209.C155</v>
          </cell>
          <cell r="B193" t="str">
            <v>ZK101</v>
          </cell>
          <cell r="C193">
            <v>0</v>
          </cell>
          <cell r="D193">
            <v>0</v>
          </cell>
          <cell r="E193">
            <v>5000</v>
          </cell>
          <cell r="F193">
            <v>25250</v>
          </cell>
          <cell r="G193">
            <v>0</v>
          </cell>
          <cell r="H193">
            <v>25250</v>
          </cell>
          <cell r="J193" t="str">
            <v>ZK101.K209.C155</v>
          </cell>
          <cell r="K193">
            <v>25250</v>
          </cell>
          <cell r="L193" t="str">
            <v>ZK101.K209.C155</v>
          </cell>
          <cell r="M193" t="str">
            <v>ZK101.K209.C155</v>
          </cell>
          <cell r="N193" t="str">
            <v>ZK101</v>
          </cell>
          <cell r="O193" t="str">
            <v>C155</v>
          </cell>
          <cell r="Q193">
            <v>25250</v>
          </cell>
          <cell r="R193">
            <v>0</v>
          </cell>
          <cell r="S193" t="b">
            <v>0</v>
          </cell>
          <cell r="U193" t="str">
            <v>ZK1</v>
          </cell>
          <cell r="V193" t="str">
            <v>C155</v>
          </cell>
          <cell r="W193">
            <v>0</v>
          </cell>
          <cell r="X193">
            <v>5000</v>
          </cell>
          <cell r="Y193">
            <v>25250</v>
          </cell>
          <cell r="Z193">
            <v>0</v>
          </cell>
          <cell r="AA193">
            <v>25250</v>
          </cell>
          <cell r="AB193" t="str">
            <v>C155</v>
          </cell>
          <cell r="AC193">
            <v>0</v>
          </cell>
          <cell r="AD193">
            <v>5000</v>
          </cell>
          <cell r="AE193">
            <v>25250</v>
          </cell>
          <cell r="AF193">
            <v>0</v>
          </cell>
          <cell r="AG193" t="str">
            <v>C155</v>
          </cell>
          <cell r="AJ193"/>
          <cell r="AK193">
            <v>1</v>
          </cell>
          <cell r="AL193">
            <v>959870.5499999997</v>
          </cell>
          <cell r="AV193">
            <v>30250</v>
          </cell>
        </row>
        <row r="194">
          <cell r="A194" t="str">
            <v>ZK101.K209.C170</v>
          </cell>
          <cell r="B194" t="str">
            <v>ZK101</v>
          </cell>
          <cell r="C194">
            <v>0</v>
          </cell>
          <cell r="D194">
            <v>0</v>
          </cell>
          <cell r="E194">
            <v>0</v>
          </cell>
          <cell r="F194">
            <v>3000</v>
          </cell>
          <cell r="G194">
            <v>0</v>
          </cell>
          <cell r="H194">
            <v>3000</v>
          </cell>
          <cell r="J194" t="str">
            <v>ZK101.K209.C170</v>
          </cell>
          <cell r="K194">
            <v>3000</v>
          </cell>
          <cell r="L194" t="str">
            <v>ZK101.K209.C170</v>
          </cell>
          <cell r="M194" t="str">
            <v>ZK101.K209.C170</v>
          </cell>
          <cell r="N194" t="str">
            <v>ZK101</v>
          </cell>
          <cell r="O194" t="str">
            <v>C170</v>
          </cell>
          <cell r="Q194">
            <v>3000</v>
          </cell>
          <cell r="R194">
            <v>0</v>
          </cell>
          <cell r="S194" t="b">
            <v>0</v>
          </cell>
          <cell r="T194">
            <v>0</v>
          </cell>
          <cell r="U194" t="str">
            <v>ZK1</v>
          </cell>
          <cell r="V194" t="str">
            <v>C170</v>
          </cell>
          <cell r="W194">
            <v>0</v>
          </cell>
          <cell r="X194">
            <v>0</v>
          </cell>
          <cell r="Y194">
            <v>3000</v>
          </cell>
          <cell r="Z194">
            <v>0</v>
          </cell>
          <cell r="AA194">
            <v>3000</v>
          </cell>
          <cell r="AB194" t="str">
            <v>C170</v>
          </cell>
          <cell r="AC194">
            <v>0</v>
          </cell>
          <cell r="AD194">
            <v>0</v>
          </cell>
          <cell r="AE194">
            <v>3000</v>
          </cell>
          <cell r="AF194">
            <v>0</v>
          </cell>
          <cell r="AG194" t="str">
            <v>C170</v>
          </cell>
          <cell r="AJ194"/>
          <cell r="AK194">
            <v>1</v>
          </cell>
          <cell r="AL194">
            <v>959870.5499999997</v>
          </cell>
          <cell r="AV194">
            <v>3000</v>
          </cell>
        </row>
        <row r="195">
          <cell r="A195" t="str">
            <v>ZK101.K209.C235</v>
          </cell>
          <cell r="B195" t="str">
            <v>ZK101</v>
          </cell>
          <cell r="C195">
            <v>0</v>
          </cell>
          <cell r="D195">
            <v>0</v>
          </cell>
          <cell r="E195">
            <v>0</v>
          </cell>
          <cell r="F195">
            <v>6000</v>
          </cell>
          <cell r="G195">
            <v>0</v>
          </cell>
          <cell r="H195">
            <v>6000</v>
          </cell>
          <cell r="J195" t="str">
            <v>ZK101.K209.C235</v>
          </cell>
          <cell r="K195">
            <v>6000</v>
          </cell>
          <cell r="L195" t="str">
            <v>ZK101.K209.C235</v>
          </cell>
          <cell r="M195" t="str">
            <v>ZK101.K209.C235</v>
          </cell>
          <cell r="N195" t="str">
            <v>ZK101</v>
          </cell>
          <cell r="O195" t="str">
            <v>C235</v>
          </cell>
          <cell r="Q195">
            <v>6000</v>
          </cell>
          <cell r="R195">
            <v>0</v>
          </cell>
          <cell r="S195" t="b">
            <v>0</v>
          </cell>
          <cell r="U195" t="str">
            <v>ZK1</v>
          </cell>
          <cell r="V195" t="str">
            <v>C235</v>
          </cell>
          <cell r="W195">
            <v>0</v>
          </cell>
          <cell r="X195">
            <v>0</v>
          </cell>
          <cell r="Y195">
            <v>6000</v>
          </cell>
          <cell r="Z195">
            <v>0</v>
          </cell>
          <cell r="AA195">
            <v>6000</v>
          </cell>
          <cell r="AB195" t="str">
            <v>C235</v>
          </cell>
          <cell r="AC195">
            <v>0</v>
          </cell>
          <cell r="AD195">
            <v>0</v>
          </cell>
          <cell r="AE195">
            <v>6000</v>
          </cell>
          <cell r="AF195">
            <v>0</v>
          </cell>
          <cell r="AG195" t="str">
            <v>C235</v>
          </cell>
          <cell r="AJ195"/>
          <cell r="AK195">
            <v>1</v>
          </cell>
          <cell r="AL195">
            <v>959870.5499999997</v>
          </cell>
          <cell r="AV195">
            <v>6000</v>
          </cell>
        </row>
        <row r="196">
          <cell r="A196" t="str">
            <v>ZK101.K209.C600</v>
          </cell>
          <cell r="B196" t="str">
            <v>ZK101</v>
          </cell>
          <cell r="C196">
            <v>0</v>
          </cell>
          <cell r="D196">
            <v>0</v>
          </cell>
          <cell r="E196">
            <v>1680</v>
          </cell>
          <cell r="F196">
            <v>0</v>
          </cell>
          <cell r="G196">
            <v>0</v>
          </cell>
          <cell r="H196">
            <v>0</v>
          </cell>
          <cell r="J196" t="str">
            <v>ZK101.K209.C600</v>
          </cell>
          <cell r="K196">
            <v>0</v>
          </cell>
          <cell r="L196" t="str">
            <v>ZK101.K209.C600</v>
          </cell>
          <cell r="M196" t="str">
            <v>ZK101.K209.C600</v>
          </cell>
          <cell r="N196" t="str">
            <v>ZK101</v>
          </cell>
          <cell r="O196" t="str">
            <v>C600</v>
          </cell>
          <cell r="Q196">
            <v>0</v>
          </cell>
          <cell r="R196">
            <v>0</v>
          </cell>
          <cell r="S196" t="b">
            <v>0</v>
          </cell>
          <cell r="T196">
            <v>0</v>
          </cell>
          <cell r="U196" t="str">
            <v>ZK1</v>
          </cell>
          <cell r="V196" t="str">
            <v>C600</v>
          </cell>
          <cell r="W196">
            <v>0</v>
          </cell>
          <cell r="X196">
            <v>1680</v>
          </cell>
          <cell r="Y196">
            <v>0</v>
          </cell>
          <cell r="Z196">
            <v>0</v>
          </cell>
          <cell r="AA196">
            <v>0</v>
          </cell>
          <cell r="AB196" t="str">
            <v>C600</v>
          </cell>
          <cell r="AC196">
            <v>0</v>
          </cell>
          <cell r="AD196">
            <v>1680</v>
          </cell>
          <cell r="AE196">
            <v>0</v>
          </cell>
          <cell r="AF196">
            <v>0</v>
          </cell>
          <cell r="AG196" t="str">
            <v>C600</v>
          </cell>
          <cell r="AJ196"/>
          <cell r="AK196">
            <v>1</v>
          </cell>
          <cell r="AL196">
            <v>959870.5499999997</v>
          </cell>
          <cell r="AV196">
            <v>1680</v>
          </cell>
        </row>
        <row r="197">
          <cell r="A197" t="str">
            <v>ZK101.K209.C810</v>
          </cell>
          <cell r="B197" t="str">
            <v>ZK101</v>
          </cell>
          <cell r="C197">
            <v>0</v>
          </cell>
          <cell r="D197">
            <v>0</v>
          </cell>
          <cell r="E197">
            <v>0</v>
          </cell>
          <cell r="F197">
            <v>77960</v>
          </cell>
          <cell r="G197">
            <v>0</v>
          </cell>
          <cell r="H197">
            <v>77960</v>
          </cell>
          <cell r="J197" t="str">
            <v>ZK101.K209.C810</v>
          </cell>
          <cell r="K197">
            <v>77960</v>
          </cell>
          <cell r="L197" t="str">
            <v>ZK101.K209.C810</v>
          </cell>
          <cell r="M197" t="str">
            <v>ZK101.K209.C810</v>
          </cell>
          <cell r="N197" t="str">
            <v>ZK101</v>
          </cell>
          <cell r="O197" t="str">
            <v>C810</v>
          </cell>
          <cell r="Q197">
            <v>77960</v>
          </cell>
          <cell r="R197">
            <v>0</v>
          </cell>
          <cell r="S197" t="b">
            <v>0</v>
          </cell>
          <cell r="U197" t="str">
            <v>ZK1</v>
          </cell>
          <cell r="V197" t="str">
            <v>C810</v>
          </cell>
          <cell r="W197">
            <v>0</v>
          </cell>
          <cell r="X197">
            <v>0</v>
          </cell>
          <cell r="Y197">
            <v>77960</v>
          </cell>
          <cell r="Z197">
            <v>0</v>
          </cell>
          <cell r="AA197">
            <v>77960</v>
          </cell>
          <cell r="AB197" t="str">
            <v>C810</v>
          </cell>
          <cell r="AC197">
            <v>0</v>
          </cell>
          <cell r="AD197">
            <v>0</v>
          </cell>
          <cell r="AE197">
            <v>77960</v>
          </cell>
          <cell r="AF197">
            <v>0</v>
          </cell>
          <cell r="AG197" t="str">
            <v>C810</v>
          </cell>
          <cell r="AJ197"/>
          <cell r="AK197">
            <v>1</v>
          </cell>
          <cell r="AL197">
            <v>959870.5499999997</v>
          </cell>
          <cell r="AV197">
            <v>77960</v>
          </cell>
        </row>
        <row r="198">
          <cell r="A198" t="str">
            <v>ZK101.K209.I002</v>
          </cell>
          <cell r="B198" t="str">
            <v>ZK101</v>
          </cell>
          <cell r="C198">
            <v>0</v>
          </cell>
          <cell r="D198">
            <v>0</v>
          </cell>
          <cell r="E198">
            <v>18831</v>
          </cell>
          <cell r="F198">
            <v>0</v>
          </cell>
          <cell r="G198">
            <v>0</v>
          </cell>
          <cell r="H198">
            <v>0</v>
          </cell>
          <cell r="J198" t="str">
            <v>ZK101.K209.I002</v>
          </cell>
          <cell r="K198">
            <v>0</v>
          </cell>
          <cell r="L198" t="str">
            <v>ZK101.K209.I002</v>
          </cell>
          <cell r="M198" t="str">
            <v>ZK101.K209.I002</v>
          </cell>
          <cell r="N198" t="str">
            <v>ZK101</v>
          </cell>
          <cell r="O198" t="str">
            <v>I002</v>
          </cell>
          <cell r="Q198">
            <v>0</v>
          </cell>
          <cell r="R198">
            <v>0</v>
          </cell>
          <cell r="S198" t="b">
            <v>0</v>
          </cell>
          <cell r="T198">
            <v>0</v>
          </cell>
          <cell r="U198" t="str">
            <v>ZK1</v>
          </cell>
          <cell r="V198" t="str">
            <v>I002</v>
          </cell>
          <cell r="W198">
            <v>0</v>
          </cell>
          <cell r="X198">
            <v>18831</v>
          </cell>
          <cell r="Y198">
            <v>0</v>
          </cell>
          <cell r="Z198">
            <v>0</v>
          </cell>
          <cell r="AA198">
            <v>0</v>
          </cell>
          <cell r="AB198" t="str">
            <v>I002</v>
          </cell>
          <cell r="AC198">
            <v>0</v>
          </cell>
          <cell r="AD198">
            <v>18831</v>
          </cell>
          <cell r="AE198">
            <v>0</v>
          </cell>
          <cell r="AF198">
            <v>0</v>
          </cell>
          <cell r="AG198" t="str">
            <v>I002</v>
          </cell>
          <cell r="AJ198"/>
          <cell r="AK198">
            <v>1</v>
          </cell>
          <cell r="AL198">
            <v>959870.5499999997</v>
          </cell>
          <cell r="AV198">
            <v>18831</v>
          </cell>
        </row>
        <row r="199">
          <cell r="A199" t="str">
            <v>ZK101.K209.I013</v>
          </cell>
          <cell r="B199" t="str">
            <v>ZK101</v>
          </cell>
          <cell r="C199">
            <v>0</v>
          </cell>
          <cell r="D199">
            <v>0</v>
          </cell>
          <cell r="E199">
            <v>0</v>
          </cell>
          <cell r="F199">
            <v>664.56</v>
          </cell>
          <cell r="G199">
            <v>0</v>
          </cell>
          <cell r="H199">
            <v>664.56</v>
          </cell>
          <cell r="J199" t="str">
            <v>ZK101.K209.I013</v>
          </cell>
          <cell r="K199">
            <v>664.56</v>
          </cell>
          <cell r="L199" t="str">
            <v>ZK101.K209.I013</v>
          </cell>
          <cell r="M199" t="str">
            <v>ZK101.K209.I013</v>
          </cell>
          <cell r="N199" t="str">
            <v>ZK101</v>
          </cell>
          <cell r="O199" t="str">
            <v>I013</v>
          </cell>
          <cell r="Q199">
            <v>664.56</v>
          </cell>
          <cell r="R199">
            <v>0</v>
          </cell>
          <cell r="S199" t="b">
            <v>0</v>
          </cell>
          <cell r="T199">
            <v>0</v>
          </cell>
          <cell r="U199" t="str">
            <v>ZK1</v>
          </cell>
          <cell r="V199" t="str">
            <v>I013</v>
          </cell>
          <cell r="W199">
            <v>0</v>
          </cell>
          <cell r="X199">
            <v>0</v>
          </cell>
          <cell r="Y199">
            <v>664.56</v>
          </cell>
          <cell r="Z199">
            <v>0</v>
          </cell>
          <cell r="AA199">
            <v>664.56</v>
          </cell>
          <cell r="AB199" t="str">
            <v>I013</v>
          </cell>
          <cell r="AC199">
            <v>0</v>
          </cell>
          <cell r="AD199">
            <v>0</v>
          </cell>
          <cell r="AE199">
            <v>664.56</v>
          </cell>
          <cell r="AF199">
            <v>0</v>
          </cell>
          <cell r="AG199" t="str">
            <v>I013</v>
          </cell>
          <cell r="AJ199"/>
          <cell r="AK199">
            <v>1</v>
          </cell>
          <cell r="AL199">
            <v>959870.5499999997</v>
          </cell>
          <cell r="AV199">
            <v>664.56</v>
          </cell>
        </row>
        <row r="200">
          <cell r="A200" t="str">
            <v>ZK101.K210.C110</v>
          </cell>
          <cell r="B200" t="str">
            <v>ZK101</v>
          </cell>
          <cell r="C200">
            <v>0</v>
          </cell>
          <cell r="D200">
            <v>0</v>
          </cell>
          <cell r="E200">
            <v>0</v>
          </cell>
          <cell r="F200">
            <v>41000</v>
          </cell>
          <cell r="G200">
            <v>0</v>
          </cell>
          <cell r="H200">
            <v>41000</v>
          </cell>
          <cell r="J200" t="str">
            <v>ZK101.K210.C110</v>
          </cell>
          <cell r="K200">
            <v>41000</v>
          </cell>
          <cell r="L200" t="str">
            <v>ZK101.K210.C110</v>
          </cell>
          <cell r="M200" t="str">
            <v>ZK101.K210.C110</v>
          </cell>
          <cell r="N200" t="str">
            <v>ZK101</v>
          </cell>
          <cell r="O200" t="str">
            <v>C110</v>
          </cell>
          <cell r="Q200">
            <v>41000</v>
          </cell>
          <cell r="R200">
            <v>0</v>
          </cell>
          <cell r="S200" t="b">
            <v>0</v>
          </cell>
          <cell r="U200" t="str">
            <v>ZK1</v>
          </cell>
          <cell r="V200" t="str">
            <v>C110</v>
          </cell>
          <cell r="W200">
            <v>0</v>
          </cell>
          <cell r="X200">
            <v>0</v>
          </cell>
          <cell r="Y200">
            <v>41000</v>
          </cell>
          <cell r="Z200">
            <v>0</v>
          </cell>
          <cell r="AA200">
            <v>41000</v>
          </cell>
          <cell r="AB200" t="str">
            <v>C110</v>
          </cell>
          <cell r="AC200">
            <v>0</v>
          </cell>
          <cell r="AD200">
            <v>0</v>
          </cell>
          <cell r="AE200">
            <v>41000</v>
          </cell>
          <cell r="AF200">
            <v>0</v>
          </cell>
          <cell r="AG200" t="str">
            <v>C110</v>
          </cell>
          <cell r="AJ200"/>
          <cell r="AK200">
            <v>1</v>
          </cell>
          <cell r="AL200">
            <v>959870.5499999997</v>
          </cell>
          <cell r="AV200">
            <v>41000</v>
          </cell>
        </row>
        <row r="201">
          <cell r="A201" t="str">
            <v>ZK101.K210.C115</v>
          </cell>
          <cell r="B201" t="str">
            <v>ZK101</v>
          </cell>
          <cell r="C201">
            <v>0</v>
          </cell>
          <cell r="D201">
            <v>0</v>
          </cell>
          <cell r="E201">
            <v>2000</v>
          </cell>
          <cell r="F201">
            <v>2790</v>
          </cell>
          <cell r="G201">
            <v>0</v>
          </cell>
          <cell r="H201">
            <v>2790</v>
          </cell>
          <cell r="J201" t="str">
            <v>ZK101.K210.C115</v>
          </cell>
          <cell r="K201">
            <v>2790</v>
          </cell>
          <cell r="L201" t="str">
            <v>ZK101.K210.C115</v>
          </cell>
          <cell r="M201" t="str">
            <v>ZK101.K210.C115</v>
          </cell>
          <cell r="N201" t="str">
            <v>ZK101</v>
          </cell>
          <cell r="O201" t="str">
            <v>C115</v>
          </cell>
          <cell r="Q201">
            <v>2790</v>
          </cell>
          <cell r="R201">
            <v>0</v>
          </cell>
          <cell r="S201" t="b">
            <v>0</v>
          </cell>
          <cell r="T201">
            <v>0</v>
          </cell>
          <cell r="U201" t="str">
            <v>ZK1</v>
          </cell>
          <cell r="V201" t="str">
            <v>C115</v>
          </cell>
          <cell r="W201">
            <v>0</v>
          </cell>
          <cell r="X201">
            <v>2000</v>
          </cell>
          <cell r="Y201">
            <v>2790</v>
          </cell>
          <cell r="Z201">
            <v>0</v>
          </cell>
          <cell r="AA201">
            <v>2790</v>
          </cell>
          <cell r="AB201" t="str">
            <v>C115</v>
          </cell>
          <cell r="AC201">
            <v>0</v>
          </cell>
          <cell r="AD201">
            <v>2000</v>
          </cell>
          <cell r="AE201">
            <v>2790</v>
          </cell>
          <cell r="AF201">
            <v>0</v>
          </cell>
          <cell r="AG201" t="str">
            <v>C115</v>
          </cell>
          <cell r="AJ201"/>
          <cell r="AK201">
            <v>1</v>
          </cell>
          <cell r="AL201">
            <v>959870.5499999997</v>
          </cell>
          <cell r="AV201">
            <v>4790</v>
          </cell>
        </row>
        <row r="202">
          <cell r="A202" t="str">
            <v>ZK101.K210.C120</v>
          </cell>
          <cell r="B202" t="str">
            <v>ZK101</v>
          </cell>
          <cell r="C202">
            <v>0</v>
          </cell>
          <cell r="D202">
            <v>0</v>
          </cell>
          <cell r="E202">
            <v>0</v>
          </cell>
          <cell r="F202">
            <v>45000</v>
          </cell>
          <cell r="G202">
            <v>0</v>
          </cell>
          <cell r="H202">
            <v>45000</v>
          </cell>
          <cell r="J202" t="str">
            <v>ZK101.K210.C120</v>
          </cell>
          <cell r="K202">
            <v>45000</v>
          </cell>
          <cell r="L202" t="str">
            <v>ZK101.K210.C120</v>
          </cell>
          <cell r="M202" t="str">
            <v>ZK101.K210.C120</v>
          </cell>
          <cell r="N202" t="str">
            <v>ZK101</v>
          </cell>
          <cell r="O202" t="str">
            <v>C120</v>
          </cell>
          <cell r="Q202">
            <v>45000</v>
          </cell>
          <cell r="R202">
            <v>0</v>
          </cell>
          <cell r="S202" t="b">
            <v>0</v>
          </cell>
          <cell r="U202" t="str">
            <v>ZK1</v>
          </cell>
          <cell r="V202" t="str">
            <v>C120</v>
          </cell>
          <cell r="W202">
            <v>0</v>
          </cell>
          <cell r="X202">
            <v>0</v>
          </cell>
          <cell r="Y202">
            <v>45000</v>
          </cell>
          <cell r="Z202">
            <v>0</v>
          </cell>
          <cell r="AA202">
            <v>45000</v>
          </cell>
          <cell r="AB202" t="str">
            <v>C120</v>
          </cell>
          <cell r="AC202">
            <v>0</v>
          </cell>
          <cell r="AD202">
            <v>0</v>
          </cell>
          <cell r="AE202">
            <v>45000</v>
          </cell>
          <cell r="AF202">
            <v>0</v>
          </cell>
          <cell r="AG202" t="str">
            <v>C120</v>
          </cell>
          <cell r="AJ202"/>
          <cell r="AK202">
            <v>1</v>
          </cell>
          <cell r="AL202">
            <v>959870.5499999997</v>
          </cell>
          <cell r="AV202">
            <v>45000</v>
          </cell>
        </row>
        <row r="203">
          <cell r="A203" t="str">
            <v>ZK101.K210.C125</v>
          </cell>
          <cell r="B203" t="str">
            <v>ZK101</v>
          </cell>
          <cell r="C203">
            <v>0</v>
          </cell>
          <cell r="D203">
            <v>0</v>
          </cell>
          <cell r="E203">
            <v>0</v>
          </cell>
          <cell r="F203">
            <v>22500</v>
          </cell>
          <cell r="G203">
            <v>0</v>
          </cell>
          <cell r="H203">
            <v>22500</v>
          </cell>
          <cell r="J203" t="str">
            <v>ZK101.K210.C125</v>
          </cell>
          <cell r="K203">
            <v>22500</v>
          </cell>
          <cell r="L203" t="str">
            <v>ZK101.K210.C125</v>
          </cell>
          <cell r="M203" t="str">
            <v>ZK101.K210.C125</v>
          </cell>
          <cell r="N203" t="str">
            <v>ZK101</v>
          </cell>
          <cell r="O203" t="str">
            <v>C125</v>
          </cell>
          <cell r="Q203">
            <v>22500</v>
          </cell>
          <cell r="R203">
            <v>0</v>
          </cell>
          <cell r="S203" t="b">
            <v>0</v>
          </cell>
          <cell r="U203" t="str">
            <v>ZK1</v>
          </cell>
          <cell r="V203" t="str">
            <v>C125</v>
          </cell>
          <cell r="W203">
            <v>0</v>
          </cell>
          <cell r="X203">
            <v>0</v>
          </cell>
          <cell r="Y203">
            <v>22500</v>
          </cell>
          <cell r="Z203">
            <v>0</v>
          </cell>
          <cell r="AA203">
            <v>22500</v>
          </cell>
          <cell r="AB203" t="str">
            <v>C125</v>
          </cell>
          <cell r="AC203">
            <v>0</v>
          </cell>
          <cell r="AD203">
            <v>0</v>
          </cell>
          <cell r="AE203">
            <v>22500</v>
          </cell>
          <cell r="AF203">
            <v>0</v>
          </cell>
          <cell r="AG203" t="str">
            <v>C125</v>
          </cell>
          <cell r="AJ203"/>
          <cell r="AK203">
            <v>1</v>
          </cell>
          <cell r="AL203">
            <v>959870.5499999997</v>
          </cell>
          <cell r="AV203">
            <v>22500</v>
          </cell>
        </row>
        <row r="204">
          <cell r="A204" t="str">
            <v>ZK101.K210.C155</v>
          </cell>
          <cell r="B204" t="str">
            <v>ZK101</v>
          </cell>
          <cell r="C204">
            <v>0</v>
          </cell>
          <cell r="D204">
            <v>0</v>
          </cell>
          <cell r="E204">
            <v>0</v>
          </cell>
          <cell r="F204">
            <v>6000</v>
          </cell>
          <cell r="G204">
            <v>0</v>
          </cell>
          <cell r="H204">
            <v>6000</v>
          </cell>
          <cell r="J204" t="str">
            <v>ZK101.K210.C155</v>
          </cell>
          <cell r="K204">
            <v>6000</v>
          </cell>
          <cell r="L204" t="str">
            <v>ZK101.K210.C155</v>
          </cell>
          <cell r="M204" t="str">
            <v>ZK101.K210.C155</v>
          </cell>
          <cell r="N204" t="str">
            <v>ZK101</v>
          </cell>
          <cell r="O204" t="str">
            <v>C155</v>
          </cell>
          <cell r="Q204">
            <v>6000</v>
          </cell>
          <cell r="R204">
            <v>0</v>
          </cell>
          <cell r="S204" t="b">
            <v>0</v>
          </cell>
          <cell r="T204">
            <v>0</v>
          </cell>
          <cell r="U204" t="str">
            <v>ZK1</v>
          </cell>
          <cell r="V204" t="str">
            <v>C155</v>
          </cell>
          <cell r="W204">
            <v>0</v>
          </cell>
          <cell r="X204">
            <v>0</v>
          </cell>
          <cell r="Y204">
            <v>6000</v>
          </cell>
          <cell r="Z204">
            <v>0</v>
          </cell>
          <cell r="AA204">
            <v>6000</v>
          </cell>
          <cell r="AB204" t="str">
            <v>C155</v>
          </cell>
          <cell r="AC204">
            <v>0</v>
          </cell>
          <cell r="AD204">
            <v>0</v>
          </cell>
          <cell r="AE204">
            <v>6000</v>
          </cell>
          <cell r="AF204">
            <v>0</v>
          </cell>
          <cell r="AG204" t="str">
            <v>C155</v>
          </cell>
          <cell r="AJ204"/>
          <cell r="AK204">
            <v>1</v>
          </cell>
          <cell r="AL204">
            <v>959870.5499999997</v>
          </cell>
          <cell r="AV204">
            <v>6000</v>
          </cell>
        </row>
        <row r="205">
          <cell r="A205" t="str">
            <v>ZK101.K210.C235</v>
          </cell>
          <cell r="B205" t="str">
            <v>ZK101</v>
          </cell>
          <cell r="C205">
            <v>0</v>
          </cell>
          <cell r="D205">
            <v>0</v>
          </cell>
          <cell r="E205">
            <v>2000</v>
          </cell>
          <cell r="F205">
            <v>4900</v>
          </cell>
          <cell r="G205">
            <v>0</v>
          </cell>
          <cell r="H205">
            <v>4900</v>
          </cell>
          <cell r="J205" t="str">
            <v>ZK101.K210.C235</v>
          </cell>
          <cell r="K205">
            <v>4900</v>
          </cell>
          <cell r="L205" t="str">
            <v>ZK101.K210.C235</v>
          </cell>
          <cell r="M205" t="str">
            <v>ZK101.K210.C235</v>
          </cell>
          <cell r="N205" t="str">
            <v>ZK101</v>
          </cell>
          <cell r="O205" t="str">
            <v>C235</v>
          </cell>
          <cell r="Q205">
            <v>4900</v>
          </cell>
          <cell r="R205">
            <v>0</v>
          </cell>
          <cell r="S205" t="b">
            <v>0</v>
          </cell>
          <cell r="T205">
            <v>0</v>
          </cell>
          <cell r="U205" t="str">
            <v>ZK1</v>
          </cell>
          <cell r="V205" t="str">
            <v>C235</v>
          </cell>
          <cell r="W205">
            <v>0</v>
          </cell>
          <cell r="X205">
            <v>2000</v>
          </cell>
          <cell r="Y205">
            <v>4900</v>
          </cell>
          <cell r="Z205">
            <v>0</v>
          </cell>
          <cell r="AA205">
            <v>4900</v>
          </cell>
          <cell r="AB205" t="str">
            <v>C235</v>
          </cell>
          <cell r="AC205">
            <v>0</v>
          </cell>
          <cell r="AD205">
            <v>2000</v>
          </cell>
          <cell r="AE205">
            <v>4900</v>
          </cell>
          <cell r="AF205">
            <v>0</v>
          </cell>
          <cell r="AG205" t="str">
            <v>C235</v>
          </cell>
          <cell r="AJ205"/>
          <cell r="AK205">
            <v>1</v>
          </cell>
          <cell r="AL205">
            <v>959870.5499999997</v>
          </cell>
          <cell r="AV205">
            <v>6900</v>
          </cell>
        </row>
        <row r="206">
          <cell r="A206" t="str">
            <v>ZK101.K210.C274</v>
          </cell>
          <cell r="B206" t="str">
            <v>ZK101</v>
          </cell>
          <cell r="C206">
            <v>0</v>
          </cell>
          <cell r="D206">
            <v>0</v>
          </cell>
          <cell r="E206">
            <v>0</v>
          </cell>
          <cell r="F206">
            <v>4000</v>
          </cell>
          <cell r="G206">
            <v>0</v>
          </cell>
          <cell r="H206">
            <v>4000</v>
          </cell>
          <cell r="J206" t="str">
            <v>ZK101.K210.C274</v>
          </cell>
          <cell r="K206">
            <v>4000</v>
          </cell>
          <cell r="L206" t="str">
            <v>ZK101.K210.C274</v>
          </cell>
          <cell r="M206" t="str">
            <v>ZK101.K210.C274</v>
          </cell>
          <cell r="N206" t="str">
            <v>ZK101</v>
          </cell>
          <cell r="O206" t="str">
            <v>C274</v>
          </cell>
          <cell r="Q206">
            <v>4000</v>
          </cell>
          <cell r="R206">
            <v>0</v>
          </cell>
          <cell r="S206" t="b">
            <v>0</v>
          </cell>
          <cell r="T206">
            <v>0</v>
          </cell>
          <cell r="U206" t="str">
            <v>ZK1</v>
          </cell>
          <cell r="V206" t="str">
            <v>C274</v>
          </cell>
          <cell r="W206">
            <v>0</v>
          </cell>
          <cell r="X206">
            <v>0</v>
          </cell>
          <cell r="Y206">
            <v>4000</v>
          </cell>
          <cell r="Z206">
            <v>0</v>
          </cell>
          <cell r="AA206">
            <v>4000</v>
          </cell>
          <cell r="AB206" t="str">
            <v>C274</v>
          </cell>
          <cell r="AC206">
            <v>0</v>
          </cell>
          <cell r="AD206">
            <v>0</v>
          </cell>
          <cell r="AE206">
            <v>4000</v>
          </cell>
          <cell r="AF206">
            <v>0</v>
          </cell>
          <cell r="AG206" t="str">
            <v>C274</v>
          </cell>
          <cell r="AJ206"/>
          <cell r="AK206">
            <v>1</v>
          </cell>
          <cell r="AL206">
            <v>959870.5499999997</v>
          </cell>
          <cell r="AV206">
            <v>4000</v>
          </cell>
        </row>
        <row r="207">
          <cell r="A207" t="str">
            <v>ZK101.K210.C600</v>
          </cell>
          <cell r="B207" t="str">
            <v>ZK101</v>
          </cell>
          <cell r="C207">
            <v>0</v>
          </cell>
          <cell r="D207">
            <v>0</v>
          </cell>
          <cell r="E207">
            <v>11560</v>
          </cell>
          <cell r="F207">
            <v>2890</v>
          </cell>
          <cell r="G207">
            <v>0</v>
          </cell>
          <cell r="H207">
            <v>2890</v>
          </cell>
          <cell r="J207" t="str">
            <v>ZK101.K210.C600</v>
          </cell>
          <cell r="K207">
            <v>2890</v>
          </cell>
          <cell r="L207" t="str">
            <v>ZK101.K210.C600</v>
          </cell>
          <cell r="M207" t="str">
            <v>ZK101.K210.C600</v>
          </cell>
          <cell r="N207" t="str">
            <v>ZK101</v>
          </cell>
          <cell r="O207" t="str">
            <v>C600</v>
          </cell>
          <cell r="Q207">
            <v>2890</v>
          </cell>
          <cell r="R207">
            <v>0</v>
          </cell>
          <cell r="S207" t="b">
            <v>0</v>
          </cell>
          <cell r="T207">
            <v>0</v>
          </cell>
          <cell r="U207" t="str">
            <v>ZK1</v>
          </cell>
          <cell r="V207" t="str">
            <v>C600</v>
          </cell>
          <cell r="W207">
            <v>0</v>
          </cell>
          <cell r="X207">
            <v>11560</v>
          </cell>
          <cell r="Y207">
            <v>2890</v>
          </cell>
          <cell r="Z207">
            <v>0</v>
          </cell>
          <cell r="AA207">
            <v>2890</v>
          </cell>
          <cell r="AB207" t="str">
            <v>C600</v>
          </cell>
          <cell r="AC207">
            <v>0</v>
          </cell>
          <cell r="AD207">
            <v>11560</v>
          </cell>
          <cell r="AE207">
            <v>2890</v>
          </cell>
          <cell r="AF207">
            <v>0</v>
          </cell>
          <cell r="AG207" t="str">
            <v>C600</v>
          </cell>
          <cell r="AJ207"/>
          <cell r="AK207">
            <v>1</v>
          </cell>
          <cell r="AL207">
            <v>959870.5499999997</v>
          </cell>
          <cell r="AV207">
            <v>14450</v>
          </cell>
        </row>
        <row r="208">
          <cell r="A208" t="str">
            <v>ZK101.K210.C810</v>
          </cell>
          <cell r="B208" t="str">
            <v>ZK101</v>
          </cell>
          <cell r="C208">
            <v>0</v>
          </cell>
          <cell r="D208">
            <v>0</v>
          </cell>
          <cell r="E208">
            <v>41490</v>
          </cell>
          <cell r="F208">
            <v>41250</v>
          </cell>
          <cell r="G208">
            <v>0</v>
          </cell>
          <cell r="H208">
            <v>41250</v>
          </cell>
          <cell r="J208" t="str">
            <v>ZK101.K210.C810</v>
          </cell>
          <cell r="K208">
            <v>41250</v>
          </cell>
          <cell r="L208" t="str">
            <v>ZK101.K210.C810</v>
          </cell>
          <cell r="M208" t="str">
            <v>ZK101.K210.C810</v>
          </cell>
          <cell r="N208" t="str">
            <v>ZK101</v>
          </cell>
          <cell r="O208" t="str">
            <v>C810</v>
          </cell>
          <cell r="Q208">
            <v>41250</v>
          </cell>
          <cell r="R208">
            <v>0</v>
          </cell>
          <cell r="S208" t="b">
            <v>0</v>
          </cell>
          <cell r="U208" t="str">
            <v>ZK1</v>
          </cell>
          <cell r="V208" t="str">
            <v>C810</v>
          </cell>
          <cell r="W208">
            <v>0</v>
          </cell>
          <cell r="X208">
            <v>41490</v>
          </cell>
          <cell r="Y208">
            <v>41250</v>
          </cell>
          <cell r="Z208">
            <v>0</v>
          </cell>
          <cell r="AA208">
            <v>41250</v>
          </cell>
          <cell r="AB208" t="str">
            <v>C810</v>
          </cell>
          <cell r="AC208">
            <v>0</v>
          </cell>
          <cell r="AD208">
            <v>41490</v>
          </cell>
          <cell r="AE208">
            <v>41250</v>
          </cell>
          <cell r="AF208">
            <v>0</v>
          </cell>
          <cell r="AG208" t="str">
            <v>C810</v>
          </cell>
          <cell r="AJ208"/>
          <cell r="AK208">
            <v>1</v>
          </cell>
          <cell r="AL208">
            <v>959870.5499999997</v>
          </cell>
          <cell r="AV208">
            <v>82740</v>
          </cell>
        </row>
        <row r="209">
          <cell r="A209" t="str">
            <v>ZK101.K210.I002</v>
          </cell>
          <cell r="B209" t="str">
            <v>ZK101</v>
          </cell>
          <cell r="C209">
            <v>0</v>
          </cell>
          <cell r="D209">
            <v>0</v>
          </cell>
          <cell r="E209">
            <v>17687</v>
          </cell>
          <cell r="F209">
            <v>0</v>
          </cell>
          <cell r="G209">
            <v>0</v>
          </cell>
          <cell r="H209">
            <v>0</v>
          </cell>
          <cell r="J209" t="str">
            <v>ZK101.K210.I002</v>
          </cell>
          <cell r="K209">
            <v>0</v>
          </cell>
          <cell r="L209" t="str">
            <v>ZK101.K210.I002</v>
          </cell>
          <cell r="M209" t="str">
            <v>ZK101.K210.I002</v>
          </cell>
          <cell r="N209" t="str">
            <v>ZK101</v>
          </cell>
          <cell r="O209" t="str">
            <v>I002</v>
          </cell>
          <cell r="Q209">
            <v>0</v>
          </cell>
          <cell r="R209">
            <v>0</v>
          </cell>
          <cell r="S209" t="b">
            <v>0</v>
          </cell>
          <cell r="T209">
            <v>0</v>
          </cell>
          <cell r="U209" t="str">
            <v>ZK1</v>
          </cell>
          <cell r="V209" t="str">
            <v>I002</v>
          </cell>
          <cell r="W209">
            <v>0</v>
          </cell>
          <cell r="X209">
            <v>17687</v>
          </cell>
          <cell r="Y209">
            <v>0</v>
          </cell>
          <cell r="Z209">
            <v>0</v>
          </cell>
          <cell r="AA209">
            <v>0</v>
          </cell>
          <cell r="AB209" t="str">
            <v>I002</v>
          </cell>
          <cell r="AC209">
            <v>0</v>
          </cell>
          <cell r="AD209">
            <v>17687</v>
          </cell>
          <cell r="AE209">
            <v>0</v>
          </cell>
          <cell r="AF209">
            <v>0</v>
          </cell>
          <cell r="AG209" t="str">
            <v>I002</v>
          </cell>
          <cell r="AJ209"/>
          <cell r="AK209">
            <v>1</v>
          </cell>
          <cell r="AL209">
            <v>959870.5499999997</v>
          </cell>
          <cell r="AV209">
            <v>17687</v>
          </cell>
        </row>
        <row r="210">
          <cell r="A210" t="str">
            <v>ZK101.K210.I013</v>
          </cell>
          <cell r="B210" t="str">
            <v>ZK101</v>
          </cell>
          <cell r="C210">
            <v>0</v>
          </cell>
          <cell r="D210">
            <v>0</v>
          </cell>
          <cell r="E210">
            <v>0</v>
          </cell>
          <cell r="F210">
            <v>272.19</v>
          </cell>
          <cell r="G210">
            <v>0</v>
          </cell>
          <cell r="H210">
            <v>272.19</v>
          </cell>
          <cell r="J210" t="str">
            <v>ZK101.K210.I013</v>
          </cell>
          <cell r="K210">
            <v>272.19</v>
          </cell>
          <cell r="L210" t="str">
            <v>ZK101.K210.I013</v>
          </cell>
          <cell r="M210" t="str">
            <v>ZK101.K210.I013</v>
          </cell>
          <cell r="N210" t="str">
            <v>ZK101</v>
          </cell>
          <cell r="O210" t="str">
            <v>I013</v>
          </cell>
          <cell r="Q210">
            <v>272.19</v>
          </cell>
          <cell r="R210">
            <v>0</v>
          </cell>
          <cell r="S210" t="b">
            <v>0</v>
          </cell>
          <cell r="U210" t="str">
            <v>ZK1</v>
          </cell>
          <cell r="V210" t="str">
            <v>I013</v>
          </cell>
          <cell r="W210">
            <v>0</v>
          </cell>
          <cell r="X210">
            <v>0</v>
          </cell>
          <cell r="Y210">
            <v>272.19</v>
          </cell>
          <cell r="Z210">
            <v>0</v>
          </cell>
          <cell r="AA210">
            <v>272.19</v>
          </cell>
          <cell r="AB210" t="str">
            <v>I013</v>
          </cell>
          <cell r="AC210">
            <v>0</v>
          </cell>
          <cell r="AD210">
            <v>0</v>
          </cell>
          <cell r="AE210">
            <v>272.19</v>
          </cell>
          <cell r="AF210">
            <v>0</v>
          </cell>
          <cell r="AG210" t="str">
            <v>I013</v>
          </cell>
          <cell r="AJ210"/>
          <cell r="AK210">
            <v>1</v>
          </cell>
          <cell r="AL210">
            <v>959870.5499999997</v>
          </cell>
          <cell r="AV210">
            <v>272.19</v>
          </cell>
        </row>
        <row r="211">
          <cell r="A211" t="str">
            <v>ZK101.K211.C175</v>
          </cell>
          <cell r="B211" t="str">
            <v>ZK101</v>
          </cell>
          <cell r="C211">
            <v>0</v>
          </cell>
          <cell r="D211">
            <v>0</v>
          </cell>
          <cell r="E211">
            <v>0</v>
          </cell>
          <cell r="F211">
            <v>10000</v>
          </cell>
          <cell r="G211">
            <v>0</v>
          </cell>
          <cell r="H211">
            <v>10000</v>
          </cell>
          <cell r="J211" t="str">
            <v>ZK101.K211.C175</v>
          </cell>
          <cell r="K211">
            <v>10000</v>
          </cell>
          <cell r="L211" t="str">
            <v>ZK101.K211.C175</v>
          </cell>
          <cell r="M211" t="str">
            <v>ZK101.K211.C175</v>
          </cell>
          <cell r="N211" t="str">
            <v>ZK101</v>
          </cell>
          <cell r="O211" t="str">
            <v>C175</v>
          </cell>
          <cell r="Q211">
            <v>10000</v>
          </cell>
          <cell r="R211">
            <v>0</v>
          </cell>
          <cell r="S211" t="b">
            <v>0</v>
          </cell>
          <cell r="T211">
            <v>0</v>
          </cell>
          <cell r="U211" t="str">
            <v>ZK1</v>
          </cell>
          <cell r="V211" t="str">
            <v>C175</v>
          </cell>
          <cell r="W211">
            <v>0</v>
          </cell>
          <cell r="X211">
            <v>0</v>
          </cell>
          <cell r="Y211">
            <v>10000</v>
          </cell>
          <cell r="Z211">
            <v>0</v>
          </cell>
          <cell r="AA211">
            <v>10000</v>
          </cell>
          <cell r="AB211" t="str">
            <v>C175</v>
          </cell>
          <cell r="AC211">
            <v>0</v>
          </cell>
          <cell r="AD211">
            <v>0</v>
          </cell>
          <cell r="AE211">
            <v>10000</v>
          </cell>
          <cell r="AF211">
            <v>0</v>
          </cell>
          <cell r="AG211" t="str">
            <v>C175</v>
          </cell>
          <cell r="AJ211"/>
          <cell r="AK211">
            <v>1</v>
          </cell>
          <cell r="AL211">
            <v>959870.5499999997</v>
          </cell>
          <cell r="AV211">
            <v>10000</v>
          </cell>
        </row>
        <row r="212">
          <cell r="A212" t="str">
            <v>ZK101.K211.C235</v>
          </cell>
          <cell r="B212" t="str">
            <v>ZK101</v>
          </cell>
          <cell r="C212">
            <v>0</v>
          </cell>
          <cell r="D212">
            <v>0</v>
          </cell>
          <cell r="E212">
            <v>0</v>
          </cell>
          <cell r="F212">
            <v>4750</v>
          </cell>
          <cell r="G212">
            <v>0</v>
          </cell>
          <cell r="H212">
            <v>4750</v>
          </cell>
          <cell r="J212" t="str">
            <v>ZK101.K211.C235</v>
          </cell>
          <cell r="K212">
            <v>4750</v>
          </cell>
          <cell r="L212" t="str">
            <v>ZK101.K211.C235</v>
          </cell>
          <cell r="M212" t="str">
            <v>ZK101.K211.C235</v>
          </cell>
          <cell r="N212" t="str">
            <v>ZK101</v>
          </cell>
          <cell r="O212" t="str">
            <v>C235</v>
          </cell>
          <cell r="Q212">
            <v>4750</v>
          </cell>
          <cell r="R212">
            <v>0</v>
          </cell>
          <cell r="S212" t="b">
            <v>0</v>
          </cell>
          <cell r="U212" t="str">
            <v>ZK1</v>
          </cell>
          <cell r="V212" t="str">
            <v>C235</v>
          </cell>
          <cell r="W212">
            <v>0</v>
          </cell>
          <cell r="X212">
            <v>0</v>
          </cell>
          <cell r="Y212">
            <v>4750</v>
          </cell>
          <cell r="Z212">
            <v>0</v>
          </cell>
          <cell r="AA212">
            <v>4750</v>
          </cell>
          <cell r="AB212" t="str">
            <v>C235</v>
          </cell>
          <cell r="AC212">
            <v>0</v>
          </cell>
          <cell r="AD212">
            <v>0</v>
          </cell>
          <cell r="AE212">
            <v>4750</v>
          </cell>
          <cell r="AF212">
            <v>0</v>
          </cell>
          <cell r="AG212" t="str">
            <v>C235</v>
          </cell>
          <cell r="AJ212"/>
          <cell r="AK212">
            <v>1</v>
          </cell>
          <cell r="AL212">
            <v>959870.5499999997</v>
          </cell>
          <cell r="AV212">
            <v>4750</v>
          </cell>
        </row>
        <row r="213">
          <cell r="A213" t="str">
            <v>ZK101.K211.C320</v>
          </cell>
          <cell r="B213" t="str">
            <v>ZK101</v>
          </cell>
          <cell r="C213">
            <v>0</v>
          </cell>
          <cell r="D213">
            <v>0</v>
          </cell>
          <cell r="E213">
            <v>3547.15</v>
          </cell>
          <cell r="F213">
            <v>2853.84</v>
          </cell>
          <cell r="G213">
            <v>0</v>
          </cell>
          <cell r="H213">
            <v>2853.84</v>
          </cell>
          <cell r="J213" t="str">
            <v>ZK101.K211.C320</v>
          </cell>
          <cell r="K213">
            <v>2853.84</v>
          </cell>
          <cell r="L213" t="str">
            <v>ZK101.K211.C320</v>
          </cell>
          <cell r="M213" t="str">
            <v>ZK101.K211.C320</v>
          </cell>
          <cell r="N213" t="str">
            <v>ZK101</v>
          </cell>
          <cell r="O213" t="str">
            <v>C320</v>
          </cell>
          <cell r="Q213">
            <v>2853.84</v>
          </cell>
          <cell r="R213">
            <v>0</v>
          </cell>
          <cell r="S213" t="b">
            <v>0</v>
          </cell>
          <cell r="T213">
            <v>0</v>
          </cell>
          <cell r="U213" t="str">
            <v>ZK1</v>
          </cell>
          <cell r="V213" t="str">
            <v>C320</v>
          </cell>
          <cell r="W213">
            <v>0</v>
          </cell>
          <cell r="X213">
            <v>3547.15</v>
          </cell>
          <cell r="Y213">
            <v>2853.84</v>
          </cell>
          <cell r="Z213">
            <v>0</v>
          </cell>
          <cell r="AA213">
            <v>2853.84</v>
          </cell>
          <cell r="AB213" t="str">
            <v>C320</v>
          </cell>
          <cell r="AC213">
            <v>0</v>
          </cell>
          <cell r="AD213">
            <v>3547.15</v>
          </cell>
          <cell r="AE213">
            <v>2853.84</v>
          </cell>
          <cell r="AF213">
            <v>0</v>
          </cell>
          <cell r="AG213" t="str">
            <v>C320</v>
          </cell>
          <cell r="AJ213"/>
          <cell r="AK213">
            <v>1</v>
          </cell>
          <cell r="AL213">
            <v>959870.5499999997</v>
          </cell>
          <cell r="AV213">
            <v>6400.99</v>
          </cell>
        </row>
        <row r="214">
          <cell r="A214" t="str">
            <v>ZK101.K211.I002</v>
          </cell>
          <cell r="B214" t="str">
            <v>ZK101</v>
          </cell>
          <cell r="C214">
            <v>0</v>
          </cell>
          <cell r="D214">
            <v>0</v>
          </cell>
          <cell r="E214">
            <v>19486.57</v>
          </cell>
          <cell r="F214">
            <v>0</v>
          </cell>
          <cell r="G214">
            <v>0</v>
          </cell>
          <cell r="H214">
            <v>0</v>
          </cell>
          <cell r="J214" t="str">
            <v>ZK101.K211.I002</v>
          </cell>
          <cell r="K214">
            <v>0</v>
          </cell>
          <cell r="L214" t="str">
            <v>ZK101.K211.I002</v>
          </cell>
          <cell r="M214" t="str">
            <v>ZK101.K211.I002</v>
          </cell>
          <cell r="N214" t="str">
            <v>ZK101</v>
          </cell>
          <cell r="O214" t="str">
            <v>I002</v>
          </cell>
          <cell r="Q214">
            <v>0</v>
          </cell>
          <cell r="R214">
            <v>0</v>
          </cell>
          <cell r="S214" t="b">
            <v>0</v>
          </cell>
          <cell r="U214" t="str">
            <v>ZK1</v>
          </cell>
          <cell r="V214" t="str">
            <v>I002</v>
          </cell>
          <cell r="W214">
            <v>0</v>
          </cell>
          <cell r="X214">
            <v>19486.57</v>
          </cell>
          <cell r="Y214">
            <v>0</v>
          </cell>
          <cell r="Z214">
            <v>0</v>
          </cell>
          <cell r="AA214">
            <v>0</v>
          </cell>
          <cell r="AB214" t="str">
            <v>I002</v>
          </cell>
          <cell r="AC214">
            <v>0</v>
          </cell>
          <cell r="AD214">
            <v>19486.57</v>
          </cell>
          <cell r="AE214">
            <v>0</v>
          </cell>
          <cell r="AF214">
            <v>0</v>
          </cell>
          <cell r="AG214" t="str">
            <v>I002</v>
          </cell>
          <cell r="AJ214"/>
          <cell r="AK214">
            <v>1</v>
          </cell>
          <cell r="AL214">
            <v>959870.5499999997</v>
          </cell>
          <cell r="AV214">
            <v>19486.57</v>
          </cell>
        </row>
        <row r="215">
          <cell r="A215" t="str">
            <v>ZK101.K211.I013</v>
          </cell>
          <cell r="B215" t="str">
            <v>ZK101</v>
          </cell>
          <cell r="C215">
            <v>0</v>
          </cell>
          <cell r="D215">
            <v>0</v>
          </cell>
          <cell r="E215">
            <v>15.8</v>
          </cell>
          <cell r="F215">
            <v>260.60000000000002</v>
          </cell>
          <cell r="G215">
            <v>0</v>
          </cell>
          <cell r="H215">
            <v>260.60000000000002</v>
          </cell>
          <cell r="J215" t="str">
            <v>ZK101.K211.I013</v>
          </cell>
          <cell r="K215">
            <v>260.60000000000002</v>
          </cell>
          <cell r="L215" t="str">
            <v>ZK101.K211.I013</v>
          </cell>
          <cell r="M215" t="str">
            <v>ZK101.K211.I013</v>
          </cell>
          <cell r="N215" t="str">
            <v>ZK101</v>
          </cell>
          <cell r="O215" t="str">
            <v>I013</v>
          </cell>
          <cell r="Q215">
            <v>260.60000000000002</v>
          </cell>
          <cell r="R215">
            <v>0</v>
          </cell>
          <cell r="S215" t="b">
            <v>0</v>
          </cell>
          <cell r="T215">
            <v>0</v>
          </cell>
          <cell r="U215" t="str">
            <v>ZK1</v>
          </cell>
          <cell r="V215" t="str">
            <v>I013</v>
          </cell>
          <cell r="W215">
            <v>0</v>
          </cell>
          <cell r="X215">
            <v>15.8</v>
          </cell>
          <cell r="Y215">
            <v>260.60000000000002</v>
          </cell>
          <cell r="Z215">
            <v>0</v>
          </cell>
          <cell r="AA215">
            <v>260.60000000000002</v>
          </cell>
          <cell r="AB215" t="str">
            <v>I013</v>
          </cell>
          <cell r="AC215">
            <v>0</v>
          </cell>
          <cell r="AD215">
            <v>15.8</v>
          </cell>
          <cell r="AE215">
            <v>260.60000000000002</v>
          </cell>
          <cell r="AF215">
            <v>0</v>
          </cell>
          <cell r="AG215" t="str">
            <v>I013</v>
          </cell>
          <cell r="AJ215"/>
          <cell r="AK215">
            <v>1</v>
          </cell>
          <cell r="AL215">
            <v>959870.5499999997</v>
          </cell>
          <cell r="AV215">
            <v>276.40000000000003</v>
          </cell>
        </row>
        <row r="216">
          <cell r="A216" t="str">
            <v>ZK101.K212.C235</v>
          </cell>
          <cell r="B216" t="str">
            <v>ZK101</v>
          </cell>
          <cell r="C216">
            <v>0</v>
          </cell>
          <cell r="D216">
            <v>0</v>
          </cell>
          <cell r="E216">
            <v>2000</v>
          </cell>
          <cell r="F216">
            <v>4000</v>
          </cell>
          <cell r="G216">
            <v>0</v>
          </cell>
          <cell r="H216">
            <v>4000</v>
          </cell>
          <cell r="J216" t="str">
            <v>ZK101.K212.C235</v>
          </cell>
          <cell r="K216">
            <v>4000</v>
          </cell>
          <cell r="L216" t="str">
            <v>ZK101.K212.C235</v>
          </cell>
          <cell r="M216" t="str">
            <v>ZK101.K212.C235</v>
          </cell>
          <cell r="N216" t="str">
            <v>ZK101</v>
          </cell>
          <cell r="O216" t="str">
            <v>C235</v>
          </cell>
          <cell r="Q216">
            <v>4000</v>
          </cell>
          <cell r="R216">
            <v>0</v>
          </cell>
          <cell r="S216" t="b">
            <v>0</v>
          </cell>
          <cell r="U216" t="str">
            <v>ZK1</v>
          </cell>
          <cell r="V216" t="str">
            <v>C235</v>
          </cell>
          <cell r="W216">
            <v>0</v>
          </cell>
          <cell r="X216">
            <v>2000</v>
          </cell>
          <cell r="Y216">
            <v>4000</v>
          </cell>
          <cell r="Z216">
            <v>0</v>
          </cell>
          <cell r="AA216">
            <v>4000</v>
          </cell>
          <cell r="AB216" t="str">
            <v>C235</v>
          </cell>
          <cell r="AC216">
            <v>0</v>
          </cell>
          <cell r="AD216">
            <v>2000</v>
          </cell>
          <cell r="AE216">
            <v>4000</v>
          </cell>
          <cell r="AF216">
            <v>0</v>
          </cell>
          <cell r="AG216" t="str">
            <v>C235</v>
          </cell>
          <cell r="AJ216"/>
          <cell r="AK216">
            <v>1</v>
          </cell>
          <cell r="AL216">
            <v>959870.5499999997</v>
          </cell>
          <cell r="AV216">
            <v>6000</v>
          </cell>
        </row>
        <row r="217">
          <cell r="A217" t="str">
            <v>ZK101.K212.C300</v>
          </cell>
          <cell r="B217" t="str">
            <v>ZK101</v>
          </cell>
          <cell r="C217">
            <v>0</v>
          </cell>
          <cell r="D217">
            <v>0</v>
          </cell>
          <cell r="E217">
            <v>45000</v>
          </cell>
          <cell r="F217">
            <v>5000</v>
          </cell>
          <cell r="G217">
            <v>0</v>
          </cell>
          <cell r="H217">
            <v>5000</v>
          </cell>
          <cell r="J217" t="str">
            <v>ZK101.K212.C300</v>
          </cell>
          <cell r="K217">
            <v>5000</v>
          </cell>
          <cell r="L217" t="str">
            <v>ZK101.K212.C300</v>
          </cell>
          <cell r="M217" t="str">
            <v>ZK101.K212.C300</v>
          </cell>
          <cell r="N217" t="str">
            <v>ZK101</v>
          </cell>
          <cell r="O217" t="str">
            <v>C300</v>
          </cell>
          <cell r="Q217">
            <v>5000</v>
          </cell>
          <cell r="R217">
            <v>0</v>
          </cell>
          <cell r="S217" t="b">
            <v>0</v>
          </cell>
          <cell r="T217">
            <v>0</v>
          </cell>
          <cell r="U217" t="str">
            <v>ZK1</v>
          </cell>
          <cell r="V217" t="str">
            <v>C300</v>
          </cell>
          <cell r="W217">
            <v>0</v>
          </cell>
          <cell r="X217">
            <v>45000</v>
          </cell>
          <cell r="Y217">
            <v>5000</v>
          </cell>
          <cell r="Z217">
            <v>0</v>
          </cell>
          <cell r="AA217">
            <v>5000</v>
          </cell>
          <cell r="AB217" t="str">
            <v>C300</v>
          </cell>
          <cell r="AC217">
            <v>0</v>
          </cell>
          <cell r="AD217">
            <v>45000</v>
          </cell>
          <cell r="AE217">
            <v>5000</v>
          </cell>
          <cell r="AF217">
            <v>0</v>
          </cell>
          <cell r="AG217" t="str">
            <v>C300</v>
          </cell>
          <cell r="AJ217"/>
          <cell r="AK217">
            <v>1</v>
          </cell>
          <cell r="AL217">
            <v>959870.5499999997</v>
          </cell>
          <cell r="AV217">
            <v>50000</v>
          </cell>
        </row>
        <row r="218">
          <cell r="A218" t="str">
            <v>ZK101.K212.C301</v>
          </cell>
          <cell r="B218" t="str">
            <v>ZK101</v>
          </cell>
          <cell r="C218">
            <v>0</v>
          </cell>
          <cell r="D218">
            <v>0</v>
          </cell>
          <cell r="E218">
            <v>0</v>
          </cell>
          <cell r="F218">
            <v>29665.64</v>
          </cell>
          <cell r="G218">
            <v>0</v>
          </cell>
          <cell r="H218">
            <v>29665.64</v>
          </cell>
          <cell r="J218" t="str">
            <v>ZK101.K212.C301</v>
          </cell>
          <cell r="K218">
            <v>29665.64</v>
          </cell>
          <cell r="L218" t="str">
            <v>ZK101.K212.C301</v>
          </cell>
          <cell r="M218" t="str">
            <v>ZK101.K212.C301</v>
          </cell>
          <cell r="N218" t="str">
            <v>ZK101</v>
          </cell>
          <cell r="O218" t="str">
            <v>C301</v>
          </cell>
          <cell r="Q218">
            <v>29665.64</v>
          </cell>
          <cell r="R218">
            <v>0</v>
          </cell>
          <cell r="S218" t="b">
            <v>0</v>
          </cell>
          <cell r="U218" t="str">
            <v>ZK1</v>
          </cell>
          <cell r="V218" t="str">
            <v>C301</v>
          </cell>
          <cell r="W218">
            <v>0</v>
          </cell>
          <cell r="X218">
            <v>0</v>
          </cell>
          <cell r="Y218">
            <v>29665.64</v>
          </cell>
          <cell r="Z218">
            <v>0</v>
          </cell>
          <cell r="AA218">
            <v>29665.64</v>
          </cell>
          <cell r="AB218" t="str">
            <v>C301</v>
          </cell>
          <cell r="AC218">
            <v>0</v>
          </cell>
          <cell r="AD218">
            <v>0</v>
          </cell>
          <cell r="AE218">
            <v>29665.64</v>
          </cell>
          <cell r="AF218">
            <v>0</v>
          </cell>
          <cell r="AG218" t="str">
            <v>C301</v>
          </cell>
          <cell r="AJ218"/>
          <cell r="AK218">
            <v>1</v>
          </cell>
          <cell r="AL218">
            <v>959870.5499999997</v>
          </cell>
          <cell r="AV218">
            <v>29665.64</v>
          </cell>
        </row>
        <row r="219">
          <cell r="A219" t="str">
            <v>ZK101.K212.C302</v>
          </cell>
          <cell r="B219" t="str">
            <v>ZK101</v>
          </cell>
          <cell r="C219">
            <v>0</v>
          </cell>
          <cell r="D219">
            <v>0</v>
          </cell>
          <cell r="E219">
            <v>0</v>
          </cell>
          <cell r="F219">
            <v>25569</v>
          </cell>
          <cell r="G219">
            <v>0</v>
          </cell>
          <cell r="H219">
            <v>25569</v>
          </cell>
          <cell r="J219" t="str">
            <v>ZK101.K212.C302</v>
          </cell>
          <cell r="K219">
            <v>25569</v>
          </cell>
          <cell r="L219" t="str">
            <v>ZK101.K212.C302</v>
          </cell>
          <cell r="M219" t="str">
            <v>ZK101.K212.C302</v>
          </cell>
          <cell r="N219" t="str">
            <v>ZK101</v>
          </cell>
          <cell r="O219" t="str">
            <v>C302</v>
          </cell>
          <cell r="Q219">
            <v>25569</v>
          </cell>
          <cell r="R219">
            <v>0</v>
          </cell>
          <cell r="S219" t="b">
            <v>0</v>
          </cell>
          <cell r="T219">
            <v>0</v>
          </cell>
          <cell r="U219" t="str">
            <v>ZK1</v>
          </cell>
          <cell r="V219" t="str">
            <v>C302</v>
          </cell>
          <cell r="W219">
            <v>0</v>
          </cell>
          <cell r="X219">
            <v>0</v>
          </cell>
          <cell r="Y219">
            <v>25569</v>
          </cell>
          <cell r="Z219">
            <v>0</v>
          </cell>
          <cell r="AA219">
            <v>25569</v>
          </cell>
          <cell r="AB219" t="str">
            <v>C302</v>
          </cell>
          <cell r="AC219">
            <v>0</v>
          </cell>
          <cell r="AD219">
            <v>0</v>
          </cell>
          <cell r="AE219">
            <v>25569</v>
          </cell>
          <cell r="AF219">
            <v>0</v>
          </cell>
          <cell r="AG219" t="str">
            <v>C302</v>
          </cell>
          <cell r="AJ219"/>
          <cell r="AK219">
            <v>1</v>
          </cell>
          <cell r="AL219">
            <v>959870.5499999997</v>
          </cell>
          <cell r="AV219">
            <v>25569</v>
          </cell>
        </row>
        <row r="220">
          <cell r="A220" t="str">
            <v>ZK101.K212.C320</v>
          </cell>
          <cell r="B220" t="str">
            <v>ZK101</v>
          </cell>
          <cell r="C220">
            <v>0</v>
          </cell>
          <cell r="D220">
            <v>0</v>
          </cell>
          <cell r="E220">
            <v>203.6</v>
          </cell>
          <cell r="F220">
            <v>0</v>
          </cell>
          <cell r="G220">
            <v>0</v>
          </cell>
          <cell r="H220">
            <v>0</v>
          </cell>
          <cell r="J220" t="str">
            <v>ZK101.K212.C320</v>
          </cell>
          <cell r="K220">
            <v>0</v>
          </cell>
          <cell r="L220" t="str">
            <v>ZK101.K212.C320</v>
          </cell>
          <cell r="M220" t="str">
            <v>ZK101.K212.C320</v>
          </cell>
          <cell r="N220" t="str">
            <v>ZK101</v>
          </cell>
          <cell r="O220" t="str">
            <v>C320</v>
          </cell>
          <cell r="Q220">
            <v>0</v>
          </cell>
          <cell r="R220">
            <v>0</v>
          </cell>
          <cell r="S220" t="b">
            <v>0</v>
          </cell>
          <cell r="U220" t="str">
            <v>ZK1</v>
          </cell>
          <cell r="V220" t="str">
            <v>C320</v>
          </cell>
          <cell r="W220">
            <v>0</v>
          </cell>
          <cell r="X220">
            <v>203.6</v>
          </cell>
          <cell r="Y220">
            <v>0</v>
          </cell>
          <cell r="Z220">
            <v>0</v>
          </cell>
          <cell r="AA220">
            <v>0</v>
          </cell>
          <cell r="AB220" t="str">
            <v>C320</v>
          </cell>
          <cell r="AC220">
            <v>0</v>
          </cell>
          <cell r="AD220">
            <v>203.6</v>
          </cell>
          <cell r="AE220">
            <v>0</v>
          </cell>
          <cell r="AF220">
            <v>0</v>
          </cell>
          <cell r="AG220" t="str">
            <v>C320</v>
          </cell>
          <cell r="AJ220"/>
          <cell r="AK220">
            <v>1</v>
          </cell>
          <cell r="AL220">
            <v>959870.5499999997</v>
          </cell>
          <cell r="AV220">
            <v>203.6</v>
          </cell>
        </row>
        <row r="221">
          <cell r="A221" t="str">
            <v>ZK101.K212.C600</v>
          </cell>
          <cell r="B221" t="str">
            <v>ZK101</v>
          </cell>
          <cell r="C221">
            <v>0</v>
          </cell>
          <cell r="D221">
            <v>0</v>
          </cell>
          <cell r="E221">
            <v>0</v>
          </cell>
          <cell r="F221">
            <v>8000</v>
          </cell>
          <cell r="G221">
            <v>0</v>
          </cell>
          <cell r="H221">
            <v>8000</v>
          </cell>
          <cell r="J221" t="str">
            <v>ZK101.K212.C600</v>
          </cell>
          <cell r="K221">
            <v>8000</v>
          </cell>
          <cell r="L221" t="str">
            <v>ZK101.K212.C600</v>
          </cell>
          <cell r="M221" t="str">
            <v>ZK101.K212.C600</v>
          </cell>
          <cell r="N221" t="str">
            <v>ZK101</v>
          </cell>
          <cell r="O221" t="str">
            <v>C600</v>
          </cell>
          <cell r="Q221">
            <v>8000</v>
          </cell>
          <cell r="R221">
            <v>0</v>
          </cell>
          <cell r="S221" t="b">
            <v>0</v>
          </cell>
          <cell r="T221">
            <v>0</v>
          </cell>
          <cell r="U221" t="str">
            <v>ZK1</v>
          </cell>
          <cell r="V221" t="str">
            <v>C600</v>
          </cell>
          <cell r="W221">
            <v>0</v>
          </cell>
          <cell r="X221">
            <v>0</v>
          </cell>
          <cell r="Y221">
            <v>8000</v>
          </cell>
          <cell r="Z221">
            <v>0</v>
          </cell>
          <cell r="AA221">
            <v>8000</v>
          </cell>
          <cell r="AB221" t="str">
            <v>C600</v>
          </cell>
          <cell r="AC221">
            <v>0</v>
          </cell>
          <cell r="AD221">
            <v>0</v>
          </cell>
          <cell r="AE221">
            <v>8000</v>
          </cell>
          <cell r="AF221">
            <v>0</v>
          </cell>
          <cell r="AG221" t="str">
            <v>C600</v>
          </cell>
          <cell r="AJ221"/>
          <cell r="AK221">
            <v>1</v>
          </cell>
          <cell r="AL221">
            <v>959870.5499999997</v>
          </cell>
          <cell r="AV221">
            <v>8000</v>
          </cell>
        </row>
        <row r="222">
          <cell r="A222" t="str">
            <v>ZK101.K212.I002</v>
          </cell>
          <cell r="B222" t="str">
            <v>ZK101</v>
          </cell>
          <cell r="C222">
            <v>0</v>
          </cell>
          <cell r="D222">
            <v>0</v>
          </cell>
          <cell r="E222">
            <v>18130</v>
          </cell>
          <cell r="F222">
            <v>0</v>
          </cell>
          <cell r="G222">
            <v>0</v>
          </cell>
          <cell r="H222">
            <v>0</v>
          </cell>
          <cell r="J222" t="str">
            <v>ZK101.K212.I002</v>
          </cell>
          <cell r="K222">
            <v>0</v>
          </cell>
          <cell r="L222" t="str">
            <v>ZK101.K212.I002</v>
          </cell>
          <cell r="M222" t="str">
            <v>ZK101.K212.I002</v>
          </cell>
          <cell r="N222" t="str">
            <v>ZK101</v>
          </cell>
          <cell r="O222" t="str">
            <v>I002</v>
          </cell>
          <cell r="Q222">
            <v>0</v>
          </cell>
          <cell r="R222">
            <v>0</v>
          </cell>
          <cell r="S222" t="b">
            <v>0</v>
          </cell>
          <cell r="T222">
            <v>0</v>
          </cell>
          <cell r="U222" t="str">
            <v>ZK1</v>
          </cell>
          <cell r="V222" t="str">
            <v>I002</v>
          </cell>
          <cell r="W222">
            <v>0</v>
          </cell>
          <cell r="X222">
            <v>18130</v>
          </cell>
          <cell r="Y222">
            <v>0</v>
          </cell>
          <cell r="Z222">
            <v>0</v>
          </cell>
          <cell r="AA222">
            <v>0</v>
          </cell>
          <cell r="AB222" t="str">
            <v>I002</v>
          </cell>
          <cell r="AC222">
            <v>0</v>
          </cell>
          <cell r="AD222">
            <v>18130</v>
          </cell>
          <cell r="AE222">
            <v>0</v>
          </cell>
          <cell r="AF222">
            <v>0</v>
          </cell>
          <cell r="AG222" t="str">
            <v>I002</v>
          </cell>
          <cell r="AJ222"/>
          <cell r="AK222">
            <v>1</v>
          </cell>
          <cell r="AL222">
            <v>959870.5499999997</v>
          </cell>
          <cell r="AV222">
            <v>18130</v>
          </cell>
        </row>
        <row r="223">
          <cell r="A223" t="str">
            <v>ZK101.K212.I013</v>
          </cell>
          <cell r="B223" t="str">
            <v>ZK101</v>
          </cell>
          <cell r="C223">
            <v>0</v>
          </cell>
          <cell r="D223">
            <v>0</v>
          </cell>
          <cell r="E223">
            <v>0</v>
          </cell>
          <cell r="F223">
            <v>453</v>
          </cell>
          <cell r="G223">
            <v>0</v>
          </cell>
          <cell r="H223">
            <v>453</v>
          </cell>
          <cell r="J223" t="str">
            <v>ZK101.K212.I013</v>
          </cell>
          <cell r="K223">
            <v>453</v>
          </cell>
          <cell r="L223" t="str">
            <v>ZK101.K212.I013</v>
          </cell>
          <cell r="M223" t="str">
            <v>ZK101.K212.I013</v>
          </cell>
          <cell r="N223" t="str">
            <v>ZK101</v>
          </cell>
          <cell r="O223" t="str">
            <v>I013</v>
          </cell>
          <cell r="Q223">
            <v>453</v>
          </cell>
          <cell r="R223">
            <v>0</v>
          </cell>
          <cell r="S223" t="b">
            <v>0</v>
          </cell>
          <cell r="U223" t="str">
            <v>ZK1</v>
          </cell>
          <cell r="V223" t="str">
            <v>I013</v>
          </cell>
          <cell r="W223">
            <v>0</v>
          </cell>
          <cell r="X223">
            <v>0</v>
          </cell>
          <cell r="Y223">
            <v>453</v>
          </cell>
          <cell r="Z223">
            <v>0</v>
          </cell>
          <cell r="AA223">
            <v>453</v>
          </cell>
          <cell r="AB223" t="str">
            <v>I013</v>
          </cell>
          <cell r="AC223">
            <v>0</v>
          </cell>
          <cell r="AD223">
            <v>0</v>
          </cell>
          <cell r="AE223">
            <v>453</v>
          </cell>
          <cell r="AF223">
            <v>0</v>
          </cell>
          <cell r="AG223" t="str">
            <v>I013</v>
          </cell>
          <cell r="AJ223"/>
          <cell r="AK223">
            <v>1</v>
          </cell>
          <cell r="AL223">
            <v>959870.5499999997</v>
          </cell>
          <cell r="AV223">
            <v>453</v>
          </cell>
        </row>
        <row r="224">
          <cell r="A224" t="str">
            <v>ZK101.K213.C250</v>
          </cell>
          <cell r="B224" t="str">
            <v>ZK101</v>
          </cell>
          <cell r="C224">
            <v>0</v>
          </cell>
          <cell r="D224">
            <v>0</v>
          </cell>
          <cell r="E224">
            <v>104.28</v>
          </cell>
          <cell r="F224">
            <v>0</v>
          </cell>
          <cell r="G224">
            <v>0</v>
          </cell>
          <cell r="H224">
            <v>0</v>
          </cell>
          <cell r="J224" t="str">
            <v>ZK101.K213.C250</v>
          </cell>
          <cell r="K224">
            <v>0</v>
          </cell>
          <cell r="L224" t="str">
            <v>ZK101.K213.C250</v>
          </cell>
          <cell r="M224" t="str">
            <v>ZK101.K213.C250</v>
          </cell>
          <cell r="N224" t="str">
            <v>ZK101</v>
          </cell>
          <cell r="O224" t="str">
            <v>C250</v>
          </cell>
          <cell r="Q224">
            <v>0</v>
          </cell>
          <cell r="R224">
            <v>0</v>
          </cell>
          <cell r="S224" t="b">
            <v>0</v>
          </cell>
          <cell r="T224">
            <v>0</v>
          </cell>
          <cell r="U224" t="str">
            <v>ZK1</v>
          </cell>
          <cell r="V224" t="str">
            <v>C250</v>
          </cell>
          <cell r="W224">
            <v>0</v>
          </cell>
          <cell r="X224">
            <v>104.28</v>
          </cell>
          <cell r="Y224">
            <v>0</v>
          </cell>
          <cell r="Z224">
            <v>0</v>
          </cell>
          <cell r="AA224">
            <v>0</v>
          </cell>
          <cell r="AB224" t="str">
            <v>C250</v>
          </cell>
          <cell r="AC224">
            <v>0</v>
          </cell>
          <cell r="AD224">
            <v>104.28</v>
          </cell>
          <cell r="AE224">
            <v>0</v>
          </cell>
          <cell r="AF224">
            <v>0</v>
          </cell>
          <cell r="AG224" t="str">
            <v>C250</v>
          </cell>
          <cell r="AJ224"/>
          <cell r="AK224">
            <v>1</v>
          </cell>
          <cell r="AL224">
            <v>959870.5499999997</v>
          </cell>
          <cell r="AV224">
            <v>104.28</v>
          </cell>
        </row>
        <row r="225">
          <cell r="A225" t="str">
            <v>ZK101.K213.C255</v>
          </cell>
          <cell r="B225" t="str">
            <v>ZK101</v>
          </cell>
          <cell r="C225">
            <v>0</v>
          </cell>
          <cell r="D225">
            <v>0</v>
          </cell>
          <cell r="E225">
            <v>0</v>
          </cell>
          <cell r="F225">
            <v>19500</v>
          </cell>
          <cell r="G225">
            <v>0</v>
          </cell>
          <cell r="H225">
            <v>19500</v>
          </cell>
          <cell r="J225" t="str">
            <v>ZK101.K213.C255</v>
          </cell>
          <cell r="K225">
            <v>19500</v>
          </cell>
          <cell r="L225" t="str">
            <v>ZK101.K213.C255</v>
          </cell>
          <cell r="M225" t="str">
            <v>ZK101.K213.C255</v>
          </cell>
          <cell r="N225" t="str">
            <v>ZK101</v>
          </cell>
          <cell r="O225" t="str">
            <v>C255</v>
          </cell>
          <cell r="Q225">
            <v>19500</v>
          </cell>
          <cell r="R225">
            <v>0</v>
          </cell>
          <cell r="S225" t="b">
            <v>0</v>
          </cell>
          <cell r="U225" t="str">
            <v>ZK1</v>
          </cell>
          <cell r="V225" t="str">
            <v>C255</v>
          </cell>
          <cell r="W225">
            <v>0</v>
          </cell>
          <cell r="X225">
            <v>0</v>
          </cell>
          <cell r="Y225">
            <v>19500</v>
          </cell>
          <cell r="Z225">
            <v>0</v>
          </cell>
          <cell r="AA225">
            <v>19500</v>
          </cell>
          <cell r="AB225" t="str">
            <v>C255</v>
          </cell>
          <cell r="AC225">
            <v>0</v>
          </cell>
          <cell r="AD225">
            <v>0</v>
          </cell>
          <cell r="AE225">
            <v>19500</v>
          </cell>
          <cell r="AF225">
            <v>0</v>
          </cell>
          <cell r="AG225" t="str">
            <v>C255</v>
          </cell>
          <cell r="AJ225"/>
          <cell r="AK225">
            <v>1</v>
          </cell>
          <cell r="AL225">
            <v>959870.5499999997</v>
          </cell>
          <cell r="AV225">
            <v>19500</v>
          </cell>
        </row>
        <row r="226">
          <cell r="A226" t="str">
            <v>ZK101.K213.C260</v>
          </cell>
          <cell r="B226" t="str">
            <v>ZK101</v>
          </cell>
          <cell r="C226">
            <v>0</v>
          </cell>
          <cell r="D226">
            <v>0</v>
          </cell>
          <cell r="E226">
            <v>30250</v>
          </cell>
          <cell r="F226">
            <v>4000</v>
          </cell>
          <cell r="G226">
            <v>0</v>
          </cell>
          <cell r="H226">
            <v>4000</v>
          </cell>
          <cell r="J226" t="str">
            <v>ZK101.K213.C260</v>
          </cell>
          <cell r="K226">
            <v>4000</v>
          </cell>
          <cell r="L226" t="str">
            <v>ZK101.K213.C260</v>
          </cell>
          <cell r="M226" t="str">
            <v>ZK101.K213.C260</v>
          </cell>
          <cell r="N226" t="str">
            <v>ZK101</v>
          </cell>
          <cell r="O226" t="str">
            <v>C260</v>
          </cell>
          <cell r="Q226">
            <v>4000</v>
          </cell>
          <cell r="R226">
            <v>0</v>
          </cell>
          <cell r="S226" t="b">
            <v>0</v>
          </cell>
          <cell r="T226">
            <v>0</v>
          </cell>
          <cell r="U226" t="str">
            <v>ZK1</v>
          </cell>
          <cell r="V226" t="str">
            <v>C260</v>
          </cell>
          <cell r="W226">
            <v>0</v>
          </cell>
          <cell r="X226">
            <v>30250</v>
          </cell>
          <cell r="Y226">
            <v>4000</v>
          </cell>
          <cell r="Z226">
            <v>0</v>
          </cell>
          <cell r="AA226">
            <v>4000</v>
          </cell>
          <cell r="AB226" t="str">
            <v>C260</v>
          </cell>
          <cell r="AC226">
            <v>0</v>
          </cell>
          <cell r="AD226">
            <v>30250</v>
          </cell>
          <cell r="AE226">
            <v>4000</v>
          </cell>
          <cell r="AF226">
            <v>0</v>
          </cell>
          <cell r="AG226" t="str">
            <v>C260</v>
          </cell>
          <cell r="AJ226"/>
          <cell r="AK226">
            <v>1</v>
          </cell>
          <cell r="AL226">
            <v>959870.5499999997</v>
          </cell>
          <cell r="AV226">
            <v>34250</v>
          </cell>
        </row>
        <row r="227">
          <cell r="A227" t="str">
            <v>ZK101.K213.C272</v>
          </cell>
          <cell r="B227" t="str">
            <v>ZK101</v>
          </cell>
          <cell r="C227">
            <v>0</v>
          </cell>
          <cell r="D227">
            <v>0</v>
          </cell>
          <cell r="E227">
            <v>0</v>
          </cell>
          <cell r="F227">
            <v>991</v>
          </cell>
          <cell r="G227">
            <v>0</v>
          </cell>
          <cell r="H227">
            <v>991</v>
          </cell>
          <cell r="J227" t="str">
            <v>ZK101.K213.C272</v>
          </cell>
          <cell r="K227">
            <v>991</v>
          </cell>
          <cell r="L227" t="str">
            <v>ZK101.K213.C272</v>
          </cell>
          <cell r="M227" t="str">
            <v>ZK101.K213.C272</v>
          </cell>
          <cell r="N227" t="str">
            <v>ZK101</v>
          </cell>
          <cell r="O227" t="str">
            <v>C272</v>
          </cell>
          <cell r="Q227">
            <v>991</v>
          </cell>
          <cell r="R227">
            <v>0</v>
          </cell>
          <cell r="S227" t="b">
            <v>0</v>
          </cell>
          <cell r="U227" t="str">
            <v>ZK1</v>
          </cell>
          <cell r="V227" t="str">
            <v>C272</v>
          </cell>
          <cell r="W227">
            <v>0</v>
          </cell>
          <cell r="X227">
            <v>0</v>
          </cell>
          <cell r="Y227">
            <v>991</v>
          </cell>
          <cell r="Z227">
            <v>0</v>
          </cell>
          <cell r="AA227">
            <v>991</v>
          </cell>
          <cell r="AB227" t="str">
            <v>C272</v>
          </cell>
          <cell r="AC227">
            <v>0</v>
          </cell>
          <cell r="AD227">
            <v>0</v>
          </cell>
          <cell r="AE227">
            <v>991</v>
          </cell>
          <cell r="AF227">
            <v>0</v>
          </cell>
          <cell r="AG227" t="str">
            <v>C272</v>
          </cell>
          <cell r="AJ227"/>
          <cell r="AK227">
            <v>1</v>
          </cell>
          <cell r="AL227">
            <v>959870.5499999997</v>
          </cell>
          <cell r="AV227">
            <v>991</v>
          </cell>
        </row>
        <row r="228">
          <cell r="A228" t="str">
            <v>ZK101.K213.C600</v>
          </cell>
          <cell r="B228" t="str">
            <v>ZK101</v>
          </cell>
          <cell r="C228">
            <v>0</v>
          </cell>
          <cell r="D228">
            <v>0</v>
          </cell>
          <cell r="E228">
            <v>0</v>
          </cell>
          <cell r="F228">
            <v>1000</v>
          </cell>
          <cell r="G228">
            <v>0</v>
          </cell>
          <cell r="H228">
            <v>1000</v>
          </cell>
          <cell r="J228" t="str">
            <v>ZK101.K213.C600</v>
          </cell>
          <cell r="K228">
            <v>1000</v>
          </cell>
          <cell r="L228" t="str">
            <v>ZK101.K213.C600</v>
          </cell>
          <cell r="M228" t="str">
            <v>ZK101.K213.C600</v>
          </cell>
          <cell r="N228" t="str">
            <v>ZK101</v>
          </cell>
          <cell r="O228" t="str">
            <v>C600</v>
          </cell>
          <cell r="Q228">
            <v>1000</v>
          </cell>
          <cell r="R228">
            <v>0</v>
          </cell>
          <cell r="S228" t="b">
            <v>0</v>
          </cell>
          <cell r="T228">
            <v>0</v>
          </cell>
          <cell r="U228" t="str">
            <v>ZK1</v>
          </cell>
          <cell r="V228" t="str">
            <v>C600</v>
          </cell>
          <cell r="W228">
            <v>0</v>
          </cell>
          <cell r="X228">
            <v>0</v>
          </cell>
          <cell r="Y228">
            <v>1000</v>
          </cell>
          <cell r="Z228">
            <v>0</v>
          </cell>
          <cell r="AA228">
            <v>1000</v>
          </cell>
          <cell r="AB228" t="str">
            <v>C600</v>
          </cell>
          <cell r="AC228">
            <v>0</v>
          </cell>
          <cell r="AD228">
            <v>0</v>
          </cell>
          <cell r="AE228">
            <v>1000</v>
          </cell>
          <cell r="AF228">
            <v>0</v>
          </cell>
          <cell r="AG228" t="str">
            <v>C600</v>
          </cell>
          <cell r="AJ228"/>
          <cell r="AK228">
            <v>1</v>
          </cell>
          <cell r="AL228">
            <v>959870.5499999997</v>
          </cell>
          <cell r="AV228">
            <v>1000</v>
          </cell>
        </row>
        <row r="229">
          <cell r="A229" t="str">
            <v>ZK101.K213.I002</v>
          </cell>
          <cell r="B229" t="str">
            <v>ZK101</v>
          </cell>
          <cell r="C229">
            <v>0</v>
          </cell>
          <cell r="D229">
            <v>0</v>
          </cell>
          <cell r="E229">
            <v>18972.599999999999</v>
          </cell>
          <cell r="F229">
            <v>0</v>
          </cell>
          <cell r="G229">
            <v>0</v>
          </cell>
          <cell r="H229">
            <v>0</v>
          </cell>
          <cell r="J229" t="str">
            <v>ZK101.K213.I002</v>
          </cell>
          <cell r="K229">
            <v>0</v>
          </cell>
          <cell r="L229" t="str">
            <v>ZK101.K213.I002</v>
          </cell>
          <cell r="M229" t="str">
            <v>ZK101.K213.I002</v>
          </cell>
          <cell r="N229" t="str">
            <v>ZK101</v>
          </cell>
          <cell r="O229" t="str">
            <v>I002</v>
          </cell>
          <cell r="Q229">
            <v>0</v>
          </cell>
          <cell r="R229">
            <v>0</v>
          </cell>
          <cell r="S229" t="b">
            <v>0</v>
          </cell>
          <cell r="T229">
            <v>0</v>
          </cell>
          <cell r="U229" t="str">
            <v>ZK1</v>
          </cell>
          <cell r="V229" t="str">
            <v>I002</v>
          </cell>
          <cell r="W229">
            <v>0</v>
          </cell>
          <cell r="X229">
            <v>18972.599999999999</v>
          </cell>
          <cell r="Y229">
            <v>0</v>
          </cell>
          <cell r="Z229">
            <v>0</v>
          </cell>
          <cell r="AA229">
            <v>0</v>
          </cell>
          <cell r="AB229" t="str">
            <v>I002</v>
          </cell>
          <cell r="AC229">
            <v>0</v>
          </cell>
          <cell r="AD229">
            <v>18972.599999999999</v>
          </cell>
          <cell r="AE229">
            <v>0</v>
          </cell>
          <cell r="AF229">
            <v>0</v>
          </cell>
          <cell r="AG229" t="str">
            <v>I002</v>
          </cell>
          <cell r="AJ229"/>
          <cell r="AK229">
            <v>1</v>
          </cell>
          <cell r="AL229">
            <v>959870.5499999997</v>
          </cell>
          <cell r="AV229">
            <v>18972.599999999999</v>
          </cell>
        </row>
        <row r="230">
          <cell r="A230" t="str">
            <v>ZK101.K213.I013</v>
          </cell>
          <cell r="B230" t="str">
            <v>ZK101</v>
          </cell>
          <cell r="C230">
            <v>0</v>
          </cell>
          <cell r="D230">
            <v>0</v>
          </cell>
          <cell r="E230">
            <v>0</v>
          </cell>
          <cell r="F230">
            <v>750</v>
          </cell>
          <cell r="G230">
            <v>0</v>
          </cell>
          <cell r="H230">
            <v>750</v>
          </cell>
          <cell r="J230" t="str">
            <v>ZK101.K213.I013</v>
          </cell>
          <cell r="K230">
            <v>750</v>
          </cell>
          <cell r="L230" t="str">
            <v>ZK101.K213.I013</v>
          </cell>
          <cell r="M230" t="str">
            <v>ZK101.K213.I013</v>
          </cell>
          <cell r="N230" t="str">
            <v>ZK101</v>
          </cell>
          <cell r="O230" t="str">
            <v>I013</v>
          </cell>
          <cell r="Q230">
            <v>750</v>
          </cell>
          <cell r="R230">
            <v>0</v>
          </cell>
          <cell r="S230" t="b">
            <v>0</v>
          </cell>
          <cell r="U230" t="str">
            <v>ZK1</v>
          </cell>
          <cell r="V230" t="str">
            <v>I013</v>
          </cell>
          <cell r="W230">
            <v>0</v>
          </cell>
          <cell r="X230">
            <v>0</v>
          </cell>
          <cell r="Y230">
            <v>750</v>
          </cell>
          <cell r="Z230">
            <v>0</v>
          </cell>
          <cell r="AA230">
            <v>750</v>
          </cell>
          <cell r="AB230" t="str">
            <v>I013</v>
          </cell>
          <cell r="AC230">
            <v>0</v>
          </cell>
          <cell r="AD230">
            <v>0</v>
          </cell>
          <cell r="AE230">
            <v>750</v>
          </cell>
          <cell r="AF230">
            <v>0</v>
          </cell>
          <cell r="AG230" t="str">
            <v>I013</v>
          </cell>
          <cell r="AJ230"/>
          <cell r="AK230">
            <v>1</v>
          </cell>
          <cell r="AL230">
            <v>959870.5499999997</v>
          </cell>
          <cell r="AV230">
            <v>750</v>
          </cell>
        </row>
        <row r="231">
          <cell r="A231" t="str">
            <v>ZK101.K214.C272</v>
          </cell>
          <cell r="B231" t="str">
            <v>ZK101</v>
          </cell>
          <cell r="C231">
            <v>0</v>
          </cell>
          <cell r="D231">
            <v>0</v>
          </cell>
          <cell r="E231">
            <v>20049.5</v>
          </cell>
          <cell r="F231">
            <v>0</v>
          </cell>
          <cell r="G231">
            <v>0</v>
          </cell>
          <cell r="H231">
            <v>0</v>
          </cell>
          <cell r="J231" t="str">
            <v>ZK101.K214.C272</v>
          </cell>
          <cell r="K231">
            <v>0</v>
          </cell>
          <cell r="L231" t="str">
            <v>ZK101.K214.C272</v>
          </cell>
          <cell r="M231" t="str">
            <v>ZK101.K214.C272</v>
          </cell>
          <cell r="N231" t="str">
            <v>ZK101</v>
          </cell>
          <cell r="O231" t="str">
            <v>C272</v>
          </cell>
          <cell r="Q231">
            <v>0</v>
          </cell>
          <cell r="R231">
            <v>0</v>
          </cell>
          <cell r="S231" t="b">
            <v>0</v>
          </cell>
          <cell r="T231">
            <v>0</v>
          </cell>
          <cell r="U231" t="str">
            <v>ZK1</v>
          </cell>
          <cell r="V231" t="str">
            <v>C272</v>
          </cell>
          <cell r="W231">
            <v>0</v>
          </cell>
          <cell r="X231">
            <v>20049.5</v>
          </cell>
          <cell r="Y231">
            <v>0</v>
          </cell>
          <cell r="Z231">
            <v>0</v>
          </cell>
          <cell r="AA231">
            <v>0</v>
          </cell>
          <cell r="AB231" t="str">
            <v>C272</v>
          </cell>
          <cell r="AC231">
            <v>0</v>
          </cell>
          <cell r="AD231">
            <v>20049.5</v>
          </cell>
          <cell r="AE231">
            <v>0</v>
          </cell>
          <cell r="AF231">
            <v>0</v>
          </cell>
          <cell r="AG231" t="str">
            <v>C272</v>
          </cell>
          <cell r="AJ231"/>
          <cell r="AK231">
            <v>1</v>
          </cell>
          <cell r="AL231">
            <v>959870.5499999997</v>
          </cell>
          <cell r="AV231">
            <v>20049.5</v>
          </cell>
        </row>
        <row r="232">
          <cell r="A232" t="str">
            <v>ZK101.K214.C274</v>
          </cell>
          <cell r="B232" t="str">
            <v>ZK101</v>
          </cell>
          <cell r="C232">
            <v>0</v>
          </cell>
          <cell r="D232">
            <v>0</v>
          </cell>
          <cell r="E232">
            <v>235.58</v>
          </cell>
          <cell r="F232">
            <v>15544.64</v>
          </cell>
          <cell r="G232">
            <v>0</v>
          </cell>
          <cell r="H232">
            <v>15544.64</v>
          </cell>
          <cell r="J232" t="str">
            <v>ZK101.K214.C274</v>
          </cell>
          <cell r="K232">
            <v>15544.64</v>
          </cell>
          <cell r="L232" t="str">
            <v>ZK101.K214.C274</v>
          </cell>
          <cell r="M232" t="str">
            <v>ZK101.K214.C274</v>
          </cell>
          <cell r="N232" t="str">
            <v>ZK101</v>
          </cell>
          <cell r="O232" t="str">
            <v>C274</v>
          </cell>
          <cell r="Q232">
            <v>15544.64</v>
          </cell>
          <cell r="R232">
            <v>0</v>
          </cell>
          <cell r="S232" t="b">
            <v>0</v>
          </cell>
          <cell r="U232" t="str">
            <v>ZK1</v>
          </cell>
          <cell r="V232" t="str">
            <v>C274</v>
          </cell>
          <cell r="W232">
            <v>0</v>
          </cell>
          <cell r="X232">
            <v>235.58</v>
          </cell>
          <cell r="Y232">
            <v>15544.64</v>
          </cell>
          <cell r="Z232">
            <v>0</v>
          </cell>
          <cell r="AA232">
            <v>15544.64</v>
          </cell>
          <cell r="AB232" t="str">
            <v>C274</v>
          </cell>
          <cell r="AC232">
            <v>0</v>
          </cell>
          <cell r="AD232">
            <v>235.58</v>
          </cell>
          <cell r="AE232">
            <v>15544.64</v>
          </cell>
          <cell r="AF232">
            <v>0</v>
          </cell>
          <cell r="AG232" t="str">
            <v>C274</v>
          </cell>
          <cell r="AJ232"/>
          <cell r="AK232">
            <v>1</v>
          </cell>
          <cell r="AL232">
            <v>959870.5499999997</v>
          </cell>
          <cell r="AV232">
            <v>15780.22</v>
          </cell>
        </row>
        <row r="233">
          <cell r="A233" t="str">
            <v>ZK101.K214.C276</v>
          </cell>
          <cell r="B233" t="str">
            <v>ZK101</v>
          </cell>
          <cell r="C233">
            <v>0</v>
          </cell>
          <cell r="D233">
            <v>0</v>
          </cell>
          <cell r="E233">
            <v>7500</v>
          </cell>
          <cell r="F233">
            <v>2500</v>
          </cell>
          <cell r="G233">
            <v>0</v>
          </cell>
          <cell r="H233">
            <v>2500</v>
          </cell>
          <cell r="J233" t="str">
            <v>ZK101.K214.C276</v>
          </cell>
          <cell r="K233">
            <v>2500</v>
          </cell>
          <cell r="L233" t="str">
            <v>ZK101.K214.C276</v>
          </cell>
          <cell r="M233" t="str">
            <v>ZK101.K214.C276</v>
          </cell>
          <cell r="N233" t="str">
            <v>ZK101</v>
          </cell>
          <cell r="O233" t="str">
            <v>C276</v>
          </cell>
          <cell r="Q233">
            <v>2500</v>
          </cell>
          <cell r="R233">
            <v>0</v>
          </cell>
          <cell r="S233" t="b">
            <v>0</v>
          </cell>
          <cell r="T233">
            <v>0</v>
          </cell>
          <cell r="U233" t="str">
            <v>ZK1</v>
          </cell>
          <cell r="V233" t="str">
            <v>C276</v>
          </cell>
          <cell r="W233">
            <v>0</v>
          </cell>
          <cell r="X233">
            <v>7500</v>
          </cell>
          <cell r="Y233">
            <v>2500</v>
          </cell>
          <cell r="Z233">
            <v>0</v>
          </cell>
          <cell r="AA233">
            <v>2500</v>
          </cell>
          <cell r="AB233" t="str">
            <v>C276</v>
          </cell>
          <cell r="AC233">
            <v>0</v>
          </cell>
          <cell r="AD233">
            <v>7500</v>
          </cell>
          <cell r="AE233">
            <v>2500</v>
          </cell>
          <cell r="AF233">
            <v>0</v>
          </cell>
          <cell r="AG233" t="str">
            <v>C276</v>
          </cell>
          <cell r="AJ233"/>
          <cell r="AK233">
            <v>1</v>
          </cell>
          <cell r="AL233">
            <v>959870.5499999997</v>
          </cell>
          <cell r="AV233">
            <v>10000</v>
          </cell>
        </row>
        <row r="234">
          <cell r="A234" t="str">
            <v>ZK101.K214.C320</v>
          </cell>
          <cell r="B234" t="str">
            <v>ZK101</v>
          </cell>
          <cell r="C234">
            <v>0</v>
          </cell>
          <cell r="D234">
            <v>0</v>
          </cell>
          <cell r="E234">
            <v>0</v>
          </cell>
          <cell r="F234">
            <v>869</v>
          </cell>
          <cell r="G234">
            <v>0</v>
          </cell>
          <cell r="H234">
            <v>869</v>
          </cell>
          <cell r="J234" t="str">
            <v>ZK101.K214.C320</v>
          </cell>
          <cell r="K234">
            <v>869</v>
          </cell>
          <cell r="L234" t="str">
            <v>ZK101.K214.C320</v>
          </cell>
          <cell r="M234" t="str">
            <v>ZK101.K214.C320</v>
          </cell>
          <cell r="N234" t="str">
            <v>ZK101</v>
          </cell>
          <cell r="O234" t="str">
            <v>C320</v>
          </cell>
          <cell r="Q234">
            <v>869</v>
          </cell>
          <cell r="R234">
            <v>0</v>
          </cell>
          <cell r="S234" t="b">
            <v>0</v>
          </cell>
          <cell r="T234">
            <v>0</v>
          </cell>
          <cell r="U234" t="str">
            <v>ZK1</v>
          </cell>
          <cell r="V234" t="str">
            <v>C320</v>
          </cell>
          <cell r="W234">
            <v>0</v>
          </cell>
          <cell r="X234">
            <v>0</v>
          </cell>
          <cell r="Y234">
            <v>869</v>
          </cell>
          <cell r="Z234">
            <v>0</v>
          </cell>
          <cell r="AA234">
            <v>869</v>
          </cell>
          <cell r="AB234" t="str">
            <v>C320</v>
          </cell>
          <cell r="AC234">
            <v>0</v>
          </cell>
          <cell r="AD234">
            <v>0</v>
          </cell>
          <cell r="AE234">
            <v>869</v>
          </cell>
          <cell r="AF234">
            <v>0</v>
          </cell>
          <cell r="AG234" t="str">
            <v>C320</v>
          </cell>
          <cell r="AJ234"/>
          <cell r="AK234">
            <v>1</v>
          </cell>
          <cell r="AL234">
            <v>959870.5499999997</v>
          </cell>
          <cell r="AV234">
            <v>869</v>
          </cell>
        </row>
        <row r="235">
          <cell r="A235" t="str">
            <v>ZK101.K214.C515</v>
          </cell>
          <cell r="B235" t="str">
            <v>ZK101</v>
          </cell>
          <cell r="C235">
            <v>0</v>
          </cell>
          <cell r="D235">
            <v>0</v>
          </cell>
          <cell r="E235">
            <v>5016</v>
          </cell>
          <cell r="F235">
            <v>6692.13</v>
          </cell>
          <cell r="G235">
            <v>0</v>
          </cell>
          <cell r="H235">
            <v>6692.13</v>
          </cell>
          <cell r="J235" t="str">
            <v>ZK101.K214.C515</v>
          </cell>
          <cell r="K235">
            <v>6692.13</v>
          </cell>
          <cell r="L235" t="str">
            <v>ZK101.K214.C515</v>
          </cell>
          <cell r="M235" t="str">
            <v>ZK101.K214.C515</v>
          </cell>
          <cell r="N235" t="str">
            <v>ZK101</v>
          </cell>
          <cell r="O235" t="str">
            <v>C515</v>
          </cell>
          <cell r="Q235">
            <v>6692.13</v>
          </cell>
          <cell r="R235">
            <v>0</v>
          </cell>
          <cell r="S235" t="b">
            <v>0</v>
          </cell>
          <cell r="U235" t="str">
            <v>ZK1</v>
          </cell>
          <cell r="V235" t="str">
            <v>C515</v>
          </cell>
          <cell r="W235">
            <v>0</v>
          </cell>
          <cell r="X235">
            <v>5016</v>
          </cell>
          <cell r="Y235">
            <v>6692.13</v>
          </cell>
          <cell r="Z235">
            <v>0</v>
          </cell>
          <cell r="AA235">
            <v>6692.13</v>
          </cell>
          <cell r="AB235" t="str">
            <v>C515</v>
          </cell>
          <cell r="AC235">
            <v>0</v>
          </cell>
          <cell r="AD235">
            <v>5016</v>
          </cell>
          <cell r="AE235">
            <v>6692.13</v>
          </cell>
          <cell r="AF235">
            <v>0</v>
          </cell>
          <cell r="AG235" t="str">
            <v>C515</v>
          </cell>
          <cell r="AJ235"/>
          <cell r="AK235">
            <v>1</v>
          </cell>
          <cell r="AL235">
            <v>959870.5499999997</v>
          </cell>
          <cell r="AV235">
            <v>11708.130000000001</v>
          </cell>
        </row>
        <row r="236">
          <cell r="A236" t="str">
            <v>ZK101.K214.C600</v>
          </cell>
          <cell r="B236" t="str">
            <v>ZK101</v>
          </cell>
          <cell r="C236">
            <v>0</v>
          </cell>
          <cell r="D236">
            <v>0</v>
          </cell>
          <cell r="E236">
            <v>0</v>
          </cell>
          <cell r="F236">
            <v>168</v>
          </cell>
          <cell r="G236">
            <v>0</v>
          </cell>
          <cell r="H236">
            <v>168</v>
          </cell>
          <cell r="J236" t="str">
            <v>ZK101.K214.C600</v>
          </cell>
          <cell r="K236">
            <v>168</v>
          </cell>
          <cell r="L236" t="str">
            <v>ZK101.K214.C600</v>
          </cell>
          <cell r="M236" t="str">
            <v>ZK101.K214.C600</v>
          </cell>
          <cell r="N236" t="str">
            <v>ZK101</v>
          </cell>
          <cell r="O236" t="str">
            <v>C600</v>
          </cell>
          <cell r="Q236">
            <v>168</v>
          </cell>
          <cell r="R236">
            <v>0</v>
          </cell>
          <cell r="S236" t="b">
            <v>0</v>
          </cell>
          <cell r="T236">
            <v>0</v>
          </cell>
          <cell r="U236" t="str">
            <v>ZK1</v>
          </cell>
          <cell r="V236" t="str">
            <v>C600</v>
          </cell>
          <cell r="W236">
            <v>0</v>
          </cell>
          <cell r="X236">
            <v>0</v>
          </cell>
          <cell r="Y236">
            <v>168</v>
          </cell>
          <cell r="Z236">
            <v>0</v>
          </cell>
          <cell r="AA236">
            <v>168</v>
          </cell>
          <cell r="AB236" t="str">
            <v>C600</v>
          </cell>
          <cell r="AC236">
            <v>0</v>
          </cell>
          <cell r="AD236">
            <v>0</v>
          </cell>
          <cell r="AE236">
            <v>168</v>
          </cell>
          <cell r="AF236">
            <v>0</v>
          </cell>
          <cell r="AG236" t="str">
            <v>C600</v>
          </cell>
          <cell r="AJ236"/>
          <cell r="AK236">
            <v>1</v>
          </cell>
          <cell r="AL236">
            <v>959870.5499999997</v>
          </cell>
          <cell r="AV236">
            <v>168</v>
          </cell>
        </row>
        <row r="237">
          <cell r="A237" t="str">
            <v>ZK101.K214.I013</v>
          </cell>
          <cell r="B237" t="str">
            <v>ZK101</v>
          </cell>
          <cell r="C237">
            <v>0</v>
          </cell>
          <cell r="D237">
            <v>0</v>
          </cell>
          <cell r="E237">
            <v>0</v>
          </cell>
          <cell r="F237">
            <v>1500</v>
          </cell>
          <cell r="G237">
            <v>0</v>
          </cell>
          <cell r="H237">
            <v>1500</v>
          </cell>
          <cell r="J237" t="str">
            <v>ZK101.K214.I013</v>
          </cell>
          <cell r="K237">
            <v>1500</v>
          </cell>
          <cell r="L237" t="str">
            <v>ZK101.K214.I013</v>
          </cell>
          <cell r="M237" t="str">
            <v>ZK101.K214.I013</v>
          </cell>
          <cell r="N237" t="str">
            <v>ZK101</v>
          </cell>
          <cell r="O237" t="str">
            <v>I013</v>
          </cell>
          <cell r="Q237">
            <v>1500</v>
          </cell>
          <cell r="R237">
            <v>0</v>
          </cell>
          <cell r="S237" t="b">
            <v>0</v>
          </cell>
          <cell r="T237">
            <v>0</v>
          </cell>
          <cell r="U237" t="str">
            <v>ZK1</v>
          </cell>
          <cell r="V237" t="str">
            <v>I013</v>
          </cell>
          <cell r="W237">
            <v>0</v>
          </cell>
          <cell r="X237">
            <v>0</v>
          </cell>
          <cell r="Y237">
            <v>1500</v>
          </cell>
          <cell r="Z237">
            <v>0</v>
          </cell>
          <cell r="AA237">
            <v>1500</v>
          </cell>
          <cell r="AB237" t="str">
            <v>I013</v>
          </cell>
          <cell r="AC237">
            <v>0</v>
          </cell>
          <cell r="AD237">
            <v>0</v>
          </cell>
          <cell r="AE237">
            <v>1500</v>
          </cell>
          <cell r="AF237">
            <v>0</v>
          </cell>
          <cell r="AG237" t="str">
            <v>I013</v>
          </cell>
          <cell r="AJ237"/>
          <cell r="AK237">
            <v>1</v>
          </cell>
          <cell r="AL237">
            <v>959870.5499999997</v>
          </cell>
          <cell r="AV237">
            <v>1500</v>
          </cell>
        </row>
        <row r="238">
          <cell r="A238" t="str">
            <v>ZK101.K215.C397</v>
          </cell>
          <cell r="B238" t="str">
            <v>ZK101</v>
          </cell>
          <cell r="C238">
            <v>0</v>
          </cell>
          <cell r="D238">
            <v>0</v>
          </cell>
          <cell r="E238">
            <v>43375</v>
          </cell>
          <cell r="F238">
            <v>52245</v>
          </cell>
          <cell r="G238">
            <v>0</v>
          </cell>
          <cell r="H238">
            <v>52245</v>
          </cell>
          <cell r="J238" t="str">
            <v>ZK101.K215.C397</v>
          </cell>
          <cell r="K238">
            <v>52245</v>
          </cell>
          <cell r="L238" t="str">
            <v>ZK101.K215.C397</v>
          </cell>
          <cell r="M238" t="str">
            <v>ZK101.K215.C397</v>
          </cell>
          <cell r="N238" t="str">
            <v>ZK101</v>
          </cell>
          <cell r="O238" t="str">
            <v>C397</v>
          </cell>
          <cell r="Q238">
            <v>52245</v>
          </cell>
          <cell r="R238">
            <v>0</v>
          </cell>
          <cell r="S238" t="b">
            <v>0</v>
          </cell>
          <cell r="U238" t="str">
            <v>ZK1</v>
          </cell>
          <cell r="V238" t="str">
            <v>C397</v>
          </cell>
          <cell r="W238">
            <v>0</v>
          </cell>
          <cell r="X238">
            <v>43375</v>
          </cell>
          <cell r="Y238">
            <v>52245</v>
          </cell>
          <cell r="Z238">
            <v>0</v>
          </cell>
          <cell r="AA238">
            <v>52245</v>
          </cell>
          <cell r="AB238" t="str">
            <v>C397</v>
          </cell>
          <cell r="AC238">
            <v>0</v>
          </cell>
          <cell r="AD238">
            <v>43375</v>
          </cell>
          <cell r="AE238">
            <v>52245</v>
          </cell>
          <cell r="AF238">
            <v>0</v>
          </cell>
          <cell r="AG238" t="str">
            <v>C397</v>
          </cell>
          <cell r="AJ238"/>
          <cell r="AK238">
            <v>1</v>
          </cell>
          <cell r="AL238">
            <v>959870.5499999997</v>
          </cell>
          <cell r="AV238">
            <v>95620</v>
          </cell>
        </row>
        <row r="239">
          <cell r="A239" t="str">
            <v>ZK101.K215.I013</v>
          </cell>
          <cell r="B239" t="str">
            <v>ZK101</v>
          </cell>
          <cell r="C239">
            <v>0</v>
          </cell>
          <cell r="D239">
            <v>0</v>
          </cell>
          <cell r="E239">
            <v>0</v>
          </cell>
          <cell r="F239">
            <v>60.78</v>
          </cell>
          <cell r="G239">
            <v>0</v>
          </cell>
          <cell r="H239">
            <v>60.78</v>
          </cell>
          <cell r="J239" t="str">
            <v>ZK101.K215.I013</v>
          </cell>
          <cell r="K239">
            <v>60.78</v>
          </cell>
          <cell r="L239" t="str">
            <v>ZK101.K215.I013</v>
          </cell>
          <cell r="M239" t="str">
            <v>ZK101.K215.I013</v>
          </cell>
          <cell r="N239" t="str">
            <v>ZK101</v>
          </cell>
          <cell r="O239" t="str">
            <v>I013</v>
          </cell>
          <cell r="Q239">
            <v>60.78</v>
          </cell>
          <cell r="R239">
            <v>0</v>
          </cell>
          <cell r="S239" t="b">
            <v>0</v>
          </cell>
          <cell r="T239">
            <v>0</v>
          </cell>
          <cell r="U239" t="str">
            <v>ZK1</v>
          </cell>
          <cell r="V239" t="str">
            <v>I013</v>
          </cell>
          <cell r="W239">
            <v>0</v>
          </cell>
          <cell r="X239">
            <v>0</v>
          </cell>
          <cell r="Y239">
            <v>60.78</v>
          </cell>
          <cell r="Z239">
            <v>0</v>
          </cell>
          <cell r="AA239">
            <v>60.78</v>
          </cell>
          <cell r="AB239" t="str">
            <v>I013</v>
          </cell>
          <cell r="AC239">
            <v>0</v>
          </cell>
          <cell r="AD239">
            <v>0</v>
          </cell>
          <cell r="AE239">
            <v>60.78</v>
          </cell>
          <cell r="AF239">
            <v>0</v>
          </cell>
          <cell r="AG239" t="str">
            <v>I013</v>
          </cell>
          <cell r="AJ239"/>
          <cell r="AK239">
            <v>1</v>
          </cell>
          <cell r="AL239">
            <v>959870.5499999997</v>
          </cell>
          <cell r="AV239">
            <v>60.78</v>
          </cell>
        </row>
        <row r="240">
          <cell r="A240" t="str">
            <v>ZK101.K216.C080</v>
          </cell>
          <cell r="B240" t="str">
            <v>ZK101</v>
          </cell>
          <cell r="C240">
            <v>0</v>
          </cell>
          <cell r="D240">
            <v>0</v>
          </cell>
          <cell r="E240">
            <v>0</v>
          </cell>
          <cell r="F240">
            <v>566000</v>
          </cell>
          <cell r="G240">
            <v>0</v>
          </cell>
          <cell r="H240">
            <v>566000</v>
          </cell>
          <cell r="J240" t="str">
            <v>ZK101.K216.C080</v>
          </cell>
          <cell r="K240">
            <v>566000</v>
          </cell>
          <cell r="L240" t="str">
            <v>ZK101.K216.C080</v>
          </cell>
          <cell r="M240" t="str">
            <v>ZK101.K216.C080</v>
          </cell>
          <cell r="N240" t="str">
            <v>ZK101</v>
          </cell>
          <cell r="O240" t="str">
            <v>C080</v>
          </cell>
          <cell r="Q240">
            <v>566000</v>
          </cell>
          <cell r="R240">
            <v>0</v>
          </cell>
          <cell r="S240" t="b">
            <v>0</v>
          </cell>
          <cell r="U240" t="str">
            <v>ZK1</v>
          </cell>
          <cell r="V240" t="str">
            <v>C080</v>
          </cell>
          <cell r="W240">
            <v>0</v>
          </cell>
          <cell r="X240">
            <v>0</v>
          </cell>
          <cell r="Y240">
            <v>566000</v>
          </cell>
          <cell r="Z240">
            <v>0</v>
          </cell>
          <cell r="AA240">
            <v>566000</v>
          </cell>
          <cell r="AB240" t="str">
            <v>C080</v>
          </cell>
          <cell r="AC240">
            <v>0</v>
          </cell>
          <cell r="AD240">
            <v>0</v>
          </cell>
          <cell r="AE240">
            <v>566000</v>
          </cell>
          <cell r="AF240">
            <v>0</v>
          </cell>
          <cell r="AG240" t="str">
            <v>C080</v>
          </cell>
          <cell r="AJ240"/>
          <cell r="AK240">
            <v>1</v>
          </cell>
          <cell r="AL240">
            <v>959870.5499999997</v>
          </cell>
          <cell r="AV240">
            <v>566000</v>
          </cell>
        </row>
        <row r="241">
          <cell r="A241" t="str">
            <v>ZK101.K216.C090</v>
          </cell>
          <cell r="B241" t="str">
            <v>ZK101</v>
          </cell>
          <cell r="C241">
            <v>0</v>
          </cell>
          <cell r="D241">
            <v>0</v>
          </cell>
          <cell r="E241">
            <v>40000</v>
          </cell>
          <cell r="F241">
            <v>200000</v>
          </cell>
          <cell r="G241">
            <v>0</v>
          </cell>
          <cell r="H241">
            <v>200000</v>
          </cell>
          <cell r="J241" t="str">
            <v>ZK101.K216.C090</v>
          </cell>
          <cell r="K241">
            <v>200000</v>
          </cell>
          <cell r="L241" t="str">
            <v>ZK101.K216.C090</v>
          </cell>
          <cell r="M241" t="str">
            <v>ZK101.K216.C090</v>
          </cell>
          <cell r="N241" t="str">
            <v>ZK101</v>
          </cell>
          <cell r="O241" t="str">
            <v>C090</v>
          </cell>
          <cell r="Q241">
            <v>200000</v>
          </cell>
          <cell r="R241">
            <v>0</v>
          </cell>
          <cell r="S241" t="b">
            <v>0</v>
          </cell>
          <cell r="T241">
            <v>0</v>
          </cell>
          <cell r="U241" t="str">
            <v>ZK1</v>
          </cell>
          <cell r="V241" t="str">
            <v>C090</v>
          </cell>
          <cell r="W241">
            <v>0</v>
          </cell>
          <cell r="X241">
            <v>40000</v>
          </cell>
          <cell r="Y241">
            <v>200000</v>
          </cell>
          <cell r="Z241">
            <v>0</v>
          </cell>
          <cell r="AA241">
            <v>200000</v>
          </cell>
          <cell r="AB241" t="str">
            <v>C090</v>
          </cell>
          <cell r="AC241">
            <v>0</v>
          </cell>
          <cell r="AD241">
            <v>40000</v>
          </cell>
          <cell r="AE241">
            <v>200000</v>
          </cell>
          <cell r="AF241">
            <v>0</v>
          </cell>
          <cell r="AG241" t="str">
            <v>C090</v>
          </cell>
          <cell r="AJ241"/>
          <cell r="AK241">
            <v>1</v>
          </cell>
          <cell r="AL241">
            <v>959870.5499999997</v>
          </cell>
          <cell r="AV241">
            <v>240000</v>
          </cell>
        </row>
        <row r="242">
          <cell r="A242" t="str">
            <v>ZK101.K216.C320</v>
          </cell>
          <cell r="B242" t="str">
            <v>ZK101</v>
          </cell>
          <cell r="C242">
            <v>0</v>
          </cell>
          <cell r="D242">
            <v>0</v>
          </cell>
          <cell r="E242">
            <v>8059.52</v>
          </cell>
          <cell r="F242">
            <v>0</v>
          </cell>
          <cell r="G242">
            <v>0</v>
          </cell>
          <cell r="H242">
            <v>0</v>
          </cell>
          <cell r="J242" t="str">
            <v>ZK101.K216.C320</v>
          </cell>
          <cell r="K242">
            <v>0</v>
          </cell>
          <cell r="L242" t="str">
            <v>ZK101.K216.C320</v>
          </cell>
          <cell r="M242" t="str">
            <v>ZK101.K216.C320</v>
          </cell>
          <cell r="N242" t="str">
            <v>ZK101</v>
          </cell>
          <cell r="O242" t="str">
            <v>C320</v>
          </cell>
          <cell r="Q242">
            <v>0</v>
          </cell>
          <cell r="R242">
            <v>0</v>
          </cell>
          <cell r="S242" t="b">
            <v>0</v>
          </cell>
          <cell r="T242">
            <v>0</v>
          </cell>
          <cell r="U242" t="str">
            <v>ZK1</v>
          </cell>
          <cell r="V242" t="str">
            <v>C320</v>
          </cell>
          <cell r="W242">
            <v>0</v>
          </cell>
          <cell r="X242">
            <v>8059.52</v>
          </cell>
          <cell r="Y242">
            <v>0</v>
          </cell>
          <cell r="Z242">
            <v>0</v>
          </cell>
          <cell r="AA242">
            <v>0</v>
          </cell>
          <cell r="AB242" t="str">
            <v>C320</v>
          </cell>
          <cell r="AC242">
            <v>0</v>
          </cell>
          <cell r="AD242">
            <v>8059.52</v>
          </cell>
          <cell r="AE242">
            <v>0</v>
          </cell>
          <cell r="AF242">
            <v>0</v>
          </cell>
          <cell r="AG242" t="str">
            <v>C320</v>
          </cell>
          <cell r="AJ242"/>
          <cell r="AK242">
            <v>1</v>
          </cell>
          <cell r="AL242">
            <v>959870.5499999997</v>
          </cell>
          <cell r="AV242">
            <v>8059.52</v>
          </cell>
        </row>
        <row r="243">
          <cell r="A243" t="str">
            <v>ZK101.K216.C350</v>
          </cell>
          <cell r="B243" t="str">
            <v>ZK101</v>
          </cell>
          <cell r="C243">
            <v>0</v>
          </cell>
          <cell r="D243">
            <v>0</v>
          </cell>
          <cell r="E243">
            <v>62000</v>
          </cell>
          <cell r="F243">
            <v>-31780</v>
          </cell>
          <cell r="G243">
            <v>0</v>
          </cell>
          <cell r="H243">
            <v>-31780</v>
          </cell>
          <cell r="J243" t="str">
            <v>ZK101.K216.C350</v>
          </cell>
          <cell r="K243">
            <v>-31780</v>
          </cell>
          <cell r="L243" t="str">
            <v>ZK101.K216.C350</v>
          </cell>
          <cell r="M243" t="str">
            <v>ZK101.K216.C350</v>
          </cell>
          <cell r="N243" t="str">
            <v>ZK101</v>
          </cell>
          <cell r="O243" t="str">
            <v>C350</v>
          </cell>
          <cell r="Q243">
            <v>-31780</v>
          </cell>
          <cell r="R243">
            <v>0</v>
          </cell>
          <cell r="S243" t="b">
            <v>0</v>
          </cell>
          <cell r="U243" t="str">
            <v>ZK1</v>
          </cell>
          <cell r="V243" t="str">
            <v>C350</v>
          </cell>
          <cell r="W243">
            <v>0</v>
          </cell>
          <cell r="X243">
            <v>62000</v>
          </cell>
          <cell r="Y243">
            <v>-31780</v>
          </cell>
          <cell r="Z243">
            <v>0</v>
          </cell>
          <cell r="AA243">
            <v>-31780</v>
          </cell>
          <cell r="AB243" t="str">
            <v>C350</v>
          </cell>
          <cell r="AC243">
            <v>0</v>
          </cell>
          <cell r="AD243">
            <v>62000</v>
          </cell>
          <cell r="AE243">
            <v>-31780</v>
          </cell>
          <cell r="AF243">
            <v>0</v>
          </cell>
          <cell r="AG243" t="str">
            <v>C350</v>
          </cell>
          <cell r="AJ243"/>
          <cell r="AK243">
            <v>1</v>
          </cell>
          <cell r="AL243">
            <v>959870.5499999997</v>
          </cell>
          <cell r="AV243">
            <v>30220</v>
          </cell>
        </row>
        <row r="244">
          <cell r="A244" t="str">
            <v>ZK101.K216.C360</v>
          </cell>
          <cell r="B244" t="str">
            <v>ZK101</v>
          </cell>
          <cell r="C244">
            <v>0</v>
          </cell>
          <cell r="D244">
            <v>0</v>
          </cell>
          <cell r="E244">
            <v>140639</v>
          </cell>
          <cell r="F244">
            <v>268852.89</v>
          </cell>
          <cell r="G244">
            <v>0</v>
          </cell>
          <cell r="H244">
            <v>268852.89</v>
          </cell>
          <cell r="J244" t="str">
            <v>ZK101.K216.C360</v>
          </cell>
          <cell r="K244">
            <v>268852.89</v>
          </cell>
          <cell r="L244" t="str">
            <v>ZK101.K216.C360</v>
          </cell>
          <cell r="M244" t="str">
            <v>ZK101.K216.C360</v>
          </cell>
          <cell r="N244" t="str">
            <v>ZK101</v>
          </cell>
          <cell r="O244" t="str">
            <v>C360</v>
          </cell>
          <cell r="Q244">
            <v>268852.89</v>
          </cell>
          <cell r="R244">
            <v>0</v>
          </cell>
          <cell r="S244" t="b">
            <v>0</v>
          </cell>
          <cell r="T244">
            <v>0</v>
          </cell>
          <cell r="U244" t="str">
            <v>ZK1</v>
          </cell>
          <cell r="V244" t="str">
            <v>C360</v>
          </cell>
          <cell r="W244">
            <v>0</v>
          </cell>
          <cell r="X244">
            <v>140639</v>
          </cell>
          <cell r="Y244">
            <v>268852.89</v>
          </cell>
          <cell r="Z244">
            <v>0</v>
          </cell>
          <cell r="AA244">
            <v>268852.89</v>
          </cell>
          <cell r="AB244" t="str">
            <v>C360</v>
          </cell>
          <cell r="AC244">
            <v>0</v>
          </cell>
          <cell r="AD244">
            <v>140639</v>
          </cell>
          <cell r="AE244">
            <v>268852.89</v>
          </cell>
          <cell r="AF244">
            <v>0</v>
          </cell>
          <cell r="AG244" t="str">
            <v>C360</v>
          </cell>
          <cell r="AJ244"/>
          <cell r="AK244">
            <v>1</v>
          </cell>
          <cell r="AL244">
            <v>959870.5499999997</v>
          </cell>
          <cell r="AV244">
            <v>409491.89</v>
          </cell>
        </row>
        <row r="245">
          <cell r="A245" t="str">
            <v>ZK101.K216.C370</v>
          </cell>
          <cell r="B245" t="str">
            <v>ZK101</v>
          </cell>
          <cell r="C245">
            <v>0</v>
          </cell>
          <cell r="D245">
            <v>0</v>
          </cell>
          <cell r="E245">
            <v>65072</v>
          </cell>
          <cell r="F245">
            <v>183116</v>
          </cell>
          <cell r="G245">
            <v>0</v>
          </cell>
          <cell r="H245">
            <v>183116</v>
          </cell>
          <cell r="J245" t="str">
            <v>ZK101.K216.C370</v>
          </cell>
          <cell r="K245">
            <v>183116</v>
          </cell>
          <cell r="L245" t="str">
            <v>ZK101.K216.C370</v>
          </cell>
          <cell r="M245" t="str">
            <v>ZK101.K216.C370</v>
          </cell>
          <cell r="N245" t="str">
            <v>ZK101</v>
          </cell>
          <cell r="O245" t="str">
            <v>C370</v>
          </cell>
          <cell r="Q245">
            <v>183116</v>
          </cell>
          <cell r="R245">
            <v>0</v>
          </cell>
          <cell r="S245" t="b">
            <v>0</v>
          </cell>
          <cell r="T245">
            <v>0</v>
          </cell>
          <cell r="U245" t="str">
            <v>ZK1</v>
          </cell>
          <cell r="V245" t="str">
            <v>C370</v>
          </cell>
          <cell r="W245">
            <v>0</v>
          </cell>
          <cell r="X245">
            <v>65072</v>
          </cell>
          <cell r="Y245">
            <v>183116</v>
          </cell>
          <cell r="Z245">
            <v>0</v>
          </cell>
          <cell r="AA245">
            <v>183116</v>
          </cell>
          <cell r="AB245" t="str">
            <v>C370</v>
          </cell>
          <cell r="AC245">
            <v>0</v>
          </cell>
          <cell r="AD245">
            <v>65072</v>
          </cell>
          <cell r="AE245">
            <v>183116</v>
          </cell>
          <cell r="AF245">
            <v>0</v>
          </cell>
          <cell r="AG245" t="str">
            <v>C370</v>
          </cell>
          <cell r="AJ245"/>
          <cell r="AK245">
            <v>1</v>
          </cell>
          <cell r="AL245">
            <v>959870.5499999997</v>
          </cell>
          <cell r="AV245">
            <v>248188</v>
          </cell>
        </row>
        <row r="246">
          <cell r="A246" t="str">
            <v>ZK101.K216.I009</v>
          </cell>
          <cell r="B246" t="str">
            <v>ZK101</v>
          </cell>
          <cell r="C246">
            <v>0</v>
          </cell>
          <cell r="D246">
            <v>0</v>
          </cell>
          <cell r="E246">
            <v>0</v>
          </cell>
          <cell r="F246">
            <v>32000</v>
          </cell>
          <cell r="G246">
            <v>0</v>
          </cell>
          <cell r="H246">
            <v>32000</v>
          </cell>
          <cell r="J246" t="str">
            <v>ZK101.K216.I009</v>
          </cell>
          <cell r="K246">
            <v>32000</v>
          </cell>
          <cell r="L246" t="str">
            <v>ZK101.K216.I009</v>
          </cell>
          <cell r="M246" t="str">
            <v>ZK101.K216.I009</v>
          </cell>
          <cell r="N246" t="str">
            <v>ZK101</v>
          </cell>
          <cell r="O246" t="str">
            <v>I009</v>
          </cell>
          <cell r="Q246">
            <v>32000</v>
          </cell>
          <cell r="R246">
            <v>0</v>
          </cell>
          <cell r="S246" t="b">
            <v>0</v>
          </cell>
          <cell r="U246" t="str">
            <v>ZK1</v>
          </cell>
          <cell r="V246" t="str">
            <v>I009</v>
          </cell>
          <cell r="W246">
            <v>0</v>
          </cell>
          <cell r="X246">
            <v>0</v>
          </cell>
          <cell r="Y246">
            <v>32000</v>
          </cell>
          <cell r="Z246">
            <v>0</v>
          </cell>
          <cell r="AA246">
            <v>32000</v>
          </cell>
          <cell r="AB246" t="str">
            <v>I009</v>
          </cell>
          <cell r="AC246">
            <v>0</v>
          </cell>
          <cell r="AD246">
            <v>0</v>
          </cell>
          <cell r="AE246">
            <v>32000</v>
          </cell>
          <cell r="AF246">
            <v>0</v>
          </cell>
          <cell r="AG246" t="str">
            <v>I009</v>
          </cell>
          <cell r="AJ246"/>
          <cell r="AK246">
            <v>1</v>
          </cell>
          <cell r="AL246">
            <v>959870.5499999997</v>
          </cell>
          <cell r="AV246">
            <v>32000</v>
          </cell>
        </row>
        <row r="247">
          <cell r="A247" t="str">
            <v>ZK101.K217.C019</v>
          </cell>
          <cell r="B247" t="str">
            <v>ZK101</v>
          </cell>
          <cell r="C247">
            <v>0</v>
          </cell>
          <cell r="D247">
            <v>0</v>
          </cell>
          <cell r="E247">
            <v>9600</v>
          </cell>
          <cell r="F247">
            <v>0</v>
          </cell>
          <cell r="G247">
            <v>0</v>
          </cell>
          <cell r="H247">
            <v>0</v>
          </cell>
          <cell r="J247" t="str">
            <v>ZK101.K217.C019</v>
          </cell>
          <cell r="K247">
            <v>0</v>
          </cell>
          <cell r="L247" t="str">
            <v>ZK101.K217.C019</v>
          </cell>
          <cell r="M247" t="str">
            <v>ZK101.K217.C019</v>
          </cell>
          <cell r="N247" t="str">
            <v>ZK101</v>
          </cell>
          <cell r="O247" t="str">
            <v>C019</v>
          </cell>
          <cell r="Q247">
            <v>0</v>
          </cell>
          <cell r="R247">
            <v>0</v>
          </cell>
          <cell r="S247" t="b">
            <v>0</v>
          </cell>
          <cell r="T247">
            <v>0</v>
          </cell>
          <cell r="U247" t="str">
            <v>ZK1</v>
          </cell>
          <cell r="V247" t="str">
            <v>C019</v>
          </cell>
          <cell r="W247">
            <v>0</v>
          </cell>
          <cell r="X247">
            <v>9600</v>
          </cell>
          <cell r="Y247">
            <v>0</v>
          </cell>
          <cell r="Z247">
            <v>0</v>
          </cell>
          <cell r="AA247">
            <v>0</v>
          </cell>
          <cell r="AB247" t="str">
            <v>C019</v>
          </cell>
          <cell r="AC247">
            <v>0</v>
          </cell>
          <cell r="AD247">
            <v>9600</v>
          </cell>
          <cell r="AE247">
            <v>0</v>
          </cell>
          <cell r="AF247">
            <v>0</v>
          </cell>
          <cell r="AG247" t="str">
            <v>C019</v>
          </cell>
          <cell r="AJ247"/>
          <cell r="AK247">
            <v>1</v>
          </cell>
          <cell r="AL247">
            <v>959870.5499999997</v>
          </cell>
          <cell r="AV247">
            <v>9600</v>
          </cell>
        </row>
        <row r="248">
          <cell r="A248" t="str">
            <v>ZK101.K217.C020</v>
          </cell>
          <cell r="B248" t="str">
            <v>ZK101</v>
          </cell>
          <cell r="C248">
            <v>0</v>
          </cell>
          <cell r="D248">
            <v>0</v>
          </cell>
          <cell r="E248">
            <v>12000</v>
          </cell>
          <cell r="F248">
            <v>0</v>
          </cell>
          <cell r="G248">
            <v>0</v>
          </cell>
          <cell r="H248">
            <v>0</v>
          </cell>
          <cell r="J248" t="str">
            <v>ZK101.K217.C020</v>
          </cell>
          <cell r="K248">
            <v>0</v>
          </cell>
          <cell r="L248" t="str">
            <v>ZK101.K217.C020</v>
          </cell>
          <cell r="M248" t="str">
            <v>ZK101.K217.C020</v>
          </cell>
          <cell r="N248" t="str">
            <v>ZK101</v>
          </cell>
          <cell r="O248" t="str">
            <v>C020</v>
          </cell>
          <cell r="Q248">
            <v>0</v>
          </cell>
          <cell r="R248">
            <v>0</v>
          </cell>
          <cell r="S248" t="b">
            <v>0</v>
          </cell>
          <cell r="U248" t="str">
            <v>ZK1</v>
          </cell>
          <cell r="V248" t="str">
            <v>C020</v>
          </cell>
          <cell r="W248">
            <v>0</v>
          </cell>
          <cell r="X248">
            <v>12000</v>
          </cell>
          <cell r="Y248">
            <v>0</v>
          </cell>
          <cell r="Z248">
            <v>0</v>
          </cell>
          <cell r="AA248">
            <v>0</v>
          </cell>
          <cell r="AB248" t="str">
            <v>C020</v>
          </cell>
          <cell r="AC248">
            <v>0</v>
          </cell>
          <cell r="AD248">
            <v>12000</v>
          </cell>
          <cell r="AE248">
            <v>0</v>
          </cell>
          <cell r="AF248">
            <v>0</v>
          </cell>
          <cell r="AG248" t="str">
            <v>C020</v>
          </cell>
          <cell r="AJ248"/>
          <cell r="AK248">
            <v>1</v>
          </cell>
          <cell r="AL248">
            <v>959870.5499999997</v>
          </cell>
          <cell r="AV248">
            <v>12000</v>
          </cell>
        </row>
        <row r="249">
          <cell r="A249" t="str">
            <v>ZK101.K218.C560</v>
          </cell>
          <cell r="B249" t="str">
            <v>ZK101</v>
          </cell>
          <cell r="C249">
            <v>0</v>
          </cell>
          <cell r="D249">
            <v>0</v>
          </cell>
          <cell r="E249">
            <v>7000</v>
          </cell>
          <cell r="F249">
            <v>3183.2</v>
          </cell>
          <cell r="G249">
            <v>0</v>
          </cell>
          <cell r="H249">
            <v>3183.2</v>
          </cell>
          <cell r="J249" t="str">
            <v>ZK101.K218.C560</v>
          </cell>
          <cell r="K249">
            <v>3183.2</v>
          </cell>
          <cell r="L249" t="str">
            <v>ZK101.K218.C560</v>
          </cell>
          <cell r="M249" t="str">
            <v>ZK101.K218.C560</v>
          </cell>
          <cell r="N249" t="str">
            <v>ZK101</v>
          </cell>
          <cell r="O249" t="str">
            <v>C560</v>
          </cell>
          <cell r="Q249">
            <v>3183.2</v>
          </cell>
          <cell r="R249">
            <v>0</v>
          </cell>
          <cell r="S249" t="b">
            <v>0</v>
          </cell>
          <cell r="T249">
            <v>0</v>
          </cell>
          <cell r="U249" t="str">
            <v>ZK1</v>
          </cell>
          <cell r="V249" t="str">
            <v>C560</v>
          </cell>
          <cell r="W249">
            <v>0</v>
          </cell>
          <cell r="X249">
            <v>7000</v>
          </cell>
          <cell r="Y249">
            <v>3183.2</v>
          </cell>
          <cell r="Z249">
            <v>0</v>
          </cell>
          <cell r="AA249">
            <v>3183.2</v>
          </cell>
          <cell r="AB249" t="str">
            <v>C560</v>
          </cell>
          <cell r="AC249">
            <v>0</v>
          </cell>
          <cell r="AD249">
            <v>7000</v>
          </cell>
          <cell r="AE249">
            <v>3183.2</v>
          </cell>
          <cell r="AF249">
            <v>0</v>
          </cell>
          <cell r="AG249" t="str">
            <v>C560</v>
          </cell>
          <cell r="AJ249"/>
          <cell r="AK249">
            <v>1</v>
          </cell>
          <cell r="AL249">
            <v>959870.5499999997</v>
          </cell>
          <cell r="AV249">
            <v>10183.200000000001</v>
          </cell>
        </row>
        <row r="250">
          <cell r="A250" t="str">
            <v>ZK101.K219.C025</v>
          </cell>
          <cell r="B250" t="str">
            <v>ZK101</v>
          </cell>
          <cell r="C250">
            <v>0</v>
          </cell>
          <cell r="D250">
            <v>0</v>
          </cell>
          <cell r="E250">
            <v>0</v>
          </cell>
          <cell r="F250">
            <v>551.83000000000004</v>
          </cell>
          <cell r="G250">
            <v>0</v>
          </cell>
          <cell r="H250">
            <v>551.83000000000004</v>
          </cell>
          <cell r="J250" t="str">
            <v>ZK101.K219.C025</v>
          </cell>
          <cell r="K250">
            <v>551.83000000000004</v>
          </cell>
          <cell r="L250" t="str">
            <v>ZK101.K219.C025</v>
          </cell>
          <cell r="M250" t="str">
            <v>ZK101.K219.C025</v>
          </cell>
          <cell r="N250" t="str">
            <v>ZK101</v>
          </cell>
          <cell r="O250" t="str">
            <v>C025</v>
          </cell>
          <cell r="Q250">
            <v>551.83000000000004</v>
          </cell>
          <cell r="R250">
            <v>0</v>
          </cell>
          <cell r="S250" t="b">
            <v>0</v>
          </cell>
          <cell r="U250" t="str">
            <v>ZK1</v>
          </cell>
          <cell r="V250" t="str">
            <v>C025</v>
          </cell>
          <cell r="W250">
            <v>0</v>
          </cell>
          <cell r="X250">
            <v>0</v>
          </cell>
          <cell r="Y250">
            <v>551.83000000000004</v>
          </cell>
          <cell r="Z250">
            <v>0</v>
          </cell>
          <cell r="AA250">
            <v>551.83000000000004</v>
          </cell>
          <cell r="AB250" t="str">
            <v>C025</v>
          </cell>
          <cell r="AC250">
            <v>0</v>
          </cell>
          <cell r="AD250">
            <v>0</v>
          </cell>
          <cell r="AE250">
            <v>551.83000000000004</v>
          </cell>
          <cell r="AF250">
            <v>0</v>
          </cell>
          <cell r="AG250" t="str">
            <v>C025</v>
          </cell>
          <cell r="AJ250"/>
          <cell r="AK250">
            <v>1</v>
          </cell>
          <cell r="AL250">
            <v>959870.5499999997</v>
          </cell>
          <cell r="AV250">
            <v>551.83000000000004</v>
          </cell>
        </row>
        <row r="251">
          <cell r="A251" t="str">
            <v>ZK101.K219.C050</v>
          </cell>
          <cell r="B251" t="str">
            <v>ZK101</v>
          </cell>
          <cell r="C251">
            <v>0</v>
          </cell>
          <cell r="D251">
            <v>0</v>
          </cell>
          <cell r="E251">
            <v>0</v>
          </cell>
          <cell r="F251">
            <v>9373</v>
          </cell>
          <cell r="G251">
            <v>0</v>
          </cell>
          <cell r="H251">
            <v>9373</v>
          </cell>
          <cell r="J251" t="str">
            <v>ZK101.K219.C050</v>
          </cell>
          <cell r="K251">
            <v>9373</v>
          </cell>
          <cell r="L251" t="str">
            <v>ZK101.K219.C050</v>
          </cell>
          <cell r="M251" t="str">
            <v>ZK101.K219.C050</v>
          </cell>
          <cell r="N251" t="str">
            <v>ZK101</v>
          </cell>
          <cell r="O251" t="str">
            <v>C050</v>
          </cell>
          <cell r="Q251">
            <v>9373</v>
          </cell>
          <cell r="R251">
            <v>0</v>
          </cell>
          <cell r="S251" t="b">
            <v>0</v>
          </cell>
          <cell r="T251">
            <v>0</v>
          </cell>
          <cell r="U251" t="str">
            <v>ZK1</v>
          </cell>
          <cell r="V251" t="str">
            <v>C050</v>
          </cell>
          <cell r="W251">
            <v>0</v>
          </cell>
          <cell r="X251">
            <v>0</v>
          </cell>
          <cell r="Y251">
            <v>9373</v>
          </cell>
          <cell r="Z251">
            <v>0</v>
          </cell>
          <cell r="AA251">
            <v>9373</v>
          </cell>
          <cell r="AB251" t="str">
            <v>C050</v>
          </cell>
          <cell r="AC251">
            <v>0</v>
          </cell>
          <cell r="AD251">
            <v>0</v>
          </cell>
          <cell r="AE251">
            <v>9373</v>
          </cell>
          <cell r="AF251">
            <v>0</v>
          </cell>
          <cell r="AG251" t="str">
            <v>C050</v>
          </cell>
          <cell r="AJ251"/>
          <cell r="AK251">
            <v>1</v>
          </cell>
          <cell r="AL251">
            <v>959870.5499999997</v>
          </cell>
          <cell r="AV251">
            <v>9373</v>
          </cell>
        </row>
        <row r="252">
          <cell r="A252" t="str">
            <v>ZK101.K219.C170</v>
          </cell>
          <cell r="B252" t="str">
            <v>ZK101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J252" t="str">
            <v>ZK101.K219.C170</v>
          </cell>
          <cell r="K252">
            <v>0</v>
          </cell>
          <cell r="L252" t="str">
            <v>ZK101.K219.C170</v>
          </cell>
          <cell r="M252" t="str">
            <v>ZK101.K219.C170</v>
          </cell>
          <cell r="N252" t="str">
            <v>ZK101</v>
          </cell>
          <cell r="O252" t="str">
            <v>C170</v>
          </cell>
          <cell r="Q252">
            <v>0</v>
          </cell>
          <cell r="R252">
            <v>0</v>
          </cell>
          <cell r="S252" t="b">
            <v>0</v>
          </cell>
          <cell r="U252" t="str">
            <v>ZK1</v>
          </cell>
          <cell r="V252" t="str">
            <v>C170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0</v>
          </cell>
          <cell r="AB252" t="str">
            <v>C170</v>
          </cell>
          <cell r="AC252">
            <v>0</v>
          </cell>
          <cell r="AD252">
            <v>0</v>
          </cell>
          <cell r="AE252">
            <v>0</v>
          </cell>
          <cell r="AF252">
            <v>0</v>
          </cell>
          <cell r="AG252" t="str">
            <v>C170</v>
          </cell>
          <cell r="AJ252"/>
          <cell r="AK252">
            <v>1</v>
          </cell>
          <cell r="AL252">
            <v>959870.5499999997</v>
          </cell>
          <cell r="AV252">
            <v>0</v>
          </cell>
        </row>
        <row r="253">
          <cell r="A253" t="str">
            <v>ZK101.K219.C236</v>
          </cell>
          <cell r="B253" t="str">
            <v>ZK101</v>
          </cell>
          <cell r="C253">
            <v>0</v>
          </cell>
          <cell r="D253">
            <v>0</v>
          </cell>
          <cell r="E253">
            <v>0</v>
          </cell>
          <cell r="F253">
            <v>600</v>
          </cell>
          <cell r="G253">
            <v>0</v>
          </cell>
          <cell r="H253">
            <v>600</v>
          </cell>
          <cell r="J253" t="str">
            <v>ZK101.K219.C236</v>
          </cell>
          <cell r="K253">
            <v>600</v>
          </cell>
          <cell r="L253" t="str">
            <v>ZK101.K219.C236</v>
          </cell>
          <cell r="M253" t="str">
            <v>ZK101.K219.C236</v>
          </cell>
          <cell r="N253" t="str">
            <v>ZK101</v>
          </cell>
          <cell r="O253" t="str">
            <v>C236</v>
          </cell>
          <cell r="Q253">
            <v>600</v>
          </cell>
          <cell r="R253">
            <v>0</v>
          </cell>
          <cell r="S253" t="b">
            <v>0</v>
          </cell>
          <cell r="T253">
            <v>0</v>
          </cell>
          <cell r="U253" t="str">
            <v>ZK1</v>
          </cell>
          <cell r="V253" t="str">
            <v>C236</v>
          </cell>
          <cell r="W253">
            <v>0</v>
          </cell>
          <cell r="X253">
            <v>0</v>
          </cell>
          <cell r="Y253">
            <v>600</v>
          </cell>
          <cell r="Z253">
            <v>0</v>
          </cell>
          <cell r="AA253">
            <v>600</v>
          </cell>
          <cell r="AB253" t="str">
            <v>C236</v>
          </cell>
          <cell r="AC253">
            <v>0</v>
          </cell>
          <cell r="AD253">
            <v>0</v>
          </cell>
          <cell r="AE253">
            <v>600</v>
          </cell>
          <cell r="AF253">
            <v>0</v>
          </cell>
          <cell r="AG253" t="str">
            <v>C236</v>
          </cell>
          <cell r="AJ253"/>
          <cell r="AK253">
            <v>1</v>
          </cell>
          <cell r="AL253">
            <v>959870.5499999997</v>
          </cell>
          <cell r="AV253">
            <v>600</v>
          </cell>
        </row>
        <row r="254">
          <cell r="A254" t="str">
            <v>ZK101.K219.C290</v>
          </cell>
          <cell r="B254" t="str">
            <v>ZK101</v>
          </cell>
          <cell r="C254">
            <v>0</v>
          </cell>
          <cell r="D254">
            <v>0</v>
          </cell>
          <cell r="E254">
            <v>208.94</v>
          </cell>
          <cell r="F254">
            <v>0</v>
          </cell>
          <cell r="G254">
            <v>0</v>
          </cell>
          <cell r="H254">
            <v>0</v>
          </cell>
          <cell r="J254" t="str">
            <v>ZK101.K219.C290</v>
          </cell>
          <cell r="K254">
            <v>0</v>
          </cell>
          <cell r="L254" t="str">
            <v>ZK101.K219.C290</v>
          </cell>
          <cell r="M254" t="str">
            <v>ZK101.K219.C290</v>
          </cell>
          <cell r="N254" t="str">
            <v>ZK101</v>
          </cell>
          <cell r="O254" t="str">
            <v>C290</v>
          </cell>
          <cell r="Q254">
            <v>0</v>
          </cell>
          <cell r="R254">
            <v>0</v>
          </cell>
          <cell r="S254" t="b">
            <v>0</v>
          </cell>
          <cell r="T254">
            <v>0</v>
          </cell>
          <cell r="U254" t="str">
            <v>ZK1</v>
          </cell>
          <cell r="V254" t="str">
            <v>C290</v>
          </cell>
          <cell r="W254">
            <v>0</v>
          </cell>
          <cell r="X254">
            <v>208.94</v>
          </cell>
          <cell r="Y254">
            <v>0</v>
          </cell>
          <cell r="Z254">
            <v>0</v>
          </cell>
          <cell r="AA254">
            <v>0</v>
          </cell>
          <cell r="AB254" t="str">
            <v>C290</v>
          </cell>
          <cell r="AC254">
            <v>0</v>
          </cell>
          <cell r="AD254">
            <v>208.94</v>
          </cell>
          <cell r="AE254">
            <v>0</v>
          </cell>
          <cell r="AF254">
            <v>0</v>
          </cell>
          <cell r="AG254" t="str">
            <v>C290</v>
          </cell>
          <cell r="AJ254"/>
          <cell r="AK254">
            <v>1</v>
          </cell>
          <cell r="AL254">
            <v>959870.5499999997</v>
          </cell>
          <cell r="AV254">
            <v>208.94</v>
          </cell>
        </row>
        <row r="255">
          <cell r="A255" t="str">
            <v>ZK101.K219.C810</v>
          </cell>
          <cell r="B255" t="str">
            <v>ZK101</v>
          </cell>
          <cell r="C255">
            <v>0</v>
          </cell>
          <cell r="D255">
            <v>0</v>
          </cell>
          <cell r="E255">
            <v>639.41</v>
          </cell>
          <cell r="F255">
            <v>0</v>
          </cell>
          <cell r="G255">
            <v>0</v>
          </cell>
          <cell r="H255">
            <v>0</v>
          </cell>
          <cell r="J255" t="str">
            <v>ZK101.K219.C810</v>
          </cell>
          <cell r="K255">
            <v>0</v>
          </cell>
          <cell r="L255" t="str">
            <v>ZK101.K219.C810</v>
          </cell>
          <cell r="M255" t="str">
            <v>ZK101.K219.C810</v>
          </cell>
          <cell r="N255" t="str">
            <v>ZK101</v>
          </cell>
          <cell r="O255" t="str">
            <v>C810</v>
          </cell>
          <cell r="Q255">
            <v>0</v>
          </cell>
          <cell r="R255">
            <v>0</v>
          </cell>
          <cell r="S255" t="b">
            <v>0</v>
          </cell>
          <cell r="U255" t="str">
            <v>ZK1</v>
          </cell>
          <cell r="V255" t="str">
            <v>C810</v>
          </cell>
          <cell r="W255">
            <v>0</v>
          </cell>
          <cell r="X255">
            <v>639.41</v>
          </cell>
          <cell r="Y255">
            <v>0</v>
          </cell>
          <cell r="Z255">
            <v>0</v>
          </cell>
          <cell r="AA255">
            <v>0</v>
          </cell>
          <cell r="AB255" t="str">
            <v>C810</v>
          </cell>
          <cell r="AC255">
            <v>0</v>
          </cell>
          <cell r="AD255">
            <v>639.41</v>
          </cell>
          <cell r="AE255">
            <v>0</v>
          </cell>
          <cell r="AF255">
            <v>0</v>
          </cell>
          <cell r="AG255" t="str">
            <v>C810</v>
          </cell>
          <cell r="AJ255"/>
          <cell r="AK255">
            <v>1</v>
          </cell>
          <cell r="AL255">
            <v>959870.5499999997</v>
          </cell>
          <cell r="AV255">
            <v>639.41</v>
          </cell>
        </row>
        <row r="256">
          <cell r="A256" t="str">
            <v>ZK101.K223.C181</v>
          </cell>
          <cell r="B256" t="str">
            <v>ZK101</v>
          </cell>
          <cell r="C256">
            <v>0</v>
          </cell>
          <cell r="D256">
            <v>0</v>
          </cell>
          <cell r="E256">
            <v>0</v>
          </cell>
          <cell r="F256">
            <v>154000</v>
          </cell>
          <cell r="G256">
            <v>0</v>
          </cell>
          <cell r="H256">
            <v>154000</v>
          </cell>
          <cell r="J256" t="str">
            <v>ZK101.K223.C181</v>
          </cell>
          <cell r="K256">
            <v>154000</v>
          </cell>
          <cell r="L256" t="str">
            <v>ZK101.K223.C181</v>
          </cell>
          <cell r="M256" t="str">
            <v>ZK101.K223.C181</v>
          </cell>
          <cell r="N256" t="str">
            <v>ZK101</v>
          </cell>
          <cell r="O256" t="str">
            <v>C181</v>
          </cell>
          <cell r="Q256">
            <v>154000</v>
          </cell>
          <cell r="R256">
            <v>0</v>
          </cell>
          <cell r="S256" t="b">
            <v>0</v>
          </cell>
          <cell r="T256">
            <v>0</v>
          </cell>
          <cell r="U256" t="str">
            <v>ZK1</v>
          </cell>
          <cell r="V256" t="str">
            <v>C181</v>
          </cell>
          <cell r="W256">
            <v>0</v>
          </cell>
          <cell r="X256">
            <v>0</v>
          </cell>
          <cell r="Y256">
            <v>154000</v>
          </cell>
          <cell r="Z256">
            <v>0</v>
          </cell>
          <cell r="AA256">
            <v>154000</v>
          </cell>
          <cell r="AB256" t="str">
            <v>C181</v>
          </cell>
          <cell r="AC256">
            <v>0</v>
          </cell>
          <cell r="AD256">
            <v>0</v>
          </cell>
          <cell r="AE256">
            <v>154000</v>
          </cell>
          <cell r="AF256">
            <v>0</v>
          </cell>
          <cell r="AG256" t="str">
            <v>C181</v>
          </cell>
          <cell r="AJ256"/>
          <cell r="AK256">
            <v>1</v>
          </cell>
          <cell r="AL256">
            <v>959870.5499999997</v>
          </cell>
          <cell r="AV256">
            <v>154000</v>
          </cell>
        </row>
        <row r="257">
          <cell r="A257" t="str">
            <v>ZK101.K223.C290</v>
          </cell>
          <cell r="B257" t="str">
            <v>ZK101</v>
          </cell>
          <cell r="C257">
            <v>0</v>
          </cell>
          <cell r="D257">
            <v>0</v>
          </cell>
          <cell r="E257">
            <v>0</v>
          </cell>
          <cell r="F257">
            <v>999.5</v>
          </cell>
          <cell r="G257">
            <v>0</v>
          </cell>
          <cell r="H257">
            <v>999.5</v>
          </cell>
          <cell r="J257" t="str">
            <v>ZK101.K223.C290</v>
          </cell>
          <cell r="K257">
            <v>999.5</v>
          </cell>
          <cell r="L257" t="str">
            <v>ZK101.K223.C290</v>
          </cell>
          <cell r="M257" t="str">
            <v>ZK101.K223.C290</v>
          </cell>
          <cell r="N257" t="str">
            <v>ZK101</v>
          </cell>
          <cell r="O257" t="str">
            <v>C290</v>
          </cell>
          <cell r="Q257">
            <v>999.5</v>
          </cell>
          <cell r="R257">
            <v>0</v>
          </cell>
          <cell r="S257" t="b">
            <v>0</v>
          </cell>
          <cell r="U257" t="str">
            <v>ZK1</v>
          </cell>
          <cell r="V257" t="str">
            <v>C290</v>
          </cell>
          <cell r="W257">
            <v>0</v>
          </cell>
          <cell r="X257">
            <v>0</v>
          </cell>
          <cell r="Y257">
            <v>999.5</v>
          </cell>
          <cell r="Z257">
            <v>0</v>
          </cell>
          <cell r="AA257">
            <v>999.5</v>
          </cell>
          <cell r="AB257" t="str">
            <v>C290</v>
          </cell>
          <cell r="AC257">
            <v>0</v>
          </cell>
          <cell r="AD257">
            <v>0</v>
          </cell>
          <cell r="AE257">
            <v>999.5</v>
          </cell>
          <cell r="AF257">
            <v>0</v>
          </cell>
          <cell r="AG257" t="str">
            <v>C290</v>
          </cell>
          <cell r="AJ257"/>
          <cell r="AK257">
            <v>1</v>
          </cell>
          <cell r="AL257">
            <v>959870.5499999997</v>
          </cell>
          <cell r="AV257">
            <v>999.5</v>
          </cell>
        </row>
        <row r="258">
          <cell r="A258" t="str">
            <v>ZK101.K232.C070</v>
          </cell>
          <cell r="B258" t="str">
            <v>ZK101</v>
          </cell>
          <cell r="C258">
            <v>0</v>
          </cell>
          <cell r="D258">
            <v>0</v>
          </cell>
          <cell r="E258">
            <v>0</v>
          </cell>
          <cell r="F258">
            <v>25</v>
          </cell>
          <cell r="G258">
            <v>0</v>
          </cell>
          <cell r="H258">
            <v>25</v>
          </cell>
          <cell r="J258" t="str">
            <v>ZK101.K232.C070</v>
          </cell>
          <cell r="K258">
            <v>25</v>
          </cell>
          <cell r="L258" t="str">
            <v>ZK101.K232.C070</v>
          </cell>
          <cell r="M258" t="str">
            <v>ZK101.K232.C070</v>
          </cell>
          <cell r="N258" t="str">
            <v>ZK101</v>
          </cell>
          <cell r="O258" t="str">
            <v>C070</v>
          </cell>
          <cell r="Q258">
            <v>25</v>
          </cell>
          <cell r="R258">
            <v>0</v>
          </cell>
          <cell r="S258" t="b">
            <v>0</v>
          </cell>
          <cell r="T258">
            <v>0</v>
          </cell>
          <cell r="U258" t="str">
            <v>ZK1</v>
          </cell>
          <cell r="V258" t="str">
            <v>C070</v>
          </cell>
          <cell r="W258">
            <v>0</v>
          </cell>
          <cell r="X258">
            <v>0</v>
          </cell>
          <cell r="Y258">
            <v>25</v>
          </cell>
          <cell r="Z258">
            <v>0</v>
          </cell>
          <cell r="AA258">
            <v>25</v>
          </cell>
          <cell r="AB258" t="str">
            <v>C070</v>
          </cell>
          <cell r="AC258">
            <v>0</v>
          </cell>
          <cell r="AD258">
            <v>0</v>
          </cell>
          <cell r="AE258">
            <v>25</v>
          </cell>
          <cell r="AF258">
            <v>0</v>
          </cell>
          <cell r="AG258" t="str">
            <v>C070</v>
          </cell>
          <cell r="AJ258"/>
          <cell r="AK258">
            <v>1</v>
          </cell>
          <cell r="AL258">
            <v>959870.5499999997</v>
          </cell>
          <cell r="AV258">
            <v>25</v>
          </cell>
        </row>
        <row r="259">
          <cell r="A259" t="str">
            <v>ZK101.K232.C728</v>
          </cell>
          <cell r="B259" t="str">
            <v>ZK101</v>
          </cell>
          <cell r="C259">
            <v>0</v>
          </cell>
          <cell r="D259">
            <v>0</v>
          </cell>
          <cell r="E259">
            <v>0</v>
          </cell>
          <cell r="F259">
            <v>45</v>
          </cell>
          <cell r="G259">
            <v>0</v>
          </cell>
          <cell r="H259">
            <v>45</v>
          </cell>
          <cell r="J259" t="str">
            <v>ZK101.K232.C728</v>
          </cell>
          <cell r="K259">
            <v>45</v>
          </cell>
          <cell r="L259" t="str">
            <v>ZK101.K232.C728</v>
          </cell>
          <cell r="M259" t="str">
            <v>ZK101.K232.C728</v>
          </cell>
          <cell r="N259" t="str">
            <v>ZK101</v>
          </cell>
          <cell r="O259" t="str">
            <v>C728</v>
          </cell>
          <cell r="Q259">
            <v>45</v>
          </cell>
          <cell r="R259">
            <v>0</v>
          </cell>
          <cell r="S259" t="b">
            <v>0</v>
          </cell>
          <cell r="T259">
            <v>0</v>
          </cell>
          <cell r="U259" t="str">
            <v>ZK1</v>
          </cell>
          <cell r="V259" t="str">
            <v>C728</v>
          </cell>
          <cell r="W259">
            <v>0</v>
          </cell>
          <cell r="X259">
            <v>0</v>
          </cell>
          <cell r="Y259">
            <v>45</v>
          </cell>
          <cell r="Z259">
            <v>0</v>
          </cell>
          <cell r="AA259">
            <v>45</v>
          </cell>
          <cell r="AB259" t="str">
            <v>C728</v>
          </cell>
          <cell r="AC259">
            <v>0</v>
          </cell>
          <cell r="AD259">
            <v>0</v>
          </cell>
          <cell r="AE259">
            <v>45</v>
          </cell>
          <cell r="AF259">
            <v>0</v>
          </cell>
          <cell r="AG259" t="str">
            <v>C728</v>
          </cell>
          <cell r="AJ259"/>
          <cell r="AK259">
            <v>1</v>
          </cell>
          <cell r="AL259">
            <v>959870.5499999997</v>
          </cell>
          <cell r="AV259">
            <v>45</v>
          </cell>
        </row>
        <row r="260">
          <cell r="A260" t="str">
            <v>ZK101.K245.C070</v>
          </cell>
          <cell r="B260" t="str">
            <v>ZK101</v>
          </cell>
          <cell r="C260">
            <v>0</v>
          </cell>
          <cell r="D260">
            <v>0</v>
          </cell>
          <cell r="E260">
            <v>0</v>
          </cell>
          <cell r="F260">
            <v>1872.84</v>
          </cell>
          <cell r="G260">
            <v>0</v>
          </cell>
          <cell r="H260">
            <v>1872.84</v>
          </cell>
          <cell r="J260" t="str">
            <v>ZK101.K245.C070</v>
          </cell>
          <cell r="K260">
            <v>1872.84</v>
          </cell>
          <cell r="L260" t="str">
            <v>ZK101.K245.C070</v>
          </cell>
          <cell r="M260" t="str">
            <v>ZK101.K245.C070</v>
          </cell>
          <cell r="N260" t="str">
            <v>ZK101</v>
          </cell>
          <cell r="O260" t="str">
            <v>C070</v>
          </cell>
          <cell r="Q260">
            <v>1872.84</v>
          </cell>
          <cell r="R260">
            <v>0</v>
          </cell>
          <cell r="S260" t="b">
            <v>0</v>
          </cell>
          <cell r="T260">
            <v>0</v>
          </cell>
          <cell r="U260" t="str">
            <v>ZK1</v>
          </cell>
          <cell r="V260" t="str">
            <v>C070</v>
          </cell>
          <cell r="W260">
            <v>0</v>
          </cell>
          <cell r="X260">
            <v>0</v>
          </cell>
          <cell r="Y260">
            <v>1872.84</v>
          </cell>
          <cell r="Z260">
            <v>0</v>
          </cell>
          <cell r="AA260">
            <v>1872.84</v>
          </cell>
          <cell r="AB260" t="str">
            <v>C070</v>
          </cell>
          <cell r="AC260">
            <v>0</v>
          </cell>
          <cell r="AD260">
            <v>0</v>
          </cell>
          <cell r="AE260">
            <v>1872.84</v>
          </cell>
          <cell r="AF260">
            <v>0</v>
          </cell>
          <cell r="AG260" t="str">
            <v>C070</v>
          </cell>
          <cell r="AJ260"/>
          <cell r="AK260">
            <v>1</v>
          </cell>
          <cell r="AL260">
            <v>959870.5499999997</v>
          </cell>
          <cell r="AV260">
            <v>1872.84</v>
          </cell>
        </row>
        <row r="261">
          <cell r="A261" t="str">
            <v>ZK101.K258.C235</v>
          </cell>
          <cell r="B261" t="str">
            <v>ZK101</v>
          </cell>
          <cell r="C261">
            <v>0</v>
          </cell>
          <cell r="D261">
            <v>0</v>
          </cell>
          <cell r="E261">
            <v>0</v>
          </cell>
          <cell r="F261">
            <v>3911.91</v>
          </cell>
          <cell r="G261">
            <v>0</v>
          </cell>
          <cell r="H261">
            <v>3911.91</v>
          </cell>
          <cell r="J261" t="str">
            <v>ZK101.K258.C235</v>
          </cell>
          <cell r="K261">
            <v>3911.91</v>
          </cell>
          <cell r="L261" t="str">
            <v>ZK101.K258.C235</v>
          </cell>
          <cell r="M261" t="str">
            <v>ZK101.K258.C235</v>
          </cell>
          <cell r="N261" t="str">
            <v>ZK101</v>
          </cell>
          <cell r="O261" t="str">
            <v>C235</v>
          </cell>
          <cell r="Q261">
            <v>3911.91</v>
          </cell>
          <cell r="R261">
            <v>0</v>
          </cell>
          <cell r="S261" t="b">
            <v>0</v>
          </cell>
          <cell r="U261" t="str">
            <v>ZK1</v>
          </cell>
          <cell r="V261" t="str">
            <v>C235</v>
          </cell>
          <cell r="W261">
            <v>0</v>
          </cell>
          <cell r="X261">
            <v>0</v>
          </cell>
          <cell r="Y261">
            <v>3911.91</v>
          </cell>
          <cell r="Z261">
            <v>0</v>
          </cell>
          <cell r="AA261">
            <v>3911.91</v>
          </cell>
          <cell r="AB261" t="str">
            <v>C235</v>
          </cell>
          <cell r="AC261">
            <v>0</v>
          </cell>
          <cell r="AD261">
            <v>0</v>
          </cell>
          <cell r="AE261">
            <v>3911.91</v>
          </cell>
          <cell r="AF261">
            <v>0</v>
          </cell>
          <cell r="AG261" t="str">
            <v>C235</v>
          </cell>
          <cell r="AJ261"/>
          <cell r="AK261">
            <v>1</v>
          </cell>
          <cell r="AL261">
            <v>959870.5499999997</v>
          </cell>
          <cell r="AV261">
            <v>3911.91</v>
          </cell>
        </row>
        <row r="262">
          <cell r="A262" t="str">
            <v>ZK101.K260.C025</v>
          </cell>
          <cell r="B262" t="str">
            <v>ZK101</v>
          </cell>
          <cell r="C262">
            <v>0</v>
          </cell>
          <cell r="D262">
            <v>0</v>
          </cell>
          <cell r="E262">
            <v>0</v>
          </cell>
          <cell r="F262">
            <v>264</v>
          </cell>
          <cell r="G262">
            <v>0</v>
          </cell>
          <cell r="H262">
            <v>264</v>
          </cell>
          <cell r="J262" t="str">
            <v>ZK101.K260.C025</v>
          </cell>
          <cell r="K262">
            <v>264</v>
          </cell>
          <cell r="L262" t="str">
            <v>ZK101.K260.C025</v>
          </cell>
          <cell r="M262" t="str">
            <v>ZK101.K260.C025</v>
          </cell>
          <cell r="N262" t="str">
            <v>ZK101</v>
          </cell>
          <cell r="O262" t="str">
            <v>C025</v>
          </cell>
          <cell r="Q262">
            <v>264</v>
          </cell>
          <cell r="R262">
            <v>0</v>
          </cell>
          <cell r="S262" t="b">
            <v>0</v>
          </cell>
          <cell r="T262">
            <v>0</v>
          </cell>
          <cell r="U262" t="str">
            <v>ZK1</v>
          </cell>
          <cell r="V262" t="str">
            <v>C025</v>
          </cell>
          <cell r="W262">
            <v>0</v>
          </cell>
          <cell r="X262">
            <v>0</v>
          </cell>
          <cell r="Y262">
            <v>264</v>
          </cell>
          <cell r="Z262">
            <v>0</v>
          </cell>
          <cell r="AA262">
            <v>264</v>
          </cell>
          <cell r="AB262" t="str">
            <v>C025</v>
          </cell>
          <cell r="AC262">
            <v>0</v>
          </cell>
          <cell r="AD262">
            <v>0</v>
          </cell>
          <cell r="AE262">
            <v>264</v>
          </cell>
          <cell r="AF262">
            <v>0</v>
          </cell>
          <cell r="AG262" t="str">
            <v>C025</v>
          </cell>
          <cell r="AJ262"/>
          <cell r="AK262">
            <v>1</v>
          </cell>
          <cell r="AL262">
            <v>959870.5499999997</v>
          </cell>
          <cell r="AV262">
            <v>264</v>
          </cell>
        </row>
        <row r="263">
          <cell r="A263" t="str">
            <v>ZK101.K270.C520</v>
          </cell>
          <cell r="B263" t="str">
            <v>ZK101</v>
          </cell>
          <cell r="C263">
            <v>0</v>
          </cell>
          <cell r="D263">
            <v>0</v>
          </cell>
          <cell r="E263">
            <v>0</v>
          </cell>
          <cell r="F263">
            <v>40</v>
          </cell>
          <cell r="G263">
            <v>0</v>
          </cell>
          <cell r="H263">
            <v>40</v>
          </cell>
          <cell r="J263" t="str">
            <v>ZK101.K270.C520</v>
          </cell>
          <cell r="K263">
            <v>40</v>
          </cell>
          <cell r="L263" t="str">
            <v>ZK101.K270.C520</v>
          </cell>
          <cell r="M263" t="str">
            <v>ZK101.K270.C520</v>
          </cell>
          <cell r="N263" t="str">
            <v>ZK101</v>
          </cell>
          <cell r="O263" t="str">
            <v>C520</v>
          </cell>
          <cell r="Q263">
            <v>40</v>
          </cell>
          <cell r="R263">
            <v>0</v>
          </cell>
          <cell r="S263" t="b">
            <v>0</v>
          </cell>
          <cell r="U263" t="str">
            <v>ZK1</v>
          </cell>
          <cell r="V263" t="str">
            <v>C520</v>
          </cell>
          <cell r="W263">
            <v>0</v>
          </cell>
          <cell r="X263">
            <v>0</v>
          </cell>
          <cell r="Y263">
            <v>40</v>
          </cell>
          <cell r="Z263">
            <v>0</v>
          </cell>
          <cell r="AA263">
            <v>40</v>
          </cell>
          <cell r="AB263" t="str">
            <v>C520</v>
          </cell>
          <cell r="AC263">
            <v>0</v>
          </cell>
          <cell r="AD263">
            <v>0</v>
          </cell>
          <cell r="AE263">
            <v>40</v>
          </cell>
          <cell r="AF263">
            <v>0</v>
          </cell>
          <cell r="AG263" t="str">
            <v>C520</v>
          </cell>
          <cell r="AJ263"/>
          <cell r="AK263">
            <v>1</v>
          </cell>
          <cell r="AL263">
            <v>959870.5499999997</v>
          </cell>
          <cell r="AV263">
            <v>40</v>
          </cell>
        </row>
        <row r="264">
          <cell r="A264" t="str">
            <v>ZK101.K274.I013</v>
          </cell>
          <cell r="B264" t="str">
            <v>ZK101</v>
          </cell>
          <cell r="C264">
            <v>0</v>
          </cell>
          <cell r="D264">
            <v>0</v>
          </cell>
          <cell r="E264">
            <v>0</v>
          </cell>
          <cell r="F264">
            <v>219.54</v>
          </cell>
          <cell r="G264">
            <v>0</v>
          </cell>
          <cell r="H264">
            <v>219.54</v>
          </cell>
          <cell r="J264" t="str">
            <v>ZK101.K274.I013</v>
          </cell>
          <cell r="K264">
            <v>219.54</v>
          </cell>
          <cell r="L264" t="str">
            <v>ZK101.K274.I013</v>
          </cell>
          <cell r="M264" t="str">
            <v>ZK101.K274.I013</v>
          </cell>
          <cell r="N264" t="str">
            <v>ZK101</v>
          </cell>
          <cell r="O264" t="str">
            <v>I013</v>
          </cell>
          <cell r="Q264">
            <v>219.54</v>
          </cell>
          <cell r="R264">
            <v>0</v>
          </cell>
          <cell r="S264" t="b">
            <v>0</v>
          </cell>
          <cell r="T264">
            <v>0</v>
          </cell>
          <cell r="U264" t="str">
            <v>ZK1</v>
          </cell>
          <cell r="V264" t="str">
            <v>I013</v>
          </cell>
          <cell r="W264">
            <v>0</v>
          </cell>
          <cell r="X264">
            <v>0</v>
          </cell>
          <cell r="Y264">
            <v>219.54</v>
          </cell>
          <cell r="Z264">
            <v>0</v>
          </cell>
          <cell r="AA264">
            <v>219.54</v>
          </cell>
          <cell r="AB264" t="str">
            <v>I013</v>
          </cell>
          <cell r="AC264">
            <v>0</v>
          </cell>
          <cell r="AD264">
            <v>0</v>
          </cell>
          <cell r="AE264">
            <v>219.54</v>
          </cell>
          <cell r="AF264">
            <v>0</v>
          </cell>
          <cell r="AG264" t="str">
            <v>I013</v>
          </cell>
          <cell r="AJ264"/>
          <cell r="AK264">
            <v>1</v>
          </cell>
          <cell r="AL264">
            <v>959870.5499999997</v>
          </cell>
          <cell r="AV264">
            <v>219.54</v>
          </cell>
        </row>
        <row r="265">
          <cell r="A265" t="str">
            <v>ZK101.K281.C009</v>
          </cell>
          <cell r="B265" t="str">
            <v>ZK101</v>
          </cell>
          <cell r="C265">
            <v>0</v>
          </cell>
          <cell r="D265">
            <v>0</v>
          </cell>
          <cell r="E265">
            <v>0</v>
          </cell>
          <cell r="F265">
            <v>2536</v>
          </cell>
          <cell r="G265">
            <v>0</v>
          </cell>
          <cell r="H265">
            <v>2536</v>
          </cell>
          <cell r="J265" t="str">
            <v>ZK101.K281.C009</v>
          </cell>
          <cell r="K265">
            <v>2536</v>
          </cell>
          <cell r="L265" t="str">
            <v>ZK101.K281.C009</v>
          </cell>
          <cell r="M265" t="str">
            <v>ZK101.K281.C009</v>
          </cell>
          <cell r="N265" t="str">
            <v>ZK101</v>
          </cell>
          <cell r="O265" t="str">
            <v>C009</v>
          </cell>
          <cell r="Q265">
            <v>2536</v>
          </cell>
          <cell r="R265">
            <v>0</v>
          </cell>
          <cell r="S265" t="b">
            <v>0</v>
          </cell>
          <cell r="U265" t="str">
            <v>ZK1</v>
          </cell>
          <cell r="V265" t="str">
            <v>C009</v>
          </cell>
          <cell r="W265">
            <v>0</v>
          </cell>
          <cell r="X265">
            <v>0</v>
          </cell>
          <cell r="Y265">
            <v>2536</v>
          </cell>
          <cell r="Z265">
            <v>0</v>
          </cell>
          <cell r="AA265">
            <v>2536</v>
          </cell>
          <cell r="AB265" t="str">
            <v>C009</v>
          </cell>
          <cell r="AC265">
            <v>0</v>
          </cell>
          <cell r="AD265">
            <v>0</v>
          </cell>
          <cell r="AE265">
            <v>2536</v>
          </cell>
          <cell r="AF265">
            <v>0</v>
          </cell>
          <cell r="AG265" t="str">
            <v>C009</v>
          </cell>
          <cell r="AJ265"/>
          <cell r="AK265">
            <v>1</v>
          </cell>
          <cell r="AL265">
            <v>959870.5499999997</v>
          </cell>
          <cell r="AV265">
            <v>2536</v>
          </cell>
        </row>
        <row r="266">
          <cell r="A266" t="str">
            <v>ZK101.K281.C290</v>
          </cell>
          <cell r="B266" t="str">
            <v>ZK101</v>
          </cell>
          <cell r="C266">
            <v>0</v>
          </cell>
          <cell r="D266">
            <v>0</v>
          </cell>
          <cell r="E266">
            <v>0</v>
          </cell>
          <cell r="F266">
            <v>216</v>
          </cell>
          <cell r="G266">
            <v>0</v>
          </cell>
          <cell r="H266">
            <v>216</v>
          </cell>
          <cell r="J266" t="str">
            <v>ZK101.K281.C290</v>
          </cell>
          <cell r="K266">
            <v>216</v>
          </cell>
          <cell r="L266" t="str">
            <v>ZK101.K281.C290</v>
          </cell>
          <cell r="M266" t="str">
            <v>ZK101.K281.C290</v>
          </cell>
          <cell r="N266" t="str">
            <v>ZK101</v>
          </cell>
          <cell r="O266" t="str">
            <v>C290</v>
          </cell>
          <cell r="Q266">
            <v>216</v>
          </cell>
          <cell r="R266">
            <v>0</v>
          </cell>
          <cell r="S266" t="b">
            <v>0</v>
          </cell>
          <cell r="T266">
            <v>0</v>
          </cell>
          <cell r="U266" t="str">
            <v>ZK1</v>
          </cell>
          <cell r="V266" t="str">
            <v>C290</v>
          </cell>
          <cell r="W266">
            <v>0</v>
          </cell>
          <cell r="X266">
            <v>0</v>
          </cell>
          <cell r="Y266">
            <v>216</v>
          </cell>
          <cell r="Z266">
            <v>0</v>
          </cell>
          <cell r="AA266">
            <v>216</v>
          </cell>
          <cell r="AB266" t="str">
            <v>C290</v>
          </cell>
          <cell r="AC266">
            <v>0</v>
          </cell>
          <cell r="AD266">
            <v>0</v>
          </cell>
          <cell r="AE266">
            <v>216</v>
          </cell>
          <cell r="AF266">
            <v>0</v>
          </cell>
          <cell r="AG266" t="str">
            <v>C290</v>
          </cell>
          <cell r="AJ266"/>
          <cell r="AK266">
            <v>1</v>
          </cell>
          <cell r="AL266">
            <v>959870.5499999997</v>
          </cell>
          <cell r="AV266">
            <v>216</v>
          </cell>
        </row>
        <row r="267">
          <cell r="A267" t="str">
            <v>ZK101.K281.C360</v>
          </cell>
          <cell r="B267" t="str">
            <v>ZK101</v>
          </cell>
          <cell r="C267">
            <v>0</v>
          </cell>
          <cell r="D267">
            <v>0</v>
          </cell>
          <cell r="E267">
            <v>740</v>
          </cell>
          <cell r="F267">
            <v>-740</v>
          </cell>
          <cell r="G267">
            <v>0</v>
          </cell>
          <cell r="H267">
            <v>-740</v>
          </cell>
          <cell r="J267" t="str">
            <v>ZK101.K281.C360</v>
          </cell>
          <cell r="K267">
            <v>-740</v>
          </cell>
          <cell r="L267" t="str">
            <v>ZK101.K281.C360</v>
          </cell>
          <cell r="M267" t="str">
            <v>ZK101.K281.C360</v>
          </cell>
          <cell r="N267" t="str">
            <v>ZK101</v>
          </cell>
          <cell r="O267" t="str">
            <v>C360</v>
          </cell>
          <cell r="Q267">
            <v>-740</v>
          </cell>
          <cell r="R267">
            <v>0</v>
          </cell>
          <cell r="S267" t="b">
            <v>0</v>
          </cell>
          <cell r="U267" t="str">
            <v>ZK1</v>
          </cell>
          <cell r="V267" t="str">
            <v>C360</v>
          </cell>
          <cell r="W267">
            <v>0</v>
          </cell>
          <cell r="X267">
            <v>740</v>
          </cell>
          <cell r="Y267">
            <v>-740</v>
          </cell>
          <cell r="Z267">
            <v>0</v>
          </cell>
          <cell r="AA267">
            <v>-740</v>
          </cell>
          <cell r="AB267" t="str">
            <v>C360</v>
          </cell>
          <cell r="AC267">
            <v>0</v>
          </cell>
          <cell r="AD267">
            <v>740</v>
          </cell>
          <cell r="AE267">
            <v>-740</v>
          </cell>
          <cell r="AF267">
            <v>0</v>
          </cell>
          <cell r="AG267" t="str">
            <v>C360</v>
          </cell>
          <cell r="AJ267"/>
          <cell r="AK267">
            <v>1</v>
          </cell>
          <cell r="AL267">
            <v>959870.5499999997</v>
          </cell>
          <cell r="AV267">
            <v>0</v>
          </cell>
        </row>
        <row r="268">
          <cell r="A268" t="str">
            <v>ZK101.K299.C600</v>
          </cell>
          <cell r="B268" t="str">
            <v>ZK101</v>
          </cell>
          <cell r="C268">
            <v>0</v>
          </cell>
          <cell r="D268">
            <v>0</v>
          </cell>
          <cell r="E268">
            <v>0</v>
          </cell>
          <cell r="F268">
            <v>72</v>
          </cell>
          <cell r="G268">
            <v>0</v>
          </cell>
          <cell r="H268">
            <v>72</v>
          </cell>
          <cell r="J268" t="str">
            <v>ZK101.K299.C600</v>
          </cell>
          <cell r="K268">
            <v>72</v>
          </cell>
          <cell r="L268" t="str">
            <v>ZK101.K299.C600</v>
          </cell>
          <cell r="M268" t="str">
            <v>ZK101.K299.C600</v>
          </cell>
          <cell r="N268" t="str">
            <v>ZK101</v>
          </cell>
          <cell r="O268" t="str">
            <v>C600</v>
          </cell>
          <cell r="Q268">
            <v>72</v>
          </cell>
          <cell r="R268">
            <v>0</v>
          </cell>
          <cell r="S268" t="b">
            <v>0</v>
          </cell>
          <cell r="T268">
            <v>0</v>
          </cell>
          <cell r="U268" t="str">
            <v>ZK1</v>
          </cell>
          <cell r="V268" t="str">
            <v>C600</v>
          </cell>
          <cell r="W268">
            <v>0</v>
          </cell>
          <cell r="X268">
            <v>0</v>
          </cell>
          <cell r="Y268">
            <v>72</v>
          </cell>
          <cell r="Z268">
            <v>0</v>
          </cell>
          <cell r="AA268">
            <v>72</v>
          </cell>
          <cell r="AB268" t="str">
            <v>C600</v>
          </cell>
          <cell r="AC268">
            <v>0</v>
          </cell>
          <cell r="AD268">
            <v>0</v>
          </cell>
          <cell r="AE268">
            <v>72</v>
          </cell>
          <cell r="AF268">
            <v>0</v>
          </cell>
          <cell r="AG268" t="str">
            <v>C600</v>
          </cell>
          <cell r="AJ268"/>
          <cell r="AK268">
            <v>1</v>
          </cell>
          <cell r="AL268">
            <v>959870.5499999997</v>
          </cell>
          <cell r="AV268">
            <v>72</v>
          </cell>
        </row>
        <row r="269">
          <cell r="A269" t="str">
            <v>ZK101.K304.I013</v>
          </cell>
          <cell r="B269" t="str">
            <v>ZK101</v>
          </cell>
          <cell r="C269">
            <v>0</v>
          </cell>
          <cell r="D269">
            <v>0</v>
          </cell>
          <cell r="E269">
            <v>0</v>
          </cell>
          <cell r="F269">
            <v>80.28</v>
          </cell>
          <cell r="G269">
            <v>0</v>
          </cell>
          <cell r="H269">
            <v>80.28</v>
          </cell>
          <cell r="J269" t="str">
            <v>ZK101.K304.I013</v>
          </cell>
          <cell r="K269">
            <v>80.28</v>
          </cell>
          <cell r="L269" t="str">
            <v>ZK101.K304.I013</v>
          </cell>
          <cell r="M269" t="str">
            <v>ZK101.K304.I013</v>
          </cell>
          <cell r="N269" t="str">
            <v>ZK101</v>
          </cell>
          <cell r="O269" t="str">
            <v>I013</v>
          </cell>
          <cell r="Q269">
            <v>80.28</v>
          </cell>
          <cell r="R269">
            <v>0</v>
          </cell>
          <cell r="S269" t="b">
            <v>0</v>
          </cell>
          <cell r="T269">
            <v>0</v>
          </cell>
          <cell r="U269" t="str">
            <v>ZK1</v>
          </cell>
          <cell r="V269" t="str">
            <v>I013</v>
          </cell>
          <cell r="W269">
            <v>0</v>
          </cell>
          <cell r="X269">
            <v>0</v>
          </cell>
          <cell r="Y269">
            <v>80.28</v>
          </cell>
          <cell r="Z269">
            <v>0</v>
          </cell>
          <cell r="AA269">
            <v>80.28</v>
          </cell>
          <cell r="AB269" t="str">
            <v>I013</v>
          </cell>
          <cell r="AC269">
            <v>0</v>
          </cell>
          <cell r="AD269">
            <v>0</v>
          </cell>
          <cell r="AE269">
            <v>80.28</v>
          </cell>
          <cell r="AF269">
            <v>0</v>
          </cell>
          <cell r="AG269" t="str">
            <v>I013</v>
          </cell>
          <cell r="AJ269"/>
          <cell r="AK269">
            <v>1</v>
          </cell>
          <cell r="AL269">
            <v>959870.5499999997</v>
          </cell>
          <cell r="AV269">
            <v>80.28</v>
          </cell>
        </row>
        <row r="270">
          <cell r="A270" t="str">
            <v>ZK102.K005.C530</v>
          </cell>
          <cell r="B270" t="str">
            <v>ZK102</v>
          </cell>
          <cell r="C270">
            <v>0</v>
          </cell>
          <cell r="D270">
            <v>0</v>
          </cell>
          <cell r="E270">
            <v>0</v>
          </cell>
          <cell r="F270">
            <v>-1992.95</v>
          </cell>
          <cell r="G270">
            <v>0</v>
          </cell>
          <cell r="H270">
            <v>-1992.95</v>
          </cell>
          <cell r="J270" t="str">
            <v>ZK102.K005.C530</v>
          </cell>
          <cell r="K270">
            <v>-1992.95</v>
          </cell>
          <cell r="L270" t="str">
            <v>ZK102.K005.C530</v>
          </cell>
          <cell r="M270" t="str">
            <v>ZK102.K005.C530</v>
          </cell>
          <cell r="N270" t="str">
            <v>ZK102</v>
          </cell>
          <cell r="O270" t="str">
            <v>C530</v>
          </cell>
          <cell r="Q270">
            <v>-1992.95</v>
          </cell>
          <cell r="R270">
            <v>0</v>
          </cell>
          <cell r="S270" t="b">
            <v>0</v>
          </cell>
          <cell r="U270" t="str">
            <v>ZK1</v>
          </cell>
          <cell r="V270" t="str">
            <v>C530</v>
          </cell>
          <cell r="W270">
            <v>0</v>
          </cell>
          <cell r="X270">
            <v>0</v>
          </cell>
          <cell r="Y270">
            <v>-1992.95</v>
          </cell>
          <cell r="Z270">
            <v>0</v>
          </cell>
          <cell r="AA270">
            <v>-1992.95</v>
          </cell>
          <cell r="AB270" t="str">
            <v>C530</v>
          </cell>
          <cell r="AC270">
            <v>0</v>
          </cell>
          <cell r="AD270">
            <v>0</v>
          </cell>
          <cell r="AE270">
            <v>-1992.95</v>
          </cell>
          <cell r="AF270">
            <v>0</v>
          </cell>
          <cell r="AG270" t="str">
            <v>C530</v>
          </cell>
          <cell r="AJ270"/>
          <cell r="AK270">
            <v>1</v>
          </cell>
          <cell r="AL270">
            <v>959870.5499999997</v>
          </cell>
          <cell r="AV270">
            <v>-1992.95</v>
          </cell>
        </row>
        <row r="271">
          <cell r="A271" t="str">
            <v>ZK102.K100.C400</v>
          </cell>
          <cell r="B271" t="str">
            <v>ZK102</v>
          </cell>
          <cell r="C271">
            <v>0</v>
          </cell>
          <cell r="D271">
            <v>0</v>
          </cell>
          <cell r="E271">
            <v>185</v>
          </cell>
          <cell r="F271">
            <v>0</v>
          </cell>
          <cell r="G271">
            <v>0</v>
          </cell>
          <cell r="H271">
            <v>0</v>
          </cell>
          <cell r="J271" t="str">
            <v>ZK102.K100.C400</v>
          </cell>
          <cell r="K271">
            <v>0</v>
          </cell>
          <cell r="L271" t="str">
            <v>ZK102.K100.C400</v>
          </cell>
          <cell r="M271" t="str">
            <v>ZK102.K100.C400</v>
          </cell>
          <cell r="N271" t="str">
            <v>ZK102</v>
          </cell>
          <cell r="O271" t="str">
            <v>C400</v>
          </cell>
          <cell r="Q271">
            <v>0</v>
          </cell>
          <cell r="R271">
            <v>0</v>
          </cell>
          <cell r="S271" t="b">
            <v>0</v>
          </cell>
          <cell r="T271">
            <v>0</v>
          </cell>
          <cell r="U271" t="str">
            <v>ZK1</v>
          </cell>
          <cell r="V271" t="str">
            <v>C400</v>
          </cell>
          <cell r="W271">
            <v>0</v>
          </cell>
          <cell r="X271">
            <v>185</v>
          </cell>
          <cell r="Y271">
            <v>0</v>
          </cell>
          <cell r="Z271">
            <v>0</v>
          </cell>
          <cell r="AA271">
            <v>0</v>
          </cell>
          <cell r="AB271" t="str">
            <v>C400</v>
          </cell>
          <cell r="AC271">
            <v>0</v>
          </cell>
          <cell r="AD271">
            <v>185</v>
          </cell>
          <cell r="AE271">
            <v>0</v>
          </cell>
          <cell r="AF271">
            <v>0</v>
          </cell>
          <cell r="AG271" t="str">
            <v>C400</v>
          </cell>
          <cell r="AJ271"/>
          <cell r="AK271">
            <v>1</v>
          </cell>
          <cell r="AL271">
            <v>959870.5499999997</v>
          </cell>
          <cell r="AV271">
            <v>185</v>
          </cell>
        </row>
        <row r="272">
          <cell r="A272" t="str">
            <v>ZK102.K114.C320</v>
          </cell>
          <cell r="B272" t="str">
            <v>ZK102</v>
          </cell>
          <cell r="C272">
            <v>0</v>
          </cell>
          <cell r="D272">
            <v>0</v>
          </cell>
          <cell r="E272">
            <v>55.46</v>
          </cell>
          <cell r="F272">
            <v>0</v>
          </cell>
          <cell r="G272">
            <v>0</v>
          </cell>
          <cell r="H272">
            <v>0</v>
          </cell>
          <cell r="J272" t="str">
            <v>ZK102.K114.C320</v>
          </cell>
          <cell r="K272">
            <v>0</v>
          </cell>
          <cell r="L272" t="str">
            <v>ZK102.K114.C320</v>
          </cell>
          <cell r="M272" t="str">
            <v>ZK102.K114.C320</v>
          </cell>
          <cell r="N272" t="str">
            <v>ZK102</v>
          </cell>
          <cell r="O272" t="str">
            <v>C320</v>
          </cell>
          <cell r="Q272">
            <v>0</v>
          </cell>
          <cell r="R272">
            <v>0</v>
          </cell>
          <cell r="S272" t="b">
            <v>0</v>
          </cell>
          <cell r="U272" t="str">
            <v>ZK1</v>
          </cell>
          <cell r="V272" t="str">
            <v>C320</v>
          </cell>
          <cell r="W272">
            <v>0</v>
          </cell>
          <cell r="X272">
            <v>55.46</v>
          </cell>
          <cell r="Y272">
            <v>0</v>
          </cell>
          <cell r="Z272">
            <v>0</v>
          </cell>
          <cell r="AA272">
            <v>0</v>
          </cell>
          <cell r="AB272" t="str">
            <v>C320</v>
          </cell>
          <cell r="AC272">
            <v>0</v>
          </cell>
          <cell r="AD272">
            <v>55.46</v>
          </cell>
          <cell r="AE272">
            <v>0</v>
          </cell>
          <cell r="AF272">
            <v>0</v>
          </cell>
          <cell r="AG272" t="str">
            <v>C320</v>
          </cell>
          <cell r="AJ272"/>
          <cell r="AK272">
            <v>1</v>
          </cell>
          <cell r="AL272">
            <v>959870.5499999997</v>
          </cell>
          <cell r="AV272">
            <v>55.46</v>
          </cell>
        </row>
        <row r="273">
          <cell r="A273" t="str">
            <v>ZK102.K115.0000</v>
          </cell>
          <cell r="B273" t="str">
            <v>ZK102</v>
          </cell>
          <cell r="C273">
            <v>0</v>
          </cell>
          <cell r="D273">
            <v>140.6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J273" t="str">
            <v>ZK102.K115.0000</v>
          </cell>
          <cell r="K273">
            <v>0</v>
          </cell>
          <cell r="L273" t="str">
            <v>ZK102.K115.0000</v>
          </cell>
          <cell r="M273" t="str">
            <v>ZK102.K115.0000</v>
          </cell>
          <cell r="N273" t="str">
            <v>ZK102</v>
          </cell>
          <cell r="O273" t="str">
            <v>0000</v>
          </cell>
          <cell r="Q273">
            <v>0</v>
          </cell>
          <cell r="R273">
            <v>140.6</v>
          </cell>
          <cell r="S273" t="b">
            <v>0</v>
          </cell>
          <cell r="T273">
            <v>0</v>
          </cell>
          <cell r="U273" t="str">
            <v>ZK1</v>
          </cell>
          <cell r="V273" t="str">
            <v>0000</v>
          </cell>
          <cell r="W273">
            <v>140.6</v>
          </cell>
          <cell r="X273">
            <v>0</v>
          </cell>
          <cell r="Y273">
            <v>0</v>
          </cell>
          <cell r="Z273">
            <v>0</v>
          </cell>
          <cell r="AA273">
            <v>0</v>
          </cell>
          <cell r="AB273" t="str">
            <v>0000</v>
          </cell>
          <cell r="AC273">
            <v>140.6</v>
          </cell>
          <cell r="AD273">
            <v>0</v>
          </cell>
          <cell r="AE273">
            <v>0</v>
          </cell>
          <cell r="AF273">
            <v>0</v>
          </cell>
          <cell r="AG273" t="str">
            <v>0000</v>
          </cell>
          <cell r="AJ273"/>
          <cell r="AK273">
            <v>1</v>
          </cell>
          <cell r="AL273">
            <v>959870.5499999997</v>
          </cell>
          <cell r="AV273">
            <v>140.6</v>
          </cell>
        </row>
        <row r="274">
          <cell r="A274" t="str">
            <v>ZK102.K115.C009</v>
          </cell>
          <cell r="B274" t="str">
            <v>ZK102</v>
          </cell>
          <cell r="C274">
            <v>0</v>
          </cell>
          <cell r="D274">
            <v>0</v>
          </cell>
          <cell r="E274">
            <v>14.89</v>
          </cell>
          <cell r="F274">
            <v>60.75</v>
          </cell>
          <cell r="G274">
            <v>0</v>
          </cell>
          <cell r="H274">
            <v>60.75</v>
          </cell>
          <cell r="J274" t="str">
            <v>ZK102.K115.C009</v>
          </cell>
          <cell r="K274">
            <v>60.75</v>
          </cell>
          <cell r="L274" t="str">
            <v>ZK102.K115.C009</v>
          </cell>
          <cell r="M274" t="str">
            <v>ZK102.K115.C009</v>
          </cell>
          <cell r="N274" t="str">
            <v>ZK102</v>
          </cell>
          <cell r="O274" t="str">
            <v>C009</v>
          </cell>
          <cell r="Q274">
            <v>60.75</v>
          </cell>
          <cell r="R274">
            <v>0</v>
          </cell>
          <cell r="S274" t="b">
            <v>0</v>
          </cell>
          <cell r="U274" t="str">
            <v>ZK1</v>
          </cell>
          <cell r="V274" t="str">
            <v>C009</v>
          </cell>
          <cell r="W274">
            <v>0</v>
          </cell>
          <cell r="X274">
            <v>14.89</v>
          </cell>
          <cell r="Y274">
            <v>60.75</v>
          </cell>
          <cell r="Z274">
            <v>0</v>
          </cell>
          <cell r="AA274">
            <v>60.75</v>
          </cell>
          <cell r="AB274" t="str">
            <v>C009</v>
          </cell>
          <cell r="AC274">
            <v>0</v>
          </cell>
          <cell r="AD274">
            <v>14.89</v>
          </cell>
          <cell r="AE274">
            <v>60.75</v>
          </cell>
          <cell r="AF274">
            <v>0</v>
          </cell>
          <cell r="AG274" t="str">
            <v>C009</v>
          </cell>
          <cell r="AJ274"/>
          <cell r="AK274">
            <v>1</v>
          </cell>
          <cell r="AL274">
            <v>959870.5499999997</v>
          </cell>
          <cell r="AV274">
            <v>75.64</v>
          </cell>
        </row>
        <row r="275">
          <cell r="A275" t="str">
            <v>ZK102.K115.C019</v>
          </cell>
          <cell r="B275" t="str">
            <v>ZK102</v>
          </cell>
          <cell r="C275">
            <v>0</v>
          </cell>
          <cell r="D275">
            <v>0</v>
          </cell>
          <cell r="E275">
            <v>36.49</v>
          </cell>
          <cell r="F275">
            <v>0</v>
          </cell>
          <cell r="G275">
            <v>0</v>
          </cell>
          <cell r="H275">
            <v>0</v>
          </cell>
          <cell r="J275" t="str">
            <v>ZK102.K115.C019</v>
          </cell>
          <cell r="K275">
            <v>0</v>
          </cell>
          <cell r="L275" t="str">
            <v>ZK102.K115.C019</v>
          </cell>
          <cell r="M275" t="str">
            <v>ZK102.K115.C019</v>
          </cell>
          <cell r="N275" t="str">
            <v>ZK102</v>
          </cell>
          <cell r="O275" t="str">
            <v>C019</v>
          </cell>
          <cell r="Q275">
            <v>0</v>
          </cell>
          <cell r="R275">
            <v>0</v>
          </cell>
          <cell r="S275" t="b">
            <v>0</v>
          </cell>
          <cell r="T275">
            <v>0</v>
          </cell>
          <cell r="U275" t="str">
            <v>ZK1</v>
          </cell>
          <cell r="V275" t="str">
            <v>C019</v>
          </cell>
          <cell r="W275">
            <v>0</v>
          </cell>
          <cell r="X275">
            <v>36.49</v>
          </cell>
          <cell r="Y275">
            <v>0</v>
          </cell>
          <cell r="Z275">
            <v>0</v>
          </cell>
          <cell r="AA275">
            <v>0</v>
          </cell>
          <cell r="AB275" t="str">
            <v>C019</v>
          </cell>
          <cell r="AC275">
            <v>0</v>
          </cell>
          <cell r="AD275">
            <v>36.49</v>
          </cell>
          <cell r="AE275">
            <v>0</v>
          </cell>
          <cell r="AF275">
            <v>0</v>
          </cell>
          <cell r="AG275" t="str">
            <v>C019</v>
          </cell>
          <cell r="AJ275"/>
          <cell r="AK275">
            <v>1</v>
          </cell>
          <cell r="AL275">
            <v>959870.5499999997</v>
          </cell>
          <cell r="AV275">
            <v>36.49</v>
          </cell>
        </row>
        <row r="276">
          <cell r="A276" t="str">
            <v>ZK102.K115.C020</v>
          </cell>
          <cell r="B276" t="str">
            <v>ZK102</v>
          </cell>
          <cell r="C276">
            <v>0</v>
          </cell>
          <cell r="D276">
            <v>154</v>
          </cell>
          <cell r="E276">
            <v>1483.08</v>
          </cell>
          <cell r="F276">
            <v>0</v>
          </cell>
          <cell r="G276">
            <v>0</v>
          </cell>
          <cell r="H276">
            <v>0</v>
          </cell>
          <cell r="J276" t="str">
            <v>ZK102.K115.C020</v>
          </cell>
          <cell r="K276">
            <v>0</v>
          </cell>
          <cell r="L276" t="str">
            <v>ZK102.K115.C020</v>
          </cell>
          <cell r="M276" t="str">
            <v>ZK102.K115.C020</v>
          </cell>
          <cell r="N276" t="str">
            <v>ZK102</v>
          </cell>
          <cell r="O276" t="str">
            <v>C020</v>
          </cell>
          <cell r="Q276">
            <v>0</v>
          </cell>
          <cell r="R276">
            <v>154</v>
          </cell>
          <cell r="S276" t="b">
            <v>0</v>
          </cell>
          <cell r="U276" t="str">
            <v>ZK1</v>
          </cell>
          <cell r="V276" t="str">
            <v>C020</v>
          </cell>
          <cell r="W276">
            <v>154</v>
          </cell>
          <cell r="X276">
            <v>1483.08</v>
          </cell>
          <cell r="Y276">
            <v>0</v>
          </cell>
          <cell r="Z276">
            <v>0</v>
          </cell>
          <cell r="AA276">
            <v>0</v>
          </cell>
          <cell r="AB276" t="str">
            <v>C020</v>
          </cell>
          <cell r="AC276">
            <v>154</v>
          </cell>
          <cell r="AD276">
            <v>1483.08</v>
          </cell>
          <cell r="AE276">
            <v>0</v>
          </cell>
          <cell r="AF276">
            <v>0</v>
          </cell>
          <cell r="AG276" t="str">
            <v>C020</v>
          </cell>
          <cell r="AJ276"/>
          <cell r="AK276">
            <v>1</v>
          </cell>
          <cell r="AL276">
            <v>959870.5499999997</v>
          </cell>
          <cell r="AV276">
            <v>1637.08</v>
          </cell>
        </row>
        <row r="277">
          <cell r="A277" t="str">
            <v>ZK102.K115.C025</v>
          </cell>
          <cell r="B277" t="str">
            <v>ZK102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J277" t="str">
            <v>ZK102.K115.C025</v>
          </cell>
          <cell r="K277">
            <v>0</v>
          </cell>
          <cell r="L277" t="str">
            <v>ZK102.K115.C025</v>
          </cell>
          <cell r="M277" t="str">
            <v>ZK102.K115.C025</v>
          </cell>
          <cell r="N277" t="str">
            <v>ZK102</v>
          </cell>
          <cell r="O277" t="str">
            <v>C025</v>
          </cell>
          <cell r="Q277">
            <v>0</v>
          </cell>
          <cell r="R277">
            <v>0</v>
          </cell>
          <cell r="S277" t="b">
            <v>0</v>
          </cell>
          <cell r="T277">
            <v>0</v>
          </cell>
          <cell r="U277" t="str">
            <v>ZK1</v>
          </cell>
          <cell r="V277" t="str">
            <v>C025</v>
          </cell>
          <cell r="W277">
            <v>0</v>
          </cell>
          <cell r="X277">
            <v>0</v>
          </cell>
          <cell r="Y277">
            <v>0</v>
          </cell>
          <cell r="Z277">
            <v>0</v>
          </cell>
          <cell r="AA277">
            <v>0</v>
          </cell>
          <cell r="AB277" t="str">
            <v>C025</v>
          </cell>
          <cell r="AC277">
            <v>0</v>
          </cell>
          <cell r="AD277">
            <v>0</v>
          </cell>
          <cell r="AE277">
            <v>0</v>
          </cell>
          <cell r="AF277">
            <v>0</v>
          </cell>
          <cell r="AG277" t="str">
            <v>C025</v>
          </cell>
          <cell r="AJ277"/>
          <cell r="AK277">
            <v>1</v>
          </cell>
          <cell r="AL277">
            <v>959870.5499999997</v>
          </cell>
          <cell r="AV277">
            <v>0</v>
          </cell>
        </row>
        <row r="278">
          <cell r="A278" t="str">
            <v>ZK102.K115.C030</v>
          </cell>
          <cell r="B278" t="str">
            <v>ZK102</v>
          </cell>
          <cell r="C278">
            <v>0</v>
          </cell>
          <cell r="D278">
            <v>0</v>
          </cell>
          <cell r="E278">
            <v>414.63</v>
          </cell>
          <cell r="F278">
            <v>1547.28</v>
          </cell>
          <cell r="G278">
            <v>0</v>
          </cell>
          <cell r="H278">
            <v>1547.28</v>
          </cell>
          <cell r="J278" t="str">
            <v>ZK102.K115.C030</v>
          </cell>
          <cell r="K278">
            <v>1547.28</v>
          </cell>
          <cell r="L278" t="str">
            <v>ZK102.K115.C030</v>
          </cell>
          <cell r="M278" t="str">
            <v>ZK102.K115.C030</v>
          </cell>
          <cell r="N278" t="str">
            <v>ZK102</v>
          </cell>
          <cell r="O278" t="str">
            <v>C030</v>
          </cell>
          <cell r="Q278">
            <v>1547.28</v>
          </cell>
          <cell r="R278">
            <v>0</v>
          </cell>
          <cell r="S278" t="b">
            <v>0</v>
          </cell>
          <cell r="U278" t="str">
            <v>ZK1</v>
          </cell>
          <cell r="V278" t="str">
            <v>C030</v>
          </cell>
          <cell r="W278">
            <v>0</v>
          </cell>
          <cell r="X278">
            <v>414.63</v>
          </cell>
          <cell r="Y278">
            <v>1547.28</v>
          </cell>
          <cell r="Z278">
            <v>0</v>
          </cell>
          <cell r="AA278">
            <v>1547.28</v>
          </cell>
          <cell r="AB278" t="str">
            <v>C030</v>
          </cell>
          <cell r="AC278">
            <v>0</v>
          </cell>
          <cell r="AD278">
            <v>414.63</v>
          </cell>
          <cell r="AE278">
            <v>1547.28</v>
          </cell>
          <cell r="AF278">
            <v>0</v>
          </cell>
          <cell r="AG278" t="str">
            <v>C030</v>
          </cell>
          <cell r="AJ278"/>
          <cell r="AK278">
            <v>1</v>
          </cell>
          <cell r="AL278">
            <v>959870.5499999997</v>
          </cell>
          <cell r="AV278">
            <v>1961.9099999999999</v>
          </cell>
        </row>
        <row r="279">
          <cell r="A279" t="str">
            <v>ZK102.K115.C031</v>
          </cell>
          <cell r="B279" t="str">
            <v>ZK102</v>
          </cell>
          <cell r="C279">
            <v>0</v>
          </cell>
          <cell r="D279">
            <v>0</v>
          </cell>
          <cell r="E279">
            <v>626</v>
          </cell>
          <cell r="F279">
            <v>0</v>
          </cell>
          <cell r="G279">
            <v>0</v>
          </cell>
          <cell r="H279">
            <v>0</v>
          </cell>
          <cell r="J279" t="str">
            <v>ZK102.K115.C031</v>
          </cell>
          <cell r="K279">
            <v>0</v>
          </cell>
          <cell r="L279" t="str">
            <v>ZK102.K115.C031</v>
          </cell>
          <cell r="M279" t="str">
            <v>ZK102.K115.C031</v>
          </cell>
          <cell r="N279" t="str">
            <v>ZK102</v>
          </cell>
          <cell r="O279" t="str">
            <v>C031</v>
          </cell>
          <cell r="Q279">
            <v>0</v>
          </cell>
          <cell r="R279">
            <v>0</v>
          </cell>
          <cell r="S279" t="b">
            <v>0</v>
          </cell>
          <cell r="T279">
            <v>0</v>
          </cell>
          <cell r="U279" t="str">
            <v>ZK1</v>
          </cell>
          <cell r="V279" t="str">
            <v>C031</v>
          </cell>
          <cell r="W279">
            <v>0</v>
          </cell>
          <cell r="X279">
            <v>626</v>
          </cell>
          <cell r="Y279">
            <v>0</v>
          </cell>
          <cell r="Z279">
            <v>0</v>
          </cell>
          <cell r="AA279">
            <v>0</v>
          </cell>
          <cell r="AB279" t="str">
            <v>C031</v>
          </cell>
          <cell r="AC279">
            <v>0</v>
          </cell>
          <cell r="AD279">
            <v>626</v>
          </cell>
          <cell r="AE279">
            <v>0</v>
          </cell>
          <cell r="AF279">
            <v>0</v>
          </cell>
          <cell r="AG279" t="str">
            <v>C031</v>
          </cell>
          <cell r="AJ279"/>
          <cell r="AK279">
            <v>1</v>
          </cell>
          <cell r="AL279">
            <v>959870.5499999997</v>
          </cell>
          <cell r="AV279">
            <v>626</v>
          </cell>
        </row>
        <row r="280">
          <cell r="A280" t="str">
            <v>ZK102.K115.C070</v>
          </cell>
          <cell r="B280" t="str">
            <v>ZK102</v>
          </cell>
          <cell r="C280">
            <v>0</v>
          </cell>
          <cell r="D280">
            <v>0</v>
          </cell>
          <cell r="E280">
            <v>232.93</v>
          </cell>
          <cell r="F280">
            <v>0</v>
          </cell>
          <cell r="G280">
            <v>0</v>
          </cell>
          <cell r="H280">
            <v>0</v>
          </cell>
          <cell r="J280" t="str">
            <v>ZK102.K115.C070</v>
          </cell>
          <cell r="K280">
            <v>0</v>
          </cell>
          <cell r="L280" t="str">
            <v>ZK102.K115.C070</v>
          </cell>
          <cell r="M280" t="str">
            <v>ZK102.K115.C070</v>
          </cell>
          <cell r="N280" t="str">
            <v>ZK102</v>
          </cell>
          <cell r="O280" t="str">
            <v>C070</v>
          </cell>
          <cell r="Q280">
            <v>0</v>
          </cell>
          <cell r="R280">
            <v>0</v>
          </cell>
          <cell r="S280" t="b">
            <v>0</v>
          </cell>
          <cell r="U280" t="str">
            <v>ZK1</v>
          </cell>
          <cell r="V280" t="str">
            <v>C070</v>
          </cell>
          <cell r="W280">
            <v>0</v>
          </cell>
          <cell r="X280">
            <v>232.93</v>
          </cell>
          <cell r="Y280">
            <v>0</v>
          </cell>
          <cell r="Z280">
            <v>0</v>
          </cell>
          <cell r="AA280">
            <v>0</v>
          </cell>
          <cell r="AB280" t="str">
            <v>C070</v>
          </cell>
          <cell r="AC280">
            <v>0</v>
          </cell>
          <cell r="AD280">
            <v>232.93</v>
          </cell>
          <cell r="AE280">
            <v>0</v>
          </cell>
          <cell r="AF280">
            <v>0</v>
          </cell>
          <cell r="AG280" t="str">
            <v>C070</v>
          </cell>
          <cell r="AJ280"/>
          <cell r="AK280">
            <v>1</v>
          </cell>
          <cell r="AL280">
            <v>959870.5499999997</v>
          </cell>
          <cell r="AV280">
            <v>232.93</v>
          </cell>
        </row>
        <row r="281">
          <cell r="A281" t="str">
            <v>ZK102.K115.C080</v>
          </cell>
          <cell r="B281" t="str">
            <v>ZK102</v>
          </cell>
          <cell r="C281">
            <v>0</v>
          </cell>
          <cell r="D281">
            <v>0</v>
          </cell>
          <cell r="E281">
            <v>465</v>
          </cell>
          <cell r="F281">
            <v>0</v>
          </cell>
          <cell r="G281">
            <v>0</v>
          </cell>
          <cell r="H281">
            <v>0</v>
          </cell>
          <cell r="J281" t="str">
            <v>ZK102.K115.C080</v>
          </cell>
          <cell r="K281">
            <v>0</v>
          </cell>
          <cell r="L281" t="str">
            <v>ZK102.K115.C080</v>
          </cell>
          <cell r="M281" t="str">
            <v>ZK102.K115.C080</v>
          </cell>
          <cell r="N281" t="str">
            <v>ZK102</v>
          </cell>
          <cell r="O281" t="str">
            <v>C080</v>
          </cell>
          <cell r="Q281">
            <v>0</v>
          </cell>
          <cell r="R281">
            <v>0</v>
          </cell>
          <cell r="S281" t="b">
            <v>0</v>
          </cell>
          <cell r="T281">
            <v>0</v>
          </cell>
          <cell r="U281" t="str">
            <v>ZK1</v>
          </cell>
          <cell r="V281" t="str">
            <v>C080</v>
          </cell>
          <cell r="W281">
            <v>0</v>
          </cell>
          <cell r="X281">
            <v>465</v>
          </cell>
          <cell r="Y281">
            <v>0</v>
          </cell>
          <cell r="Z281">
            <v>0</v>
          </cell>
          <cell r="AA281">
            <v>0</v>
          </cell>
          <cell r="AB281" t="str">
            <v>C080</v>
          </cell>
          <cell r="AC281">
            <v>0</v>
          </cell>
          <cell r="AD281">
            <v>465</v>
          </cell>
          <cell r="AE281">
            <v>0</v>
          </cell>
          <cell r="AF281">
            <v>0</v>
          </cell>
          <cell r="AG281" t="str">
            <v>C080</v>
          </cell>
          <cell r="AJ281"/>
          <cell r="AK281">
            <v>1</v>
          </cell>
          <cell r="AL281">
            <v>959870.5499999997</v>
          </cell>
          <cell r="AV281">
            <v>465</v>
          </cell>
        </row>
        <row r="282">
          <cell r="A282" t="str">
            <v>ZK102.K115.C100</v>
          </cell>
          <cell r="B282" t="str">
            <v>ZK102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J282" t="str">
            <v>ZK102.K115.C100</v>
          </cell>
          <cell r="K282">
            <v>0</v>
          </cell>
          <cell r="L282" t="str">
            <v>ZK102.K115.C100</v>
          </cell>
          <cell r="M282" t="str">
            <v>ZK102.K115.C100</v>
          </cell>
          <cell r="N282" t="str">
            <v>ZK102</v>
          </cell>
          <cell r="O282" t="str">
            <v>C100</v>
          </cell>
          <cell r="Q282">
            <v>0</v>
          </cell>
          <cell r="R282">
            <v>0</v>
          </cell>
          <cell r="S282" t="b">
            <v>0</v>
          </cell>
          <cell r="U282" t="str">
            <v>ZK1</v>
          </cell>
          <cell r="V282" t="str">
            <v>C100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  <cell r="AA282">
            <v>0</v>
          </cell>
          <cell r="AB282" t="str">
            <v>C100</v>
          </cell>
          <cell r="AC282">
            <v>0</v>
          </cell>
          <cell r="AD282">
            <v>0</v>
          </cell>
          <cell r="AE282">
            <v>0</v>
          </cell>
          <cell r="AF282">
            <v>0</v>
          </cell>
          <cell r="AG282" t="str">
            <v>C100</v>
          </cell>
          <cell r="AJ282"/>
          <cell r="AK282">
            <v>1</v>
          </cell>
          <cell r="AL282">
            <v>959870.5499999997</v>
          </cell>
          <cell r="AV282">
            <v>0</v>
          </cell>
        </row>
        <row r="283">
          <cell r="A283" t="str">
            <v>ZK102.K115.C130</v>
          </cell>
          <cell r="B283" t="str">
            <v>ZK102</v>
          </cell>
          <cell r="C283">
            <v>0</v>
          </cell>
          <cell r="D283">
            <v>0</v>
          </cell>
          <cell r="E283">
            <v>49</v>
          </cell>
          <cell r="F283">
            <v>0</v>
          </cell>
          <cell r="G283">
            <v>0</v>
          </cell>
          <cell r="H283">
            <v>0</v>
          </cell>
          <cell r="J283" t="str">
            <v>ZK102.K115.C130</v>
          </cell>
          <cell r="K283">
            <v>0</v>
          </cell>
          <cell r="L283" t="str">
            <v>ZK102.K115.C130</v>
          </cell>
          <cell r="M283" t="str">
            <v>ZK102.K115.C130</v>
          </cell>
          <cell r="N283" t="str">
            <v>ZK102</v>
          </cell>
          <cell r="O283" t="str">
            <v>C130</v>
          </cell>
          <cell r="Q283">
            <v>0</v>
          </cell>
          <cell r="R283">
            <v>0</v>
          </cell>
          <cell r="S283" t="b">
            <v>0</v>
          </cell>
          <cell r="T283">
            <v>0</v>
          </cell>
          <cell r="U283" t="str">
            <v>ZK1</v>
          </cell>
          <cell r="V283" t="str">
            <v>C130</v>
          </cell>
          <cell r="W283">
            <v>0</v>
          </cell>
          <cell r="X283">
            <v>49</v>
          </cell>
          <cell r="Y283">
            <v>0</v>
          </cell>
          <cell r="Z283">
            <v>0</v>
          </cell>
          <cell r="AA283">
            <v>0</v>
          </cell>
          <cell r="AB283" t="str">
            <v>C130</v>
          </cell>
          <cell r="AC283">
            <v>0</v>
          </cell>
          <cell r="AD283">
            <v>49</v>
          </cell>
          <cell r="AE283">
            <v>0</v>
          </cell>
          <cell r="AF283">
            <v>0</v>
          </cell>
          <cell r="AG283" t="str">
            <v>C130</v>
          </cell>
          <cell r="AJ283"/>
          <cell r="AK283">
            <v>1</v>
          </cell>
          <cell r="AL283">
            <v>959870.5499999997</v>
          </cell>
          <cell r="AV283">
            <v>49</v>
          </cell>
        </row>
        <row r="284">
          <cell r="A284" t="str">
            <v>ZK102.K115.C140</v>
          </cell>
          <cell r="B284" t="str">
            <v>ZK102</v>
          </cell>
          <cell r="C284">
            <v>0</v>
          </cell>
          <cell r="D284">
            <v>436.54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J284" t="str">
            <v>ZK102.K115.C140</v>
          </cell>
          <cell r="K284">
            <v>0</v>
          </cell>
          <cell r="L284" t="str">
            <v>ZK102.K115.C140</v>
          </cell>
          <cell r="M284" t="str">
            <v>ZK102.K115.C140</v>
          </cell>
          <cell r="N284" t="str">
            <v>ZK102</v>
          </cell>
          <cell r="O284" t="str">
            <v>C140</v>
          </cell>
          <cell r="Q284">
            <v>0</v>
          </cell>
          <cell r="R284">
            <v>436.54</v>
          </cell>
          <cell r="S284" t="b">
            <v>0</v>
          </cell>
          <cell r="U284" t="str">
            <v>ZK1</v>
          </cell>
          <cell r="V284" t="str">
            <v>C140</v>
          </cell>
          <cell r="W284">
            <v>436.54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B284" t="str">
            <v>C140</v>
          </cell>
          <cell r="AC284">
            <v>436.54</v>
          </cell>
          <cell r="AD284">
            <v>0</v>
          </cell>
          <cell r="AE284">
            <v>0</v>
          </cell>
          <cell r="AF284">
            <v>0</v>
          </cell>
          <cell r="AG284" t="str">
            <v>C140</v>
          </cell>
          <cell r="AJ284"/>
          <cell r="AK284">
            <v>1</v>
          </cell>
          <cell r="AL284">
            <v>959870.5499999997</v>
          </cell>
          <cell r="AV284">
            <v>436.54</v>
          </cell>
        </row>
        <row r="285">
          <cell r="A285" t="str">
            <v>ZK102.K115.C181</v>
          </cell>
          <cell r="B285" t="str">
            <v>ZK102</v>
          </cell>
          <cell r="C285">
            <v>0</v>
          </cell>
          <cell r="D285">
            <v>0</v>
          </cell>
          <cell r="E285">
            <v>59.93</v>
          </cell>
          <cell r="F285">
            <v>2392.96</v>
          </cell>
          <cell r="G285">
            <v>0</v>
          </cell>
          <cell r="H285">
            <v>2392.96</v>
          </cell>
          <cell r="J285" t="str">
            <v>ZK102.K115.C181</v>
          </cell>
          <cell r="K285">
            <v>2392.96</v>
          </cell>
          <cell r="L285" t="str">
            <v>ZK102.K115.C181</v>
          </cell>
          <cell r="M285" t="str">
            <v>ZK102.K115.C181</v>
          </cell>
          <cell r="N285" t="str">
            <v>ZK102</v>
          </cell>
          <cell r="O285" t="str">
            <v>C181</v>
          </cell>
          <cell r="Q285">
            <v>2392.96</v>
          </cell>
          <cell r="R285">
            <v>0</v>
          </cell>
          <cell r="S285" t="b">
            <v>0</v>
          </cell>
          <cell r="T285">
            <v>0</v>
          </cell>
          <cell r="U285" t="str">
            <v>ZK1</v>
          </cell>
          <cell r="V285" t="str">
            <v>C181</v>
          </cell>
          <cell r="W285">
            <v>0</v>
          </cell>
          <cell r="X285">
            <v>59.93</v>
          </cell>
          <cell r="Y285">
            <v>2392.96</v>
          </cell>
          <cell r="Z285">
            <v>0</v>
          </cell>
          <cell r="AA285">
            <v>2392.96</v>
          </cell>
          <cell r="AB285" t="str">
            <v>C181</v>
          </cell>
          <cell r="AC285">
            <v>0</v>
          </cell>
          <cell r="AD285">
            <v>59.93</v>
          </cell>
          <cell r="AE285">
            <v>2392.96</v>
          </cell>
          <cell r="AF285">
            <v>0</v>
          </cell>
          <cell r="AG285" t="str">
            <v>C181</v>
          </cell>
          <cell r="AJ285"/>
          <cell r="AK285">
            <v>1</v>
          </cell>
          <cell r="AL285">
            <v>959870.5499999997</v>
          </cell>
          <cell r="AV285">
            <v>2452.89</v>
          </cell>
        </row>
        <row r="286">
          <cell r="A286" t="str">
            <v>ZK102.K115.C230</v>
          </cell>
          <cell r="B286" t="str">
            <v>ZK102</v>
          </cell>
          <cell r="C286">
            <v>0</v>
          </cell>
          <cell r="D286">
            <v>0</v>
          </cell>
          <cell r="E286">
            <v>817.05</v>
          </cell>
          <cell r="F286">
            <v>975.18</v>
          </cell>
          <cell r="G286">
            <v>0</v>
          </cell>
          <cell r="H286">
            <v>975.18</v>
          </cell>
          <cell r="J286" t="str">
            <v>ZK102.K115.C230</v>
          </cell>
          <cell r="K286">
            <v>975.18</v>
          </cell>
          <cell r="L286" t="str">
            <v>ZK102.K115.C230</v>
          </cell>
          <cell r="M286" t="str">
            <v>ZK102.K115.C230</v>
          </cell>
          <cell r="N286" t="str">
            <v>ZK102</v>
          </cell>
          <cell r="O286" t="str">
            <v>C230</v>
          </cell>
          <cell r="Q286">
            <v>975.18</v>
          </cell>
          <cell r="R286">
            <v>0</v>
          </cell>
          <cell r="S286" t="b">
            <v>0</v>
          </cell>
          <cell r="U286" t="str">
            <v>ZK1</v>
          </cell>
          <cell r="V286" t="str">
            <v>C230</v>
          </cell>
          <cell r="W286">
            <v>0</v>
          </cell>
          <cell r="X286">
            <v>817.05</v>
          </cell>
          <cell r="Y286">
            <v>975.18</v>
          </cell>
          <cell r="Z286">
            <v>0</v>
          </cell>
          <cell r="AA286">
            <v>975.18</v>
          </cell>
          <cell r="AB286" t="str">
            <v>C230</v>
          </cell>
          <cell r="AC286">
            <v>0</v>
          </cell>
          <cell r="AD286">
            <v>817.05</v>
          </cell>
          <cell r="AE286">
            <v>975.18</v>
          </cell>
          <cell r="AF286">
            <v>0</v>
          </cell>
          <cell r="AG286" t="str">
            <v>C230</v>
          </cell>
          <cell r="AJ286"/>
          <cell r="AK286">
            <v>1</v>
          </cell>
          <cell r="AL286">
            <v>959870.5499999997</v>
          </cell>
          <cell r="AV286">
            <v>1792.23</v>
          </cell>
        </row>
        <row r="287">
          <cell r="A287" t="str">
            <v>ZK102.K115.C236</v>
          </cell>
          <cell r="B287" t="str">
            <v>ZK102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>
            <v>1070</v>
          </cell>
          <cell r="H287">
            <v>1070</v>
          </cell>
          <cell r="J287" t="str">
            <v>ZK102.K115.C236</v>
          </cell>
          <cell r="K287">
            <v>1070</v>
          </cell>
          <cell r="L287" t="str">
            <v>ZK102.K115.C236</v>
          </cell>
          <cell r="M287" t="str">
            <v>ZK102.K115.C236</v>
          </cell>
          <cell r="N287" t="str">
            <v>ZK102</v>
          </cell>
          <cell r="O287" t="str">
            <v>C236</v>
          </cell>
          <cell r="Q287">
            <v>1070</v>
          </cell>
          <cell r="R287">
            <v>0</v>
          </cell>
          <cell r="S287" t="b">
            <v>0</v>
          </cell>
          <cell r="T287">
            <v>0</v>
          </cell>
          <cell r="U287" t="str">
            <v>ZK1</v>
          </cell>
          <cell r="V287" t="str">
            <v>C236</v>
          </cell>
          <cell r="W287">
            <v>0</v>
          </cell>
          <cell r="X287">
            <v>0</v>
          </cell>
          <cell r="Y287">
            <v>0</v>
          </cell>
          <cell r="Z287">
            <v>1070</v>
          </cell>
          <cell r="AA287">
            <v>1070</v>
          </cell>
          <cell r="AB287" t="str">
            <v>C236</v>
          </cell>
          <cell r="AC287">
            <v>0</v>
          </cell>
          <cell r="AD287">
            <v>0</v>
          </cell>
          <cell r="AE287">
            <v>0</v>
          </cell>
          <cell r="AF287">
            <v>1070</v>
          </cell>
          <cell r="AG287" t="str">
            <v>C236</v>
          </cell>
          <cell r="AJ287"/>
          <cell r="AK287">
            <v>1</v>
          </cell>
          <cell r="AL287">
            <v>959870.5499999997</v>
          </cell>
          <cell r="AV287">
            <v>0</v>
          </cell>
        </row>
        <row r="288">
          <cell r="A288" t="str">
            <v>ZK102.K115.C300</v>
          </cell>
          <cell r="B288" t="str">
            <v>ZK102</v>
          </cell>
          <cell r="C288">
            <v>0</v>
          </cell>
          <cell r="D288">
            <v>8.9</v>
          </cell>
          <cell r="E288">
            <v>681.68</v>
          </cell>
          <cell r="F288">
            <v>517.1</v>
          </cell>
          <cell r="G288">
            <v>0</v>
          </cell>
          <cell r="H288">
            <v>517.1</v>
          </cell>
          <cell r="J288" t="str">
            <v>ZK102.K115.C300</v>
          </cell>
          <cell r="K288">
            <v>517.1</v>
          </cell>
          <cell r="L288" t="str">
            <v>ZK102.K115.C300</v>
          </cell>
          <cell r="M288" t="str">
            <v>ZK102.K115.C300</v>
          </cell>
          <cell r="N288" t="str">
            <v>ZK102</v>
          </cell>
          <cell r="O288" t="str">
            <v>C300</v>
          </cell>
          <cell r="Q288">
            <v>517.1</v>
          </cell>
          <cell r="R288">
            <v>8.9</v>
          </cell>
          <cell r="S288" t="b">
            <v>0</v>
          </cell>
          <cell r="U288" t="str">
            <v>ZK1</v>
          </cell>
          <cell r="V288" t="str">
            <v>C300</v>
          </cell>
          <cell r="W288">
            <v>8.9</v>
          </cell>
          <cell r="X288">
            <v>681.68</v>
          </cell>
          <cell r="Y288">
            <v>517.1</v>
          </cell>
          <cell r="Z288">
            <v>0</v>
          </cell>
          <cell r="AA288">
            <v>517.1</v>
          </cell>
          <cell r="AB288" t="str">
            <v>C300</v>
          </cell>
          <cell r="AC288">
            <v>8.9</v>
          </cell>
          <cell r="AD288">
            <v>681.68</v>
          </cell>
          <cell r="AE288">
            <v>517.1</v>
          </cell>
          <cell r="AF288">
            <v>0</v>
          </cell>
          <cell r="AG288" t="str">
            <v>C300</v>
          </cell>
          <cell r="AJ288"/>
          <cell r="AK288">
            <v>1</v>
          </cell>
          <cell r="AL288">
            <v>959870.5499999997</v>
          </cell>
          <cell r="AV288">
            <v>1207.6799999999998</v>
          </cell>
        </row>
        <row r="289">
          <cell r="A289" t="str">
            <v>ZK102.K115.C301</v>
          </cell>
          <cell r="B289" t="str">
            <v>ZK102</v>
          </cell>
          <cell r="C289">
            <v>0</v>
          </cell>
          <cell r="D289">
            <v>0</v>
          </cell>
          <cell r="E289">
            <v>38</v>
          </cell>
          <cell r="F289">
            <v>35.450000000000003</v>
          </cell>
          <cell r="G289">
            <v>0</v>
          </cell>
          <cell r="H289">
            <v>35.450000000000003</v>
          </cell>
          <cell r="J289" t="str">
            <v>ZK102.K115.C301</v>
          </cell>
          <cell r="K289">
            <v>35.450000000000003</v>
          </cell>
          <cell r="L289" t="str">
            <v>ZK102.K115.C301</v>
          </cell>
          <cell r="M289" t="str">
            <v>ZK102.K115.C301</v>
          </cell>
          <cell r="N289" t="str">
            <v>ZK102</v>
          </cell>
          <cell r="O289" t="str">
            <v>C301</v>
          </cell>
          <cell r="Q289">
            <v>35.450000000000003</v>
          </cell>
          <cell r="R289">
            <v>0</v>
          </cell>
          <cell r="S289" t="b">
            <v>0</v>
          </cell>
          <cell r="T289">
            <v>0</v>
          </cell>
          <cell r="U289" t="str">
            <v>ZK1</v>
          </cell>
          <cell r="V289" t="str">
            <v>C301</v>
          </cell>
          <cell r="W289">
            <v>0</v>
          </cell>
          <cell r="X289">
            <v>38</v>
          </cell>
          <cell r="Y289">
            <v>35.450000000000003</v>
          </cell>
          <cell r="Z289">
            <v>0</v>
          </cell>
          <cell r="AA289">
            <v>35.450000000000003</v>
          </cell>
          <cell r="AB289" t="str">
            <v>C301</v>
          </cell>
          <cell r="AC289">
            <v>0</v>
          </cell>
          <cell r="AD289">
            <v>38</v>
          </cell>
          <cell r="AE289">
            <v>35.450000000000003</v>
          </cell>
          <cell r="AF289">
            <v>0</v>
          </cell>
          <cell r="AG289" t="str">
            <v>C301</v>
          </cell>
          <cell r="AJ289"/>
          <cell r="AK289">
            <v>1</v>
          </cell>
          <cell r="AL289">
            <v>959870.5499999997</v>
          </cell>
          <cell r="AV289">
            <v>73.45</v>
          </cell>
        </row>
        <row r="290">
          <cell r="A290" t="str">
            <v>ZK102.K115.C320</v>
          </cell>
          <cell r="B290" t="str">
            <v>ZK102</v>
          </cell>
          <cell r="C290">
            <v>0</v>
          </cell>
          <cell r="D290">
            <v>0</v>
          </cell>
          <cell r="E290">
            <v>150.16999999999999</v>
          </cell>
          <cell r="F290">
            <v>0</v>
          </cell>
          <cell r="G290">
            <v>0</v>
          </cell>
          <cell r="H290">
            <v>0</v>
          </cell>
          <cell r="J290" t="str">
            <v>ZK102.K115.C320</v>
          </cell>
          <cell r="K290">
            <v>0</v>
          </cell>
          <cell r="L290" t="str">
            <v>ZK102.K115.C320</v>
          </cell>
          <cell r="M290" t="str">
            <v>ZK102.K115.C320</v>
          </cell>
          <cell r="N290" t="str">
            <v>ZK102</v>
          </cell>
          <cell r="O290" t="str">
            <v>C320</v>
          </cell>
          <cell r="Q290">
            <v>0</v>
          </cell>
          <cell r="R290">
            <v>0</v>
          </cell>
          <cell r="S290" t="b">
            <v>0</v>
          </cell>
          <cell r="U290" t="str">
            <v>ZK1</v>
          </cell>
          <cell r="V290" t="str">
            <v>C320</v>
          </cell>
          <cell r="W290">
            <v>0</v>
          </cell>
          <cell r="X290">
            <v>150.16999999999999</v>
          </cell>
          <cell r="Y290">
            <v>0</v>
          </cell>
          <cell r="Z290">
            <v>0</v>
          </cell>
          <cell r="AA290">
            <v>0</v>
          </cell>
          <cell r="AB290" t="str">
            <v>C320</v>
          </cell>
          <cell r="AC290">
            <v>0</v>
          </cell>
          <cell r="AD290">
            <v>150.16999999999999</v>
          </cell>
          <cell r="AE290">
            <v>0</v>
          </cell>
          <cell r="AF290">
            <v>0</v>
          </cell>
          <cell r="AG290" t="str">
            <v>C320</v>
          </cell>
          <cell r="AJ290"/>
          <cell r="AK290">
            <v>1</v>
          </cell>
          <cell r="AL290">
            <v>959870.5499999997</v>
          </cell>
          <cell r="AV290">
            <v>150.16999999999999</v>
          </cell>
        </row>
        <row r="291">
          <cell r="A291" t="str">
            <v>ZK102.K115.C350</v>
          </cell>
          <cell r="B291" t="str">
            <v>ZK102</v>
          </cell>
          <cell r="C291">
            <v>0</v>
          </cell>
          <cell r="D291">
            <v>0</v>
          </cell>
          <cell r="E291">
            <v>723.44</v>
          </cell>
          <cell r="F291">
            <v>1070.6400000000001</v>
          </cell>
          <cell r="G291">
            <v>0</v>
          </cell>
          <cell r="H291">
            <v>1070.6400000000001</v>
          </cell>
          <cell r="J291" t="str">
            <v>ZK102.K115.C350</v>
          </cell>
          <cell r="K291">
            <v>1070.6400000000001</v>
          </cell>
          <cell r="L291" t="str">
            <v>ZK102.K115.C350</v>
          </cell>
          <cell r="M291" t="str">
            <v>ZK102.K115.C350</v>
          </cell>
          <cell r="N291" t="str">
            <v>ZK102</v>
          </cell>
          <cell r="O291" t="str">
            <v>C350</v>
          </cell>
          <cell r="Q291">
            <v>1070.6400000000001</v>
          </cell>
          <cell r="R291">
            <v>0</v>
          </cell>
          <cell r="S291" t="b">
            <v>0</v>
          </cell>
          <cell r="T291">
            <v>0</v>
          </cell>
          <cell r="U291" t="str">
            <v>ZK1</v>
          </cell>
          <cell r="V291" t="str">
            <v>C350</v>
          </cell>
          <cell r="W291">
            <v>0</v>
          </cell>
          <cell r="X291">
            <v>723.44</v>
          </cell>
          <cell r="Y291">
            <v>1070.6400000000001</v>
          </cell>
          <cell r="Z291">
            <v>0</v>
          </cell>
          <cell r="AA291">
            <v>1070.6400000000001</v>
          </cell>
          <cell r="AB291" t="str">
            <v>C350</v>
          </cell>
          <cell r="AC291">
            <v>0</v>
          </cell>
          <cell r="AD291">
            <v>723.44</v>
          </cell>
          <cell r="AE291">
            <v>1070.6400000000001</v>
          </cell>
          <cell r="AF291">
            <v>0</v>
          </cell>
          <cell r="AG291" t="str">
            <v>C350</v>
          </cell>
          <cell r="AJ291"/>
          <cell r="AK291">
            <v>1</v>
          </cell>
          <cell r="AL291">
            <v>959870.5499999997</v>
          </cell>
          <cell r="AV291">
            <v>1794.0800000000002</v>
          </cell>
        </row>
        <row r="292">
          <cell r="A292" t="str">
            <v>ZK102.K115.C360</v>
          </cell>
          <cell r="B292" t="str">
            <v>ZK102</v>
          </cell>
          <cell r="C292">
            <v>0</v>
          </cell>
          <cell r="D292">
            <v>0</v>
          </cell>
          <cell r="E292">
            <v>83.23</v>
          </cell>
          <cell r="F292">
            <v>0</v>
          </cell>
          <cell r="G292">
            <v>0</v>
          </cell>
          <cell r="H292">
            <v>0</v>
          </cell>
          <cell r="J292" t="str">
            <v>ZK102.K115.C360</v>
          </cell>
          <cell r="K292">
            <v>0</v>
          </cell>
          <cell r="L292" t="str">
            <v>ZK102.K115.C360</v>
          </cell>
          <cell r="M292" t="str">
            <v>ZK102.K115.C360</v>
          </cell>
          <cell r="N292" t="str">
            <v>ZK102</v>
          </cell>
          <cell r="O292" t="str">
            <v>C360</v>
          </cell>
          <cell r="Q292">
            <v>0</v>
          </cell>
          <cell r="R292">
            <v>0</v>
          </cell>
          <cell r="S292" t="b">
            <v>0</v>
          </cell>
          <cell r="U292" t="str">
            <v>ZK1</v>
          </cell>
          <cell r="V292" t="str">
            <v>C360</v>
          </cell>
          <cell r="W292">
            <v>0</v>
          </cell>
          <cell r="X292">
            <v>83.23</v>
          </cell>
          <cell r="Y292">
            <v>0</v>
          </cell>
          <cell r="Z292">
            <v>0</v>
          </cell>
          <cell r="AA292">
            <v>0</v>
          </cell>
          <cell r="AB292" t="str">
            <v>C360</v>
          </cell>
          <cell r="AC292">
            <v>0</v>
          </cell>
          <cell r="AD292">
            <v>83.23</v>
          </cell>
          <cell r="AE292">
            <v>0</v>
          </cell>
          <cell r="AF292">
            <v>0</v>
          </cell>
          <cell r="AG292" t="str">
            <v>C360</v>
          </cell>
          <cell r="AJ292"/>
          <cell r="AK292">
            <v>1</v>
          </cell>
          <cell r="AL292">
            <v>959870.5499999997</v>
          </cell>
          <cell r="AV292">
            <v>83.23</v>
          </cell>
        </row>
        <row r="293">
          <cell r="A293" t="str">
            <v>ZK102.K115.C370</v>
          </cell>
          <cell r="B293" t="str">
            <v>ZK102</v>
          </cell>
          <cell r="C293">
            <v>0</v>
          </cell>
          <cell r="D293">
            <v>0</v>
          </cell>
          <cell r="E293">
            <v>327.96</v>
          </cell>
          <cell r="F293">
            <v>84.34</v>
          </cell>
          <cell r="G293">
            <v>0</v>
          </cell>
          <cell r="H293">
            <v>84.34</v>
          </cell>
          <cell r="J293" t="str">
            <v>ZK102.K115.C370</v>
          </cell>
          <cell r="K293">
            <v>84.34</v>
          </cell>
          <cell r="L293" t="str">
            <v>ZK102.K115.C370</v>
          </cell>
          <cell r="M293" t="str">
            <v>ZK102.K115.C370</v>
          </cell>
          <cell r="N293" t="str">
            <v>ZK102</v>
          </cell>
          <cell r="O293" t="str">
            <v>C370</v>
          </cell>
          <cell r="Q293">
            <v>84.34</v>
          </cell>
          <cell r="R293">
            <v>0</v>
          </cell>
          <cell r="S293" t="b">
            <v>0</v>
          </cell>
          <cell r="T293">
            <v>0</v>
          </cell>
          <cell r="U293" t="str">
            <v>ZK1</v>
          </cell>
          <cell r="V293" t="str">
            <v>C370</v>
          </cell>
          <cell r="W293">
            <v>0</v>
          </cell>
          <cell r="X293">
            <v>327.96</v>
          </cell>
          <cell r="Y293">
            <v>84.34</v>
          </cell>
          <cell r="Z293">
            <v>0</v>
          </cell>
          <cell r="AA293">
            <v>84.34</v>
          </cell>
          <cell r="AB293" t="str">
            <v>C370</v>
          </cell>
          <cell r="AC293">
            <v>0</v>
          </cell>
          <cell r="AD293">
            <v>327.96</v>
          </cell>
          <cell r="AE293">
            <v>84.34</v>
          </cell>
          <cell r="AF293">
            <v>0</v>
          </cell>
          <cell r="AG293" t="str">
            <v>C370</v>
          </cell>
          <cell r="AJ293"/>
          <cell r="AK293">
            <v>1</v>
          </cell>
          <cell r="AL293">
            <v>959870.5499999997</v>
          </cell>
          <cell r="AV293">
            <v>412.29999999999995</v>
          </cell>
        </row>
        <row r="294">
          <cell r="A294" t="str">
            <v>ZK102.K115.C380</v>
          </cell>
          <cell r="B294" t="str">
            <v>ZK102</v>
          </cell>
          <cell r="C294">
            <v>0</v>
          </cell>
          <cell r="D294">
            <v>0</v>
          </cell>
          <cell r="E294">
            <v>6.17</v>
          </cell>
          <cell r="F294">
            <v>0</v>
          </cell>
          <cell r="G294">
            <v>0</v>
          </cell>
          <cell r="H294">
            <v>0</v>
          </cell>
          <cell r="J294" t="str">
            <v>ZK102.K115.C380</v>
          </cell>
          <cell r="K294">
            <v>0</v>
          </cell>
          <cell r="L294" t="str">
            <v>ZK102.K115.C380</v>
          </cell>
          <cell r="M294" t="str">
            <v>ZK102.K115.C380</v>
          </cell>
          <cell r="N294" t="str">
            <v>ZK102</v>
          </cell>
          <cell r="O294" t="str">
            <v>C380</v>
          </cell>
          <cell r="Q294">
            <v>0</v>
          </cell>
          <cell r="R294">
            <v>0</v>
          </cell>
          <cell r="S294" t="b">
            <v>0</v>
          </cell>
          <cell r="T294">
            <v>0</v>
          </cell>
          <cell r="U294" t="str">
            <v>ZK1</v>
          </cell>
          <cell r="V294" t="str">
            <v>C380</v>
          </cell>
          <cell r="W294">
            <v>0</v>
          </cell>
          <cell r="X294">
            <v>6.17</v>
          </cell>
          <cell r="Y294">
            <v>0</v>
          </cell>
          <cell r="Z294">
            <v>0</v>
          </cell>
          <cell r="AA294">
            <v>0</v>
          </cell>
          <cell r="AB294" t="str">
            <v>C380</v>
          </cell>
          <cell r="AC294">
            <v>0</v>
          </cell>
          <cell r="AD294">
            <v>6.17</v>
          </cell>
          <cell r="AE294">
            <v>0</v>
          </cell>
          <cell r="AF294">
            <v>0</v>
          </cell>
          <cell r="AG294" t="str">
            <v>C380</v>
          </cell>
          <cell r="AJ294"/>
          <cell r="AK294">
            <v>1</v>
          </cell>
          <cell r="AL294">
            <v>959870.5499999997</v>
          </cell>
          <cell r="AV294">
            <v>6.17</v>
          </cell>
        </row>
        <row r="295">
          <cell r="A295" t="str">
            <v>ZK102.K115.C390</v>
          </cell>
          <cell r="B295" t="str">
            <v>ZK102</v>
          </cell>
          <cell r="C295">
            <v>0</v>
          </cell>
          <cell r="D295">
            <v>0</v>
          </cell>
          <cell r="E295">
            <v>34.799999999999997</v>
          </cell>
          <cell r="F295">
            <v>0</v>
          </cell>
          <cell r="G295">
            <v>0</v>
          </cell>
          <cell r="H295">
            <v>0</v>
          </cell>
          <cell r="J295" t="str">
            <v>ZK102.K115.C390</v>
          </cell>
          <cell r="K295">
            <v>0</v>
          </cell>
          <cell r="L295" t="str">
            <v>ZK102.K115.C390</v>
          </cell>
          <cell r="M295" t="str">
            <v>ZK102.K115.C390</v>
          </cell>
          <cell r="N295" t="str">
            <v>ZK102</v>
          </cell>
          <cell r="O295" t="str">
            <v>C390</v>
          </cell>
          <cell r="Q295">
            <v>0</v>
          </cell>
          <cell r="R295">
            <v>0</v>
          </cell>
          <cell r="S295" t="b">
            <v>0</v>
          </cell>
          <cell r="U295" t="str">
            <v>ZK1</v>
          </cell>
          <cell r="V295" t="str">
            <v>C390</v>
          </cell>
          <cell r="W295">
            <v>0</v>
          </cell>
          <cell r="X295">
            <v>34.799999999999997</v>
          </cell>
          <cell r="Y295">
            <v>0</v>
          </cell>
          <cell r="Z295">
            <v>0</v>
          </cell>
          <cell r="AA295">
            <v>0</v>
          </cell>
          <cell r="AB295" t="str">
            <v>C390</v>
          </cell>
          <cell r="AC295">
            <v>0</v>
          </cell>
          <cell r="AD295">
            <v>34.799999999999997</v>
          </cell>
          <cell r="AE295">
            <v>0</v>
          </cell>
          <cell r="AF295">
            <v>0</v>
          </cell>
          <cell r="AG295" t="str">
            <v>C390</v>
          </cell>
          <cell r="AJ295"/>
          <cell r="AK295">
            <v>1</v>
          </cell>
          <cell r="AL295">
            <v>959870.5499999997</v>
          </cell>
          <cell r="AV295">
            <v>34.799999999999997</v>
          </cell>
        </row>
        <row r="296">
          <cell r="A296" t="str">
            <v>ZK102.K115.C395</v>
          </cell>
          <cell r="B296" t="str">
            <v>ZK102</v>
          </cell>
          <cell r="C296">
            <v>0</v>
          </cell>
          <cell r="D296">
            <v>0</v>
          </cell>
          <cell r="E296">
            <v>0</v>
          </cell>
          <cell r="F296">
            <v>163.19999999999999</v>
          </cell>
          <cell r="G296">
            <v>0</v>
          </cell>
          <cell r="H296">
            <v>163.19999999999999</v>
          </cell>
          <cell r="J296" t="str">
            <v>ZK102.K115.C395</v>
          </cell>
          <cell r="K296">
            <v>163.19999999999999</v>
          </cell>
          <cell r="L296" t="str">
            <v>ZK102.K115.C395</v>
          </cell>
          <cell r="M296" t="str">
            <v>ZK102.K115.C395</v>
          </cell>
          <cell r="N296" t="str">
            <v>ZK102</v>
          </cell>
          <cell r="O296" t="str">
            <v>C395</v>
          </cell>
          <cell r="Q296">
            <v>163.19999999999999</v>
          </cell>
          <cell r="R296">
            <v>0</v>
          </cell>
          <cell r="S296" t="b">
            <v>0</v>
          </cell>
          <cell r="T296">
            <v>0</v>
          </cell>
          <cell r="U296" t="str">
            <v>ZK1</v>
          </cell>
          <cell r="V296" t="str">
            <v>C395</v>
          </cell>
          <cell r="W296">
            <v>0</v>
          </cell>
          <cell r="X296">
            <v>0</v>
          </cell>
          <cell r="Y296">
            <v>163.19999999999999</v>
          </cell>
          <cell r="Z296">
            <v>0</v>
          </cell>
          <cell r="AA296">
            <v>163.19999999999999</v>
          </cell>
          <cell r="AB296" t="str">
            <v>C395</v>
          </cell>
          <cell r="AC296">
            <v>0</v>
          </cell>
          <cell r="AD296">
            <v>0</v>
          </cell>
          <cell r="AE296">
            <v>163.19999999999999</v>
          </cell>
          <cell r="AF296">
            <v>0</v>
          </cell>
          <cell r="AG296" t="str">
            <v>C395</v>
          </cell>
          <cell r="AJ296"/>
          <cell r="AK296">
            <v>1</v>
          </cell>
          <cell r="AL296">
            <v>959870.5499999997</v>
          </cell>
          <cell r="AV296">
            <v>163.19999999999999</v>
          </cell>
        </row>
        <row r="297">
          <cell r="A297" t="str">
            <v>ZK102.K115.C396</v>
          </cell>
          <cell r="B297" t="str">
            <v>ZK102</v>
          </cell>
          <cell r="C297">
            <v>0</v>
          </cell>
          <cell r="D297">
            <v>0</v>
          </cell>
          <cell r="E297">
            <v>711.16</v>
          </cell>
          <cell r="F297">
            <v>0</v>
          </cell>
          <cell r="G297">
            <v>0</v>
          </cell>
          <cell r="H297">
            <v>0</v>
          </cell>
          <cell r="J297" t="str">
            <v>ZK102.K115.C396</v>
          </cell>
          <cell r="K297">
            <v>0</v>
          </cell>
          <cell r="L297" t="str">
            <v>ZK102.K115.C396</v>
          </cell>
          <cell r="M297" t="str">
            <v>ZK102.K115.C396</v>
          </cell>
          <cell r="N297" t="str">
            <v>ZK102</v>
          </cell>
          <cell r="O297" t="str">
            <v>C396</v>
          </cell>
          <cell r="Q297">
            <v>0</v>
          </cell>
          <cell r="R297">
            <v>0</v>
          </cell>
          <cell r="S297" t="b">
            <v>0</v>
          </cell>
          <cell r="U297" t="str">
            <v>ZK1</v>
          </cell>
          <cell r="V297" t="str">
            <v>C396</v>
          </cell>
          <cell r="W297">
            <v>0</v>
          </cell>
          <cell r="X297">
            <v>711.16</v>
          </cell>
          <cell r="Y297">
            <v>0</v>
          </cell>
          <cell r="Z297">
            <v>0</v>
          </cell>
          <cell r="AA297">
            <v>0</v>
          </cell>
          <cell r="AB297" t="str">
            <v>C396</v>
          </cell>
          <cell r="AC297">
            <v>0</v>
          </cell>
          <cell r="AD297">
            <v>711.16</v>
          </cell>
          <cell r="AE297">
            <v>0</v>
          </cell>
          <cell r="AF297">
            <v>0</v>
          </cell>
          <cell r="AG297" t="str">
            <v>C396</v>
          </cell>
          <cell r="AJ297"/>
          <cell r="AK297">
            <v>1</v>
          </cell>
          <cell r="AL297">
            <v>959870.5499999997</v>
          </cell>
          <cell r="AV297">
            <v>711.16</v>
          </cell>
        </row>
        <row r="298">
          <cell r="A298" t="str">
            <v>ZK102.K115.C397</v>
          </cell>
          <cell r="B298" t="str">
            <v>ZK102</v>
          </cell>
          <cell r="C298">
            <v>0</v>
          </cell>
          <cell r="D298">
            <v>0</v>
          </cell>
          <cell r="E298">
            <v>15.8</v>
          </cell>
          <cell r="F298">
            <v>0</v>
          </cell>
          <cell r="G298">
            <v>0</v>
          </cell>
          <cell r="H298">
            <v>0</v>
          </cell>
          <cell r="J298" t="str">
            <v>ZK102.K115.C397</v>
          </cell>
          <cell r="K298">
            <v>0</v>
          </cell>
          <cell r="L298" t="str">
            <v>ZK102.K115.C397</v>
          </cell>
          <cell r="M298" t="str">
            <v>ZK102.K115.C397</v>
          </cell>
          <cell r="N298" t="str">
            <v>ZK102</v>
          </cell>
          <cell r="O298" t="str">
            <v>C397</v>
          </cell>
          <cell r="Q298">
            <v>0</v>
          </cell>
          <cell r="R298">
            <v>0</v>
          </cell>
          <cell r="S298" t="b">
            <v>0</v>
          </cell>
          <cell r="T298">
            <v>0</v>
          </cell>
          <cell r="U298" t="str">
            <v>ZK1</v>
          </cell>
          <cell r="V298" t="str">
            <v>C397</v>
          </cell>
          <cell r="W298">
            <v>0</v>
          </cell>
          <cell r="X298">
            <v>15.8</v>
          </cell>
          <cell r="Y298">
            <v>0</v>
          </cell>
          <cell r="Z298">
            <v>0</v>
          </cell>
          <cell r="AA298">
            <v>0</v>
          </cell>
          <cell r="AB298" t="str">
            <v>C397</v>
          </cell>
          <cell r="AC298">
            <v>0</v>
          </cell>
          <cell r="AD298">
            <v>15.8</v>
          </cell>
          <cell r="AE298">
            <v>0</v>
          </cell>
          <cell r="AF298">
            <v>0</v>
          </cell>
          <cell r="AG298" t="str">
            <v>C397</v>
          </cell>
          <cell r="AJ298"/>
          <cell r="AK298">
            <v>1</v>
          </cell>
          <cell r="AL298">
            <v>959870.5499999997</v>
          </cell>
          <cell r="AV298">
            <v>15.8</v>
          </cell>
        </row>
        <row r="299">
          <cell r="A299" t="str">
            <v>ZK102.K115.C400</v>
          </cell>
          <cell r="B299" t="str">
            <v>ZK102</v>
          </cell>
          <cell r="C299">
            <v>0</v>
          </cell>
          <cell r="D299">
            <v>0</v>
          </cell>
          <cell r="E299">
            <v>106.08</v>
          </cell>
          <cell r="F299">
            <v>0</v>
          </cell>
          <cell r="G299">
            <v>0</v>
          </cell>
          <cell r="H299">
            <v>0</v>
          </cell>
          <cell r="J299" t="str">
            <v>ZK102.K115.C400</v>
          </cell>
          <cell r="K299">
            <v>0</v>
          </cell>
          <cell r="L299" t="str">
            <v>ZK102.K115.C400</v>
          </cell>
          <cell r="M299" t="str">
            <v>ZK102.K115.C400</v>
          </cell>
          <cell r="N299" t="str">
            <v>ZK102</v>
          </cell>
          <cell r="O299" t="str">
            <v>C400</v>
          </cell>
          <cell r="Q299">
            <v>0</v>
          </cell>
          <cell r="R299">
            <v>0</v>
          </cell>
          <cell r="S299" t="b">
            <v>0</v>
          </cell>
          <cell r="U299" t="str">
            <v>ZK1</v>
          </cell>
          <cell r="V299" t="str">
            <v>C400</v>
          </cell>
          <cell r="W299">
            <v>0</v>
          </cell>
          <cell r="X299">
            <v>106.08</v>
          </cell>
          <cell r="Y299">
            <v>0</v>
          </cell>
          <cell r="Z299">
            <v>0</v>
          </cell>
          <cell r="AA299">
            <v>0</v>
          </cell>
          <cell r="AB299" t="str">
            <v>C400</v>
          </cell>
          <cell r="AC299">
            <v>0</v>
          </cell>
          <cell r="AD299">
            <v>106.08</v>
          </cell>
          <cell r="AE299">
            <v>0</v>
          </cell>
          <cell r="AF299">
            <v>0</v>
          </cell>
          <cell r="AG299" t="str">
            <v>C400</v>
          </cell>
          <cell r="AJ299"/>
          <cell r="AK299">
            <v>1</v>
          </cell>
          <cell r="AL299">
            <v>959870.5499999997</v>
          </cell>
          <cell r="AV299">
            <v>106.08</v>
          </cell>
        </row>
        <row r="300">
          <cell r="A300" t="str">
            <v>ZK102.K115.C410</v>
          </cell>
          <cell r="B300" t="str">
            <v>ZK102</v>
          </cell>
          <cell r="C300">
            <v>0</v>
          </cell>
          <cell r="D300">
            <v>0</v>
          </cell>
          <cell r="E300">
            <v>15.7</v>
          </cell>
          <cell r="F300">
            <v>0</v>
          </cell>
          <cell r="G300">
            <v>0</v>
          </cell>
          <cell r="H300">
            <v>0</v>
          </cell>
          <cell r="J300" t="str">
            <v>ZK102.K115.C410</v>
          </cell>
          <cell r="K300">
            <v>0</v>
          </cell>
          <cell r="L300" t="str">
            <v>ZK102.K115.C410</v>
          </cell>
          <cell r="M300" t="str">
            <v>ZK102.K115.C410</v>
          </cell>
          <cell r="N300" t="str">
            <v>ZK102</v>
          </cell>
          <cell r="O300" t="str">
            <v>C410</v>
          </cell>
          <cell r="Q300">
            <v>0</v>
          </cell>
          <cell r="R300">
            <v>0</v>
          </cell>
          <cell r="S300" t="b">
            <v>0</v>
          </cell>
          <cell r="T300">
            <v>0</v>
          </cell>
          <cell r="U300" t="str">
            <v>ZK1</v>
          </cell>
          <cell r="V300" t="str">
            <v>C410</v>
          </cell>
          <cell r="W300">
            <v>0</v>
          </cell>
          <cell r="X300">
            <v>15.7</v>
          </cell>
          <cell r="Y300">
            <v>0</v>
          </cell>
          <cell r="Z300">
            <v>0</v>
          </cell>
          <cell r="AA300">
            <v>0</v>
          </cell>
          <cell r="AB300" t="str">
            <v>C410</v>
          </cell>
          <cell r="AC300">
            <v>0</v>
          </cell>
          <cell r="AD300">
            <v>15.7</v>
          </cell>
          <cell r="AE300">
            <v>0</v>
          </cell>
          <cell r="AF300">
            <v>0</v>
          </cell>
          <cell r="AG300" t="str">
            <v>C410</v>
          </cell>
          <cell r="AJ300"/>
          <cell r="AK300">
            <v>1</v>
          </cell>
          <cell r="AL300">
            <v>959870.5499999997</v>
          </cell>
          <cell r="AV300">
            <v>15.7</v>
          </cell>
        </row>
        <row r="301">
          <cell r="A301" t="str">
            <v>ZK102.K115.C435</v>
          </cell>
          <cell r="B301" t="str">
            <v>ZK102</v>
          </cell>
          <cell r="C301">
            <v>0</v>
          </cell>
          <cell r="D301">
            <v>0</v>
          </cell>
          <cell r="E301">
            <v>12.6</v>
          </cell>
          <cell r="F301">
            <v>0</v>
          </cell>
          <cell r="G301">
            <v>0</v>
          </cell>
          <cell r="H301">
            <v>0</v>
          </cell>
          <cell r="J301" t="str">
            <v>ZK102.K115.C435</v>
          </cell>
          <cell r="K301">
            <v>0</v>
          </cell>
          <cell r="L301" t="str">
            <v>ZK102.K115.C435</v>
          </cell>
          <cell r="M301" t="str">
            <v>ZK102.K115.C435</v>
          </cell>
          <cell r="N301" t="str">
            <v>ZK102</v>
          </cell>
          <cell r="O301" t="str">
            <v>C435</v>
          </cell>
          <cell r="Q301">
            <v>0</v>
          </cell>
          <cell r="R301">
            <v>0</v>
          </cell>
          <cell r="S301" t="b">
            <v>0</v>
          </cell>
          <cell r="T301">
            <v>0</v>
          </cell>
          <cell r="U301" t="str">
            <v>ZK1</v>
          </cell>
          <cell r="V301" t="str">
            <v>C435</v>
          </cell>
          <cell r="W301">
            <v>0</v>
          </cell>
          <cell r="X301">
            <v>12.6</v>
          </cell>
          <cell r="Y301">
            <v>0</v>
          </cell>
          <cell r="Z301">
            <v>0</v>
          </cell>
          <cell r="AA301">
            <v>0</v>
          </cell>
          <cell r="AB301" t="str">
            <v>C435</v>
          </cell>
          <cell r="AC301">
            <v>0</v>
          </cell>
          <cell r="AD301">
            <v>12.6</v>
          </cell>
          <cell r="AE301">
            <v>0</v>
          </cell>
          <cell r="AF301">
            <v>0</v>
          </cell>
          <cell r="AG301" t="str">
            <v>C435</v>
          </cell>
          <cell r="AJ301"/>
          <cell r="AK301">
            <v>1</v>
          </cell>
          <cell r="AL301">
            <v>959870.5499999997</v>
          </cell>
          <cell r="AV301">
            <v>12.6</v>
          </cell>
        </row>
        <row r="302">
          <cell r="A302" t="str">
            <v>ZK102.K115.C500</v>
          </cell>
          <cell r="B302" t="str">
            <v>ZK102</v>
          </cell>
          <cell r="C302">
            <v>0</v>
          </cell>
          <cell r="D302">
            <v>0</v>
          </cell>
          <cell r="E302">
            <v>203.17</v>
          </cell>
          <cell r="F302">
            <v>0</v>
          </cell>
          <cell r="G302">
            <v>0</v>
          </cell>
          <cell r="H302">
            <v>0</v>
          </cell>
          <cell r="J302" t="str">
            <v>ZK102.K115.C500</v>
          </cell>
          <cell r="K302">
            <v>0</v>
          </cell>
          <cell r="L302" t="str">
            <v>ZK102.K115.C500</v>
          </cell>
          <cell r="M302" t="str">
            <v>ZK102.K115.C500</v>
          </cell>
          <cell r="N302" t="str">
            <v>ZK102</v>
          </cell>
          <cell r="O302" t="str">
            <v>C500</v>
          </cell>
          <cell r="Q302">
            <v>0</v>
          </cell>
          <cell r="R302">
            <v>0</v>
          </cell>
          <cell r="S302" t="b">
            <v>0</v>
          </cell>
          <cell r="T302">
            <v>0</v>
          </cell>
          <cell r="U302" t="str">
            <v>ZK1</v>
          </cell>
          <cell r="V302" t="str">
            <v>C500</v>
          </cell>
          <cell r="W302">
            <v>0</v>
          </cell>
          <cell r="X302">
            <v>203.17</v>
          </cell>
          <cell r="Y302">
            <v>0</v>
          </cell>
          <cell r="Z302">
            <v>0</v>
          </cell>
          <cell r="AA302">
            <v>0</v>
          </cell>
          <cell r="AB302" t="str">
            <v>C500</v>
          </cell>
          <cell r="AC302">
            <v>0</v>
          </cell>
          <cell r="AD302">
            <v>203.17</v>
          </cell>
          <cell r="AE302">
            <v>0</v>
          </cell>
          <cell r="AF302">
            <v>0</v>
          </cell>
          <cell r="AG302" t="str">
            <v>C500</v>
          </cell>
          <cell r="AJ302"/>
          <cell r="AK302">
            <v>1</v>
          </cell>
          <cell r="AL302">
            <v>959870.5499999997</v>
          </cell>
          <cell r="AV302">
            <v>203.17</v>
          </cell>
        </row>
        <row r="303">
          <cell r="A303" t="str">
            <v>ZK102.K115.C530</v>
          </cell>
          <cell r="B303" t="str">
            <v>ZK102</v>
          </cell>
          <cell r="C303">
            <v>0</v>
          </cell>
          <cell r="D303">
            <v>0</v>
          </cell>
          <cell r="E303">
            <v>0</v>
          </cell>
          <cell r="F303">
            <v>46.6</v>
          </cell>
          <cell r="G303">
            <v>0</v>
          </cell>
          <cell r="H303">
            <v>46.6</v>
          </cell>
          <cell r="J303" t="str">
            <v>ZK102.K115.C530</v>
          </cell>
          <cell r="K303">
            <v>46.6</v>
          </cell>
          <cell r="L303" t="str">
            <v>ZK102.K115.C530</v>
          </cell>
          <cell r="M303" t="str">
            <v>ZK102.K115.C530</v>
          </cell>
          <cell r="N303" t="str">
            <v>ZK102</v>
          </cell>
          <cell r="O303" t="str">
            <v>C530</v>
          </cell>
          <cell r="Q303">
            <v>46.6</v>
          </cell>
          <cell r="R303">
            <v>0</v>
          </cell>
          <cell r="S303" t="b">
            <v>0</v>
          </cell>
          <cell r="T303">
            <v>0</v>
          </cell>
          <cell r="U303" t="str">
            <v>ZK1</v>
          </cell>
          <cell r="V303" t="str">
            <v>C530</v>
          </cell>
          <cell r="W303">
            <v>0</v>
          </cell>
          <cell r="X303">
            <v>0</v>
          </cell>
          <cell r="Y303">
            <v>46.6</v>
          </cell>
          <cell r="Z303">
            <v>0</v>
          </cell>
          <cell r="AA303">
            <v>46.6</v>
          </cell>
          <cell r="AB303" t="str">
            <v>C530</v>
          </cell>
          <cell r="AC303">
            <v>0</v>
          </cell>
          <cell r="AD303">
            <v>0</v>
          </cell>
          <cell r="AE303">
            <v>46.6</v>
          </cell>
          <cell r="AF303">
            <v>0</v>
          </cell>
          <cell r="AG303" t="str">
            <v>C530</v>
          </cell>
          <cell r="AJ303"/>
          <cell r="AK303">
            <v>1</v>
          </cell>
          <cell r="AL303">
            <v>959870.5499999997</v>
          </cell>
          <cell r="AV303">
            <v>46.6</v>
          </cell>
        </row>
        <row r="304">
          <cell r="A304" t="str">
            <v>ZK102.K115.C810</v>
          </cell>
          <cell r="B304" t="str">
            <v>ZK102</v>
          </cell>
          <cell r="C304">
            <v>0</v>
          </cell>
          <cell r="D304">
            <v>0</v>
          </cell>
          <cell r="E304">
            <v>1152.2</v>
          </cell>
          <cell r="F304">
            <v>373.4</v>
          </cell>
          <cell r="G304">
            <v>0</v>
          </cell>
          <cell r="H304">
            <v>373.4</v>
          </cell>
          <cell r="J304" t="str">
            <v>ZK102.K115.C810</v>
          </cell>
          <cell r="K304">
            <v>373.4</v>
          </cell>
          <cell r="L304" t="str">
            <v>ZK102.K115.C810</v>
          </cell>
          <cell r="M304" t="str">
            <v>ZK102.K115.C810</v>
          </cell>
          <cell r="N304" t="str">
            <v>ZK102</v>
          </cell>
          <cell r="O304" t="str">
            <v>C810</v>
          </cell>
          <cell r="Q304">
            <v>373.4</v>
          </cell>
          <cell r="R304">
            <v>0</v>
          </cell>
          <cell r="S304" t="b">
            <v>0</v>
          </cell>
          <cell r="T304">
            <v>0</v>
          </cell>
          <cell r="U304" t="str">
            <v>ZK1</v>
          </cell>
          <cell r="V304" t="str">
            <v>C810</v>
          </cell>
          <cell r="W304">
            <v>0</v>
          </cell>
          <cell r="X304">
            <v>1152.2</v>
          </cell>
          <cell r="Y304">
            <v>373.4</v>
          </cell>
          <cell r="Z304">
            <v>0</v>
          </cell>
          <cell r="AA304">
            <v>373.4</v>
          </cell>
          <cell r="AB304" t="str">
            <v>C810</v>
          </cell>
          <cell r="AC304">
            <v>0</v>
          </cell>
          <cell r="AD304">
            <v>1152.2</v>
          </cell>
          <cell r="AE304">
            <v>373.4</v>
          </cell>
          <cell r="AF304">
            <v>0</v>
          </cell>
          <cell r="AG304" t="str">
            <v>C810</v>
          </cell>
          <cell r="AJ304"/>
          <cell r="AK304">
            <v>1</v>
          </cell>
          <cell r="AL304">
            <v>959870.5499999997</v>
          </cell>
          <cell r="AV304">
            <v>1525.6</v>
          </cell>
        </row>
        <row r="305">
          <cell r="A305" t="str">
            <v>ZK102.K115.C850</v>
          </cell>
          <cell r="B305" t="str">
            <v>ZK102</v>
          </cell>
          <cell r="C305">
            <v>0</v>
          </cell>
          <cell r="D305">
            <v>0</v>
          </cell>
          <cell r="E305">
            <v>16.8</v>
          </cell>
          <cell r="F305">
            <v>0</v>
          </cell>
          <cell r="G305">
            <v>0</v>
          </cell>
          <cell r="H305">
            <v>0</v>
          </cell>
          <cell r="J305" t="str">
            <v>ZK102.K115.C850</v>
          </cell>
          <cell r="K305">
            <v>0</v>
          </cell>
          <cell r="L305" t="str">
            <v>ZK102.K115.C850</v>
          </cell>
          <cell r="M305" t="str">
            <v>ZK102.K115.C850</v>
          </cell>
          <cell r="N305" t="str">
            <v>ZK102</v>
          </cell>
          <cell r="O305" t="str">
            <v>C850</v>
          </cell>
          <cell r="Q305">
            <v>0</v>
          </cell>
          <cell r="R305">
            <v>0</v>
          </cell>
          <cell r="S305" t="b">
            <v>0</v>
          </cell>
          <cell r="U305" t="str">
            <v>ZK1</v>
          </cell>
          <cell r="V305" t="str">
            <v>C850</v>
          </cell>
          <cell r="W305">
            <v>0</v>
          </cell>
          <cell r="X305">
            <v>16.8</v>
          </cell>
          <cell r="Y305">
            <v>0</v>
          </cell>
          <cell r="Z305">
            <v>0</v>
          </cell>
          <cell r="AA305">
            <v>0</v>
          </cell>
          <cell r="AB305" t="str">
            <v>C850</v>
          </cell>
          <cell r="AC305">
            <v>0</v>
          </cell>
          <cell r="AD305">
            <v>16.8</v>
          </cell>
          <cell r="AE305">
            <v>0</v>
          </cell>
          <cell r="AF305">
            <v>0</v>
          </cell>
          <cell r="AG305" t="str">
            <v>C850</v>
          </cell>
          <cell r="AJ305"/>
          <cell r="AK305">
            <v>1</v>
          </cell>
          <cell r="AL305">
            <v>959870.5499999997</v>
          </cell>
          <cell r="AV305">
            <v>16.8</v>
          </cell>
        </row>
        <row r="306">
          <cell r="A306" t="str">
            <v>ZK102.K115.I001</v>
          </cell>
          <cell r="B306" t="str">
            <v>ZK102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J306" t="str">
            <v>ZK102.K115.I001</v>
          </cell>
          <cell r="K306">
            <v>0</v>
          </cell>
          <cell r="L306" t="str">
            <v>ZK102.K115.I001</v>
          </cell>
          <cell r="M306" t="str">
            <v>ZK102.K115.I001</v>
          </cell>
          <cell r="N306" t="str">
            <v>ZK102</v>
          </cell>
          <cell r="O306" t="str">
            <v>I001</v>
          </cell>
          <cell r="Q306">
            <v>0</v>
          </cell>
          <cell r="R306">
            <v>0</v>
          </cell>
          <cell r="S306" t="b">
            <v>0</v>
          </cell>
          <cell r="T306">
            <v>0</v>
          </cell>
          <cell r="U306" t="str">
            <v>ZK1</v>
          </cell>
          <cell r="V306" t="str">
            <v>I001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  <cell r="AA306">
            <v>0</v>
          </cell>
          <cell r="AB306" t="str">
            <v>I001</v>
          </cell>
          <cell r="AC306">
            <v>0</v>
          </cell>
          <cell r="AD306">
            <v>0</v>
          </cell>
          <cell r="AE306">
            <v>0</v>
          </cell>
          <cell r="AF306">
            <v>0</v>
          </cell>
          <cell r="AG306" t="str">
            <v>I001</v>
          </cell>
          <cell r="AJ306"/>
          <cell r="AK306">
            <v>1</v>
          </cell>
          <cell r="AL306">
            <v>959870.5499999997</v>
          </cell>
          <cell r="AV306">
            <v>0</v>
          </cell>
        </row>
        <row r="307">
          <cell r="A307" t="str">
            <v>ZK102.K116.0000</v>
          </cell>
          <cell r="B307" t="str">
            <v>ZK102</v>
          </cell>
          <cell r="C307">
            <v>0</v>
          </cell>
          <cell r="D307">
            <v>78.099999999999994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J307" t="str">
            <v>ZK102.K116.0000</v>
          </cell>
          <cell r="K307">
            <v>0</v>
          </cell>
          <cell r="L307" t="str">
            <v>ZK102.K116.0000</v>
          </cell>
          <cell r="M307" t="str">
            <v>ZK102.K116.0000</v>
          </cell>
          <cell r="N307" t="str">
            <v>ZK102</v>
          </cell>
          <cell r="O307" t="str">
            <v>0000</v>
          </cell>
          <cell r="Q307">
            <v>0</v>
          </cell>
          <cell r="R307">
            <v>78.099999999999994</v>
          </cell>
          <cell r="S307" t="b">
            <v>0</v>
          </cell>
          <cell r="U307" t="str">
            <v>ZK1</v>
          </cell>
          <cell r="V307" t="str">
            <v>0000</v>
          </cell>
          <cell r="W307">
            <v>78.099999999999994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  <cell r="AB307" t="str">
            <v>0000</v>
          </cell>
          <cell r="AC307">
            <v>78.099999999999994</v>
          </cell>
          <cell r="AD307">
            <v>0</v>
          </cell>
          <cell r="AE307">
            <v>0</v>
          </cell>
          <cell r="AF307">
            <v>0</v>
          </cell>
          <cell r="AG307" t="str">
            <v>0000</v>
          </cell>
          <cell r="AJ307"/>
          <cell r="AK307">
            <v>1</v>
          </cell>
          <cell r="AL307">
            <v>959870.5499999997</v>
          </cell>
          <cell r="AV307">
            <v>78.099999999999994</v>
          </cell>
        </row>
        <row r="308">
          <cell r="A308" t="str">
            <v>ZK102.K116.C020</v>
          </cell>
          <cell r="B308" t="str">
            <v>ZK102</v>
          </cell>
          <cell r="C308">
            <v>0</v>
          </cell>
          <cell r="D308">
            <v>82</v>
          </cell>
          <cell r="E308">
            <v>1415.49</v>
          </cell>
          <cell r="F308">
            <v>0</v>
          </cell>
          <cell r="G308">
            <v>0</v>
          </cell>
          <cell r="H308">
            <v>0</v>
          </cell>
          <cell r="J308" t="str">
            <v>ZK102.K116.C020</v>
          </cell>
          <cell r="K308">
            <v>0</v>
          </cell>
          <cell r="L308" t="str">
            <v>ZK102.K116.C020</v>
          </cell>
          <cell r="M308" t="str">
            <v>ZK102.K116.C020</v>
          </cell>
          <cell r="N308" t="str">
            <v>ZK102</v>
          </cell>
          <cell r="O308" t="str">
            <v>C020</v>
          </cell>
          <cell r="Q308">
            <v>0</v>
          </cell>
          <cell r="R308">
            <v>82</v>
          </cell>
          <cell r="S308" t="b">
            <v>0</v>
          </cell>
          <cell r="T308">
            <v>0</v>
          </cell>
          <cell r="U308" t="str">
            <v>ZK1</v>
          </cell>
          <cell r="V308" t="str">
            <v>C020</v>
          </cell>
          <cell r="W308">
            <v>82</v>
          </cell>
          <cell r="X308">
            <v>1415.49</v>
          </cell>
          <cell r="Y308">
            <v>0</v>
          </cell>
          <cell r="Z308">
            <v>0</v>
          </cell>
          <cell r="AA308">
            <v>0</v>
          </cell>
          <cell r="AB308" t="str">
            <v>C020</v>
          </cell>
          <cell r="AC308">
            <v>82</v>
          </cell>
          <cell r="AD308">
            <v>1415.49</v>
          </cell>
          <cell r="AE308">
            <v>0</v>
          </cell>
          <cell r="AF308">
            <v>0</v>
          </cell>
          <cell r="AG308" t="str">
            <v>C020</v>
          </cell>
          <cell r="AJ308"/>
          <cell r="AK308">
            <v>1</v>
          </cell>
          <cell r="AL308">
            <v>959870.5499999997</v>
          </cell>
          <cell r="AV308">
            <v>1497.49</v>
          </cell>
        </row>
        <row r="309">
          <cell r="A309" t="str">
            <v>ZK102.K116.C100</v>
          </cell>
          <cell r="B309" t="str">
            <v>ZK102</v>
          </cell>
          <cell r="C309">
            <v>0</v>
          </cell>
          <cell r="D309">
            <v>0</v>
          </cell>
          <cell r="E309">
            <v>0</v>
          </cell>
          <cell r="F309">
            <v>7718</v>
          </cell>
          <cell r="G309">
            <v>0</v>
          </cell>
          <cell r="H309">
            <v>7718</v>
          </cell>
          <cell r="J309" t="str">
            <v>ZK102.K116.C100</v>
          </cell>
          <cell r="K309">
            <v>7718</v>
          </cell>
          <cell r="L309" t="str">
            <v>ZK102.K116.C100</v>
          </cell>
          <cell r="M309" t="str">
            <v>ZK102.K116.C100</v>
          </cell>
          <cell r="N309" t="str">
            <v>ZK102</v>
          </cell>
          <cell r="O309" t="str">
            <v>C100</v>
          </cell>
          <cell r="Q309">
            <v>7718</v>
          </cell>
          <cell r="R309">
            <v>0</v>
          </cell>
          <cell r="S309" t="b">
            <v>0</v>
          </cell>
          <cell r="U309" t="str">
            <v>ZK1</v>
          </cell>
          <cell r="V309" t="str">
            <v>C100</v>
          </cell>
          <cell r="W309">
            <v>0</v>
          </cell>
          <cell r="X309">
            <v>0</v>
          </cell>
          <cell r="Y309">
            <v>7718</v>
          </cell>
          <cell r="Z309">
            <v>0</v>
          </cell>
          <cell r="AA309">
            <v>7718</v>
          </cell>
          <cell r="AB309" t="str">
            <v>C100</v>
          </cell>
          <cell r="AC309">
            <v>0</v>
          </cell>
          <cell r="AD309">
            <v>0</v>
          </cell>
          <cell r="AE309">
            <v>7718</v>
          </cell>
          <cell r="AF309">
            <v>0</v>
          </cell>
          <cell r="AG309" t="str">
            <v>C100</v>
          </cell>
          <cell r="AJ309"/>
          <cell r="AK309">
            <v>1</v>
          </cell>
          <cell r="AL309">
            <v>959870.5499999997</v>
          </cell>
          <cell r="AV309">
            <v>7718</v>
          </cell>
        </row>
        <row r="310">
          <cell r="A310" t="str">
            <v>ZK102.K116.C181</v>
          </cell>
          <cell r="B310" t="str">
            <v>ZK102</v>
          </cell>
          <cell r="C310">
            <v>0</v>
          </cell>
          <cell r="D310">
            <v>0</v>
          </cell>
          <cell r="E310">
            <v>266</v>
          </cell>
          <cell r="F310">
            <v>0</v>
          </cell>
          <cell r="G310">
            <v>0</v>
          </cell>
          <cell r="H310">
            <v>0</v>
          </cell>
          <cell r="J310" t="str">
            <v>ZK102.K116.C181</v>
          </cell>
          <cell r="K310">
            <v>0</v>
          </cell>
          <cell r="L310" t="str">
            <v>ZK102.K116.C181</v>
          </cell>
          <cell r="M310" t="str">
            <v>ZK102.K116.C181</v>
          </cell>
          <cell r="N310" t="str">
            <v>ZK102</v>
          </cell>
          <cell r="O310" t="str">
            <v>C181</v>
          </cell>
          <cell r="Q310">
            <v>0</v>
          </cell>
          <cell r="R310">
            <v>0</v>
          </cell>
          <cell r="S310" t="b">
            <v>0</v>
          </cell>
          <cell r="U310" t="str">
            <v>ZK1</v>
          </cell>
          <cell r="V310" t="str">
            <v>C181</v>
          </cell>
          <cell r="W310">
            <v>0</v>
          </cell>
          <cell r="X310">
            <v>266</v>
          </cell>
          <cell r="Y310">
            <v>0</v>
          </cell>
          <cell r="Z310">
            <v>0</v>
          </cell>
          <cell r="AA310">
            <v>0</v>
          </cell>
          <cell r="AB310" t="str">
            <v>C181</v>
          </cell>
          <cell r="AC310">
            <v>0</v>
          </cell>
          <cell r="AD310">
            <v>266</v>
          </cell>
          <cell r="AE310">
            <v>0</v>
          </cell>
          <cell r="AF310">
            <v>0</v>
          </cell>
          <cell r="AG310" t="str">
            <v>C181</v>
          </cell>
          <cell r="AJ310"/>
          <cell r="AK310">
            <v>1</v>
          </cell>
          <cell r="AL310">
            <v>959870.5499999997</v>
          </cell>
          <cell r="AV310">
            <v>266</v>
          </cell>
        </row>
        <row r="311">
          <cell r="A311" t="str">
            <v>ZK102.K116.C236</v>
          </cell>
          <cell r="B311" t="str">
            <v>ZK102</v>
          </cell>
          <cell r="C311">
            <v>0</v>
          </cell>
          <cell r="D311">
            <v>0</v>
          </cell>
          <cell r="E311">
            <v>0</v>
          </cell>
          <cell r="F311">
            <v>0</v>
          </cell>
          <cell r="G311">
            <v>224.66</v>
          </cell>
          <cell r="H311">
            <v>224.66</v>
          </cell>
          <cell r="J311" t="str">
            <v>ZK102.K116.C236</v>
          </cell>
          <cell r="K311">
            <v>224.66</v>
          </cell>
          <cell r="L311" t="str">
            <v>ZK102.K116.C236</v>
          </cell>
          <cell r="M311" t="str">
            <v>ZK102.K116.C236</v>
          </cell>
          <cell r="N311" t="str">
            <v>ZK102</v>
          </cell>
          <cell r="O311" t="str">
            <v>C236</v>
          </cell>
          <cell r="Q311">
            <v>224.66</v>
          </cell>
          <cell r="R311">
            <v>0</v>
          </cell>
          <cell r="S311" t="b">
            <v>0</v>
          </cell>
          <cell r="U311" t="str">
            <v>ZK1</v>
          </cell>
          <cell r="V311" t="str">
            <v>C236</v>
          </cell>
          <cell r="W311">
            <v>0</v>
          </cell>
          <cell r="X311">
            <v>0</v>
          </cell>
          <cell r="Y311">
            <v>0</v>
          </cell>
          <cell r="Z311">
            <v>224.66</v>
          </cell>
          <cell r="AA311">
            <v>224.66</v>
          </cell>
          <cell r="AB311" t="str">
            <v>C236</v>
          </cell>
          <cell r="AC311">
            <v>0</v>
          </cell>
          <cell r="AD311">
            <v>0</v>
          </cell>
          <cell r="AE311">
            <v>0</v>
          </cell>
          <cell r="AF311">
            <v>224.66</v>
          </cell>
          <cell r="AG311" t="str">
            <v>C236</v>
          </cell>
          <cell r="AJ311"/>
          <cell r="AK311">
            <v>1</v>
          </cell>
          <cell r="AL311">
            <v>959870.5499999997</v>
          </cell>
          <cell r="AV311">
            <v>0</v>
          </cell>
        </row>
        <row r="312">
          <cell r="A312" t="str">
            <v>ZK102.K116.C320</v>
          </cell>
          <cell r="B312" t="str">
            <v>ZK102</v>
          </cell>
          <cell r="C312">
            <v>0</v>
          </cell>
          <cell r="D312">
            <v>0</v>
          </cell>
          <cell r="E312">
            <v>63.5</v>
          </cell>
          <cell r="F312">
            <v>0</v>
          </cell>
          <cell r="G312">
            <v>0</v>
          </cell>
          <cell r="H312">
            <v>0</v>
          </cell>
          <cell r="J312" t="str">
            <v>ZK102.K116.C320</v>
          </cell>
          <cell r="K312">
            <v>0</v>
          </cell>
          <cell r="L312" t="str">
            <v>ZK102.K116.C320</v>
          </cell>
          <cell r="M312" t="str">
            <v>ZK102.K116.C320</v>
          </cell>
          <cell r="N312" t="str">
            <v>ZK102</v>
          </cell>
          <cell r="O312" t="str">
            <v>C320</v>
          </cell>
          <cell r="Q312">
            <v>0</v>
          </cell>
          <cell r="R312">
            <v>0</v>
          </cell>
          <cell r="S312" t="b">
            <v>0</v>
          </cell>
          <cell r="T312">
            <v>0</v>
          </cell>
          <cell r="U312" t="str">
            <v>ZK1</v>
          </cell>
          <cell r="V312" t="str">
            <v>C320</v>
          </cell>
          <cell r="W312">
            <v>0</v>
          </cell>
          <cell r="X312">
            <v>63.5</v>
          </cell>
          <cell r="Y312">
            <v>0</v>
          </cell>
          <cell r="Z312">
            <v>0</v>
          </cell>
          <cell r="AA312">
            <v>0</v>
          </cell>
          <cell r="AB312" t="str">
            <v>C320</v>
          </cell>
          <cell r="AC312">
            <v>0</v>
          </cell>
          <cell r="AD312">
            <v>63.5</v>
          </cell>
          <cell r="AE312">
            <v>0</v>
          </cell>
          <cell r="AF312">
            <v>0</v>
          </cell>
          <cell r="AG312" t="str">
            <v>C320</v>
          </cell>
          <cell r="AJ312"/>
          <cell r="AK312">
            <v>1</v>
          </cell>
          <cell r="AL312">
            <v>959870.5499999997</v>
          </cell>
          <cell r="AV312">
            <v>63.5</v>
          </cell>
        </row>
        <row r="313">
          <cell r="A313" t="str">
            <v>ZK102.K116.C350</v>
          </cell>
          <cell r="B313" t="str">
            <v>ZK102</v>
          </cell>
          <cell r="C313">
            <v>0</v>
          </cell>
          <cell r="D313">
            <v>0</v>
          </cell>
          <cell r="E313">
            <v>411.34</v>
          </cell>
          <cell r="F313">
            <v>183.33</v>
          </cell>
          <cell r="G313">
            <v>0</v>
          </cell>
          <cell r="H313">
            <v>183.33</v>
          </cell>
          <cell r="J313" t="str">
            <v>ZK102.K116.C350</v>
          </cell>
          <cell r="K313">
            <v>183.33</v>
          </cell>
          <cell r="L313" t="str">
            <v>ZK102.K116.C350</v>
          </cell>
          <cell r="M313" t="str">
            <v>ZK102.K116.C350</v>
          </cell>
          <cell r="N313" t="str">
            <v>ZK102</v>
          </cell>
          <cell r="O313" t="str">
            <v>C350</v>
          </cell>
          <cell r="Q313">
            <v>183.33</v>
          </cell>
          <cell r="R313">
            <v>0</v>
          </cell>
          <cell r="S313" t="b">
            <v>0</v>
          </cell>
          <cell r="T313">
            <v>0</v>
          </cell>
          <cell r="U313" t="str">
            <v>ZK1</v>
          </cell>
          <cell r="V313" t="str">
            <v>C350</v>
          </cell>
          <cell r="W313">
            <v>0</v>
          </cell>
          <cell r="X313">
            <v>411.34</v>
          </cell>
          <cell r="Y313">
            <v>183.33</v>
          </cell>
          <cell r="Z313">
            <v>0</v>
          </cell>
          <cell r="AA313">
            <v>183.33</v>
          </cell>
          <cell r="AB313" t="str">
            <v>C350</v>
          </cell>
          <cell r="AC313">
            <v>0</v>
          </cell>
          <cell r="AD313">
            <v>411.34</v>
          </cell>
          <cell r="AE313">
            <v>183.33</v>
          </cell>
          <cell r="AF313">
            <v>0</v>
          </cell>
          <cell r="AG313" t="str">
            <v>C350</v>
          </cell>
          <cell r="AJ313"/>
          <cell r="AK313">
            <v>1</v>
          </cell>
          <cell r="AL313">
            <v>959870.5499999997</v>
          </cell>
          <cell r="AV313">
            <v>594.66999999999996</v>
          </cell>
        </row>
        <row r="314">
          <cell r="A314" t="str">
            <v>ZK102.K116.C370</v>
          </cell>
          <cell r="B314" t="str">
            <v>ZK102</v>
          </cell>
          <cell r="C314">
            <v>0</v>
          </cell>
          <cell r="D314">
            <v>0</v>
          </cell>
          <cell r="E314">
            <v>303.10000000000002</v>
          </cell>
          <cell r="F314">
            <v>571.79999999999995</v>
          </cell>
          <cell r="G314">
            <v>0</v>
          </cell>
          <cell r="H314">
            <v>571.79999999999995</v>
          </cell>
          <cell r="J314" t="str">
            <v>ZK102.K116.C370</v>
          </cell>
          <cell r="K314">
            <v>571.79999999999995</v>
          </cell>
          <cell r="L314" t="str">
            <v>ZK102.K116.C370</v>
          </cell>
          <cell r="M314" t="str">
            <v>ZK102.K116.C370</v>
          </cell>
          <cell r="N314" t="str">
            <v>ZK102</v>
          </cell>
          <cell r="O314" t="str">
            <v>C370</v>
          </cell>
          <cell r="Q314">
            <v>571.79999999999995</v>
          </cell>
          <cell r="R314">
            <v>0</v>
          </cell>
          <cell r="S314" t="b">
            <v>0</v>
          </cell>
          <cell r="U314" t="str">
            <v>ZK1</v>
          </cell>
          <cell r="V314" t="str">
            <v>C370</v>
          </cell>
          <cell r="W314">
            <v>0</v>
          </cell>
          <cell r="X314">
            <v>303.10000000000002</v>
          </cell>
          <cell r="Y314">
            <v>571.79999999999995</v>
          </cell>
          <cell r="Z314">
            <v>0</v>
          </cell>
          <cell r="AA314">
            <v>571.79999999999995</v>
          </cell>
          <cell r="AB314" t="str">
            <v>C370</v>
          </cell>
          <cell r="AC314">
            <v>0</v>
          </cell>
          <cell r="AD314">
            <v>303.10000000000002</v>
          </cell>
          <cell r="AE314">
            <v>571.79999999999995</v>
          </cell>
          <cell r="AF314">
            <v>0</v>
          </cell>
          <cell r="AG314" t="str">
            <v>C370</v>
          </cell>
          <cell r="AJ314"/>
          <cell r="AK314">
            <v>1</v>
          </cell>
          <cell r="AL314">
            <v>959870.5499999997</v>
          </cell>
          <cell r="AV314">
            <v>874.9</v>
          </cell>
        </row>
        <row r="315">
          <cell r="A315" t="str">
            <v>ZK102.K116.C400</v>
          </cell>
          <cell r="B315" t="str">
            <v>ZK102</v>
          </cell>
          <cell r="C315">
            <v>0</v>
          </cell>
          <cell r="D315">
            <v>0</v>
          </cell>
          <cell r="E315">
            <v>377.5</v>
          </cell>
          <cell r="F315">
            <v>0</v>
          </cell>
          <cell r="G315">
            <v>0</v>
          </cell>
          <cell r="H315">
            <v>0</v>
          </cell>
          <cell r="J315" t="str">
            <v>ZK102.K116.C400</v>
          </cell>
          <cell r="K315">
            <v>0</v>
          </cell>
          <cell r="L315" t="str">
            <v>ZK102.K116.C400</v>
          </cell>
          <cell r="M315" t="str">
            <v>ZK102.K116.C400</v>
          </cell>
          <cell r="N315" t="str">
            <v>ZK102</v>
          </cell>
          <cell r="O315" t="str">
            <v>C400</v>
          </cell>
          <cell r="Q315">
            <v>0</v>
          </cell>
          <cell r="R315">
            <v>0</v>
          </cell>
          <cell r="S315" t="b">
            <v>0</v>
          </cell>
          <cell r="T315">
            <v>0</v>
          </cell>
          <cell r="U315" t="str">
            <v>ZK1</v>
          </cell>
          <cell r="V315" t="str">
            <v>C400</v>
          </cell>
          <cell r="W315">
            <v>0</v>
          </cell>
          <cell r="X315">
            <v>377.5</v>
          </cell>
          <cell r="Y315">
            <v>0</v>
          </cell>
          <cell r="Z315">
            <v>0</v>
          </cell>
          <cell r="AA315">
            <v>0</v>
          </cell>
          <cell r="AB315" t="str">
            <v>C400</v>
          </cell>
          <cell r="AC315">
            <v>0</v>
          </cell>
          <cell r="AD315">
            <v>377.5</v>
          </cell>
          <cell r="AE315">
            <v>0</v>
          </cell>
          <cell r="AF315">
            <v>0</v>
          </cell>
          <cell r="AG315" t="str">
            <v>C400</v>
          </cell>
          <cell r="AJ315"/>
          <cell r="AK315">
            <v>1</v>
          </cell>
          <cell r="AL315">
            <v>959870.5499999997</v>
          </cell>
          <cell r="AV315">
            <v>377.5</v>
          </cell>
        </row>
        <row r="316">
          <cell r="A316" t="str">
            <v>ZK102.K116.C555</v>
          </cell>
          <cell r="B316" t="str">
            <v>ZK102</v>
          </cell>
          <cell r="C316">
            <v>0</v>
          </cell>
          <cell r="D316">
            <v>0</v>
          </cell>
          <cell r="E316">
            <v>54.17</v>
          </cell>
          <cell r="F316">
            <v>0</v>
          </cell>
          <cell r="G316">
            <v>0</v>
          </cell>
          <cell r="H316">
            <v>0</v>
          </cell>
          <cell r="J316" t="str">
            <v>ZK102.K116.C555</v>
          </cell>
          <cell r="K316">
            <v>0</v>
          </cell>
          <cell r="L316" t="str">
            <v>ZK102.K116.C555</v>
          </cell>
          <cell r="M316" t="str">
            <v>ZK102.K116.C555</v>
          </cell>
          <cell r="N316" t="str">
            <v>ZK102</v>
          </cell>
          <cell r="O316" t="str">
            <v>C555</v>
          </cell>
          <cell r="Q316">
            <v>0</v>
          </cell>
          <cell r="R316">
            <v>0</v>
          </cell>
          <cell r="S316" t="b">
            <v>0</v>
          </cell>
          <cell r="U316" t="str">
            <v>ZK1</v>
          </cell>
          <cell r="V316" t="str">
            <v>C555</v>
          </cell>
          <cell r="W316">
            <v>0</v>
          </cell>
          <cell r="X316">
            <v>54.17</v>
          </cell>
          <cell r="Y316">
            <v>0</v>
          </cell>
          <cell r="Z316">
            <v>0</v>
          </cell>
          <cell r="AA316">
            <v>0</v>
          </cell>
          <cell r="AB316" t="str">
            <v>C555</v>
          </cell>
          <cell r="AC316">
            <v>0</v>
          </cell>
          <cell r="AD316">
            <v>54.17</v>
          </cell>
          <cell r="AE316">
            <v>0</v>
          </cell>
          <cell r="AF316">
            <v>0</v>
          </cell>
          <cell r="AG316" t="str">
            <v>C555</v>
          </cell>
          <cell r="AJ316"/>
          <cell r="AK316">
            <v>1</v>
          </cell>
          <cell r="AL316">
            <v>959870.5499999997</v>
          </cell>
          <cell r="AV316">
            <v>54.17</v>
          </cell>
        </row>
        <row r="317">
          <cell r="A317" t="str">
            <v>ZK102.K116.C810</v>
          </cell>
          <cell r="B317" t="str">
            <v>ZK102</v>
          </cell>
          <cell r="C317">
            <v>0</v>
          </cell>
          <cell r="D317">
            <v>0</v>
          </cell>
          <cell r="E317">
            <v>0</v>
          </cell>
          <cell r="F317">
            <v>136.25</v>
          </cell>
          <cell r="G317">
            <v>0</v>
          </cell>
          <cell r="H317">
            <v>136.25</v>
          </cell>
          <cell r="J317" t="str">
            <v>ZK102.K116.C810</v>
          </cell>
          <cell r="K317">
            <v>136.25</v>
          </cell>
          <cell r="L317" t="str">
            <v>ZK102.K116.C810</v>
          </cell>
          <cell r="M317" t="str">
            <v>ZK102.K116.C810</v>
          </cell>
          <cell r="N317" t="str">
            <v>ZK102</v>
          </cell>
          <cell r="O317" t="str">
            <v>C810</v>
          </cell>
          <cell r="Q317">
            <v>136.25</v>
          </cell>
          <cell r="R317">
            <v>0</v>
          </cell>
          <cell r="S317" t="b">
            <v>0</v>
          </cell>
          <cell r="T317">
            <v>0</v>
          </cell>
          <cell r="U317" t="str">
            <v>ZK1</v>
          </cell>
          <cell r="V317" t="str">
            <v>C810</v>
          </cell>
          <cell r="W317">
            <v>0</v>
          </cell>
          <cell r="X317">
            <v>0</v>
          </cell>
          <cell r="Y317">
            <v>136.25</v>
          </cell>
          <cell r="Z317">
            <v>0</v>
          </cell>
          <cell r="AA317">
            <v>136.25</v>
          </cell>
          <cell r="AB317" t="str">
            <v>C810</v>
          </cell>
          <cell r="AC317">
            <v>0</v>
          </cell>
          <cell r="AD317">
            <v>0</v>
          </cell>
          <cell r="AE317">
            <v>136.25</v>
          </cell>
          <cell r="AF317">
            <v>0</v>
          </cell>
          <cell r="AG317" t="str">
            <v>C810</v>
          </cell>
          <cell r="AJ317"/>
          <cell r="AK317">
            <v>1</v>
          </cell>
          <cell r="AL317">
            <v>959870.5499999997</v>
          </cell>
          <cell r="AV317">
            <v>136.25</v>
          </cell>
        </row>
        <row r="318">
          <cell r="A318" t="str">
            <v>ZK102.K117.C039</v>
          </cell>
          <cell r="B318" t="str">
            <v>ZK102</v>
          </cell>
          <cell r="C318">
            <v>0</v>
          </cell>
          <cell r="D318">
            <v>0</v>
          </cell>
          <cell r="E318">
            <v>0</v>
          </cell>
          <cell r="F318">
            <v>147.05000000000001</v>
          </cell>
          <cell r="G318">
            <v>0</v>
          </cell>
          <cell r="H318">
            <v>147.05000000000001</v>
          </cell>
          <cell r="J318" t="str">
            <v>ZK102.K117.C039</v>
          </cell>
          <cell r="K318">
            <v>147.05000000000001</v>
          </cell>
          <cell r="L318" t="str">
            <v>ZK102.K117.C039</v>
          </cell>
          <cell r="M318" t="str">
            <v>ZK102.K117.C039</v>
          </cell>
          <cell r="N318" t="str">
            <v>ZK102</v>
          </cell>
          <cell r="O318" t="str">
            <v>C039</v>
          </cell>
          <cell r="Q318">
            <v>147.05000000000001</v>
          </cell>
          <cell r="R318">
            <v>0</v>
          </cell>
          <cell r="S318" t="b">
            <v>0</v>
          </cell>
          <cell r="U318" t="str">
            <v>ZK1</v>
          </cell>
          <cell r="V318" t="str">
            <v>C039</v>
          </cell>
          <cell r="W318">
            <v>0</v>
          </cell>
          <cell r="X318">
            <v>0</v>
          </cell>
          <cell r="Y318">
            <v>147.05000000000001</v>
          </cell>
          <cell r="Z318">
            <v>0</v>
          </cell>
          <cell r="AA318">
            <v>147.05000000000001</v>
          </cell>
          <cell r="AB318" t="str">
            <v>C039</v>
          </cell>
          <cell r="AC318">
            <v>0</v>
          </cell>
          <cell r="AD318">
            <v>0</v>
          </cell>
          <cell r="AE318">
            <v>147.05000000000001</v>
          </cell>
          <cell r="AF318">
            <v>0</v>
          </cell>
          <cell r="AG318" t="str">
            <v>C039</v>
          </cell>
          <cell r="AJ318"/>
          <cell r="AK318">
            <v>1</v>
          </cell>
          <cell r="AL318">
            <v>959870.5499999997</v>
          </cell>
          <cell r="AV318">
            <v>147.05000000000001</v>
          </cell>
        </row>
        <row r="319">
          <cell r="A319" t="str">
            <v>ZK102.K117.C070</v>
          </cell>
          <cell r="B319" t="str">
            <v>ZK102</v>
          </cell>
          <cell r="C319">
            <v>0</v>
          </cell>
          <cell r="D319">
            <v>0</v>
          </cell>
          <cell r="E319">
            <v>38.61</v>
          </cell>
          <cell r="F319">
            <v>0</v>
          </cell>
          <cell r="G319">
            <v>0</v>
          </cell>
          <cell r="H319">
            <v>0</v>
          </cell>
          <cell r="J319" t="str">
            <v>ZK102.K117.C070</v>
          </cell>
          <cell r="K319">
            <v>0</v>
          </cell>
          <cell r="L319" t="str">
            <v>ZK102.K117.C070</v>
          </cell>
          <cell r="M319" t="str">
            <v>ZK102.K117.C070</v>
          </cell>
          <cell r="N319" t="str">
            <v>ZK102</v>
          </cell>
          <cell r="O319" t="str">
            <v>C070</v>
          </cell>
          <cell r="Q319">
            <v>0</v>
          </cell>
          <cell r="R319">
            <v>0</v>
          </cell>
          <cell r="S319" t="b">
            <v>0</v>
          </cell>
          <cell r="U319" t="str">
            <v>ZK1</v>
          </cell>
          <cell r="V319" t="str">
            <v>C070</v>
          </cell>
          <cell r="W319">
            <v>0</v>
          </cell>
          <cell r="X319">
            <v>38.61</v>
          </cell>
          <cell r="Y319">
            <v>0</v>
          </cell>
          <cell r="Z319">
            <v>0</v>
          </cell>
          <cell r="AA319">
            <v>0</v>
          </cell>
          <cell r="AB319" t="str">
            <v>C070</v>
          </cell>
          <cell r="AC319">
            <v>0</v>
          </cell>
          <cell r="AD319">
            <v>38.61</v>
          </cell>
          <cell r="AE319">
            <v>0</v>
          </cell>
          <cell r="AF319">
            <v>0</v>
          </cell>
          <cell r="AG319" t="str">
            <v>C070</v>
          </cell>
          <cell r="AJ319"/>
          <cell r="AK319">
            <v>1</v>
          </cell>
          <cell r="AL319">
            <v>959870.5499999997</v>
          </cell>
          <cell r="AV319">
            <v>38.61</v>
          </cell>
        </row>
        <row r="320">
          <cell r="A320" t="str">
            <v>ZK102.K117.C300</v>
          </cell>
          <cell r="B320" t="str">
            <v>ZK102</v>
          </cell>
          <cell r="C320">
            <v>0</v>
          </cell>
          <cell r="D320">
            <v>6.5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J320" t="str">
            <v>ZK102.K117.C300</v>
          </cell>
          <cell r="K320">
            <v>0</v>
          </cell>
          <cell r="L320" t="str">
            <v>ZK102.K117.C300</v>
          </cell>
          <cell r="M320" t="str">
            <v>ZK102.K117.C300</v>
          </cell>
          <cell r="N320" t="str">
            <v>ZK102</v>
          </cell>
          <cell r="O320" t="str">
            <v>C300</v>
          </cell>
          <cell r="Q320">
            <v>0</v>
          </cell>
          <cell r="R320">
            <v>6.5</v>
          </cell>
          <cell r="S320" t="b">
            <v>0</v>
          </cell>
          <cell r="U320" t="str">
            <v>ZK1</v>
          </cell>
          <cell r="V320" t="str">
            <v>C300</v>
          </cell>
          <cell r="W320">
            <v>6.5</v>
          </cell>
          <cell r="X320">
            <v>0</v>
          </cell>
          <cell r="Y320">
            <v>0</v>
          </cell>
          <cell r="Z320">
            <v>0</v>
          </cell>
          <cell r="AA320">
            <v>0</v>
          </cell>
          <cell r="AB320" t="str">
            <v>C300</v>
          </cell>
          <cell r="AC320">
            <v>6.5</v>
          </cell>
          <cell r="AD320">
            <v>0</v>
          </cell>
          <cell r="AE320">
            <v>0</v>
          </cell>
          <cell r="AF320">
            <v>0</v>
          </cell>
          <cell r="AG320" t="str">
            <v>C300</v>
          </cell>
          <cell r="AJ320"/>
          <cell r="AK320">
            <v>1</v>
          </cell>
          <cell r="AL320">
            <v>959870.5499999997</v>
          </cell>
          <cell r="AV320">
            <v>6.5</v>
          </cell>
        </row>
        <row r="321">
          <cell r="A321" t="str">
            <v>ZK102.K117.C301</v>
          </cell>
          <cell r="B321" t="str">
            <v>ZK102</v>
          </cell>
          <cell r="C321">
            <v>0</v>
          </cell>
          <cell r="D321">
            <v>0</v>
          </cell>
          <cell r="E321">
            <v>22.78</v>
          </cell>
          <cell r="F321">
            <v>0</v>
          </cell>
          <cell r="G321">
            <v>0</v>
          </cell>
          <cell r="H321">
            <v>0</v>
          </cell>
          <cell r="J321" t="str">
            <v>ZK102.K117.C301</v>
          </cell>
          <cell r="K321">
            <v>0</v>
          </cell>
          <cell r="L321" t="str">
            <v>ZK102.K117.C301</v>
          </cell>
          <cell r="M321" t="str">
            <v>ZK102.K117.C301</v>
          </cell>
          <cell r="N321" t="str">
            <v>ZK102</v>
          </cell>
          <cell r="O321" t="str">
            <v>C301</v>
          </cell>
          <cell r="Q321">
            <v>0</v>
          </cell>
          <cell r="R321">
            <v>0</v>
          </cell>
          <cell r="S321" t="b">
            <v>0</v>
          </cell>
          <cell r="U321" t="str">
            <v>ZK1</v>
          </cell>
          <cell r="V321" t="str">
            <v>C301</v>
          </cell>
          <cell r="W321">
            <v>0</v>
          </cell>
          <cell r="X321">
            <v>22.78</v>
          </cell>
          <cell r="Y321">
            <v>0</v>
          </cell>
          <cell r="Z321">
            <v>0</v>
          </cell>
          <cell r="AA321">
            <v>0</v>
          </cell>
          <cell r="AB321" t="str">
            <v>C301</v>
          </cell>
          <cell r="AC321">
            <v>0</v>
          </cell>
          <cell r="AD321">
            <v>22.78</v>
          </cell>
          <cell r="AE321">
            <v>0</v>
          </cell>
          <cell r="AF321">
            <v>0</v>
          </cell>
          <cell r="AG321" t="str">
            <v>C301</v>
          </cell>
          <cell r="AJ321"/>
          <cell r="AK321">
            <v>1</v>
          </cell>
          <cell r="AL321">
            <v>959870.5499999997</v>
          </cell>
          <cell r="AV321">
            <v>22.78</v>
          </cell>
        </row>
        <row r="322">
          <cell r="A322" t="str">
            <v>ZK102.K117.C350</v>
          </cell>
          <cell r="B322" t="str">
            <v>ZK102</v>
          </cell>
          <cell r="C322">
            <v>0</v>
          </cell>
          <cell r="D322">
            <v>0</v>
          </cell>
          <cell r="E322">
            <v>0</v>
          </cell>
          <cell r="F322">
            <v>7.4</v>
          </cell>
          <cell r="G322">
            <v>0</v>
          </cell>
          <cell r="H322">
            <v>7.4</v>
          </cell>
          <cell r="J322" t="str">
            <v>ZK102.K117.C350</v>
          </cell>
          <cell r="K322">
            <v>7.4</v>
          </cell>
          <cell r="L322" t="str">
            <v>ZK102.K117.C350</v>
          </cell>
          <cell r="M322" t="str">
            <v>ZK102.K117.C350</v>
          </cell>
          <cell r="N322" t="str">
            <v>ZK102</v>
          </cell>
          <cell r="O322" t="str">
            <v>C350</v>
          </cell>
          <cell r="Q322">
            <v>7.4</v>
          </cell>
          <cell r="R322">
            <v>0</v>
          </cell>
          <cell r="S322" t="b">
            <v>0</v>
          </cell>
          <cell r="T322">
            <v>0</v>
          </cell>
          <cell r="U322" t="str">
            <v>ZK1</v>
          </cell>
          <cell r="V322" t="str">
            <v>C350</v>
          </cell>
          <cell r="W322">
            <v>0</v>
          </cell>
          <cell r="X322">
            <v>0</v>
          </cell>
          <cell r="Y322">
            <v>7.4</v>
          </cell>
          <cell r="Z322">
            <v>0</v>
          </cell>
          <cell r="AA322">
            <v>7.4</v>
          </cell>
          <cell r="AB322" t="str">
            <v>C350</v>
          </cell>
          <cell r="AC322">
            <v>0</v>
          </cell>
          <cell r="AD322">
            <v>0</v>
          </cell>
          <cell r="AE322">
            <v>7.4</v>
          </cell>
          <cell r="AF322">
            <v>0</v>
          </cell>
          <cell r="AG322" t="str">
            <v>C350</v>
          </cell>
          <cell r="AJ322"/>
          <cell r="AK322">
            <v>1</v>
          </cell>
          <cell r="AL322">
            <v>959870.5499999997</v>
          </cell>
          <cell r="AV322">
            <v>7.4</v>
          </cell>
        </row>
        <row r="323">
          <cell r="A323" t="str">
            <v>ZK102.K117.C370</v>
          </cell>
          <cell r="B323" t="str">
            <v>ZK102</v>
          </cell>
          <cell r="C323">
            <v>0</v>
          </cell>
          <cell r="D323">
            <v>0</v>
          </cell>
          <cell r="E323">
            <v>313.64999999999998</v>
          </cell>
          <cell r="F323">
            <v>276.95</v>
          </cell>
          <cell r="G323">
            <v>0</v>
          </cell>
          <cell r="H323">
            <v>276.95</v>
          </cell>
          <cell r="J323" t="str">
            <v>ZK102.K117.C370</v>
          </cell>
          <cell r="K323">
            <v>276.95</v>
          </cell>
          <cell r="L323" t="str">
            <v>ZK102.K117.C370</v>
          </cell>
          <cell r="M323" t="str">
            <v>ZK102.K117.C370</v>
          </cell>
          <cell r="N323" t="str">
            <v>ZK102</v>
          </cell>
          <cell r="O323" t="str">
            <v>C370</v>
          </cell>
          <cell r="Q323">
            <v>276.95</v>
          </cell>
          <cell r="R323">
            <v>0</v>
          </cell>
          <cell r="S323" t="b">
            <v>0</v>
          </cell>
          <cell r="U323" t="str">
            <v>ZK1</v>
          </cell>
          <cell r="V323" t="str">
            <v>C370</v>
          </cell>
          <cell r="W323">
            <v>0</v>
          </cell>
          <cell r="X323">
            <v>313.64999999999998</v>
          </cell>
          <cell r="Y323">
            <v>276.95</v>
          </cell>
          <cell r="Z323">
            <v>0</v>
          </cell>
          <cell r="AA323">
            <v>276.95</v>
          </cell>
          <cell r="AB323" t="str">
            <v>C370</v>
          </cell>
          <cell r="AC323">
            <v>0</v>
          </cell>
          <cell r="AD323">
            <v>313.64999999999998</v>
          </cell>
          <cell r="AE323">
            <v>276.95</v>
          </cell>
          <cell r="AF323">
            <v>0</v>
          </cell>
          <cell r="AG323" t="str">
            <v>C370</v>
          </cell>
          <cell r="AJ323"/>
          <cell r="AK323">
            <v>1</v>
          </cell>
          <cell r="AL323">
            <v>959870.5499999997</v>
          </cell>
          <cell r="AV323">
            <v>590.59999999999991</v>
          </cell>
        </row>
        <row r="324">
          <cell r="A324" t="str">
            <v>ZK102.K120.0000</v>
          </cell>
          <cell r="B324" t="str">
            <v>ZK102</v>
          </cell>
          <cell r="C324">
            <v>0</v>
          </cell>
          <cell r="D324">
            <v>128.25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J324" t="str">
            <v>ZK102.K120.0000</v>
          </cell>
          <cell r="K324">
            <v>0</v>
          </cell>
          <cell r="L324" t="str">
            <v>ZK102.K120.0000</v>
          </cell>
          <cell r="M324" t="str">
            <v>ZK102.K120.0000</v>
          </cell>
          <cell r="N324" t="str">
            <v>ZK102</v>
          </cell>
          <cell r="O324" t="str">
            <v>0000</v>
          </cell>
          <cell r="Q324">
            <v>0</v>
          </cell>
          <cell r="R324">
            <v>128.25</v>
          </cell>
          <cell r="S324" t="b">
            <v>0</v>
          </cell>
          <cell r="T324">
            <v>0</v>
          </cell>
          <cell r="U324" t="str">
            <v>ZK1</v>
          </cell>
          <cell r="V324" t="str">
            <v>0000</v>
          </cell>
          <cell r="W324">
            <v>128.25</v>
          </cell>
          <cell r="X324">
            <v>0</v>
          </cell>
          <cell r="Y324">
            <v>0</v>
          </cell>
          <cell r="Z324">
            <v>0</v>
          </cell>
          <cell r="AA324">
            <v>0</v>
          </cell>
          <cell r="AB324" t="str">
            <v>0000</v>
          </cell>
          <cell r="AC324">
            <v>128.25</v>
          </cell>
          <cell r="AD324">
            <v>0</v>
          </cell>
          <cell r="AE324">
            <v>0</v>
          </cell>
          <cell r="AF324">
            <v>0</v>
          </cell>
          <cell r="AG324" t="str">
            <v>0000</v>
          </cell>
          <cell r="AJ324"/>
          <cell r="AK324">
            <v>1</v>
          </cell>
          <cell r="AL324">
            <v>959870.5499999997</v>
          </cell>
          <cell r="AV324">
            <v>128.25</v>
          </cell>
        </row>
        <row r="325">
          <cell r="A325" t="str">
            <v>ZK102.K120.C125</v>
          </cell>
          <cell r="B325" t="str">
            <v>ZK102</v>
          </cell>
          <cell r="C325">
            <v>0</v>
          </cell>
          <cell r="D325">
            <v>0</v>
          </cell>
          <cell r="E325">
            <v>133.65</v>
          </cell>
          <cell r="F325">
            <v>0</v>
          </cell>
          <cell r="G325">
            <v>0</v>
          </cell>
          <cell r="H325">
            <v>0</v>
          </cell>
          <cell r="J325" t="str">
            <v>ZK102.K120.C125</v>
          </cell>
          <cell r="K325">
            <v>0</v>
          </cell>
          <cell r="L325" t="str">
            <v>ZK102.K120.C125</v>
          </cell>
          <cell r="M325" t="str">
            <v>ZK102.K120.C125</v>
          </cell>
          <cell r="N325" t="str">
            <v>ZK102</v>
          </cell>
          <cell r="O325" t="str">
            <v>C125</v>
          </cell>
          <cell r="Q325">
            <v>0</v>
          </cell>
          <cell r="R325">
            <v>0</v>
          </cell>
          <cell r="S325" t="b">
            <v>0</v>
          </cell>
          <cell r="U325" t="str">
            <v>ZK1</v>
          </cell>
          <cell r="V325" t="str">
            <v>C125</v>
          </cell>
          <cell r="W325">
            <v>0</v>
          </cell>
          <cell r="X325">
            <v>133.65</v>
          </cell>
          <cell r="Y325">
            <v>0</v>
          </cell>
          <cell r="Z325">
            <v>0</v>
          </cell>
          <cell r="AA325">
            <v>0</v>
          </cell>
          <cell r="AB325" t="str">
            <v>C125</v>
          </cell>
          <cell r="AC325">
            <v>0</v>
          </cell>
          <cell r="AD325">
            <v>133.65</v>
          </cell>
          <cell r="AE325">
            <v>0</v>
          </cell>
          <cell r="AF325">
            <v>0</v>
          </cell>
          <cell r="AG325" t="str">
            <v>C125</v>
          </cell>
          <cell r="AJ325"/>
          <cell r="AK325">
            <v>1</v>
          </cell>
          <cell r="AL325">
            <v>959870.5499999997</v>
          </cell>
          <cell r="AV325">
            <v>133.65</v>
          </cell>
        </row>
        <row r="326">
          <cell r="A326" t="str">
            <v>ZK102.K120.C181</v>
          </cell>
          <cell r="B326" t="str">
            <v>ZK102</v>
          </cell>
          <cell r="C326">
            <v>0</v>
          </cell>
          <cell r="D326">
            <v>0</v>
          </cell>
          <cell r="E326">
            <v>10.199999999999999</v>
          </cell>
          <cell r="F326">
            <v>0</v>
          </cell>
          <cell r="G326">
            <v>0</v>
          </cell>
          <cell r="H326">
            <v>0</v>
          </cell>
          <cell r="J326" t="str">
            <v>ZK102.K120.C181</v>
          </cell>
          <cell r="K326">
            <v>0</v>
          </cell>
          <cell r="L326" t="str">
            <v>ZK102.K120.C181</v>
          </cell>
          <cell r="M326" t="str">
            <v>ZK102.K120.C181</v>
          </cell>
          <cell r="N326" t="str">
            <v>ZK102</v>
          </cell>
          <cell r="O326" t="str">
            <v>C181</v>
          </cell>
          <cell r="Q326">
            <v>0</v>
          </cell>
          <cell r="R326">
            <v>0</v>
          </cell>
          <cell r="S326" t="b">
            <v>0</v>
          </cell>
          <cell r="T326">
            <v>0</v>
          </cell>
          <cell r="U326" t="str">
            <v>ZK1</v>
          </cell>
          <cell r="V326" t="str">
            <v>C181</v>
          </cell>
          <cell r="W326">
            <v>0</v>
          </cell>
          <cell r="X326">
            <v>10.199999999999999</v>
          </cell>
          <cell r="Y326">
            <v>0</v>
          </cell>
          <cell r="Z326">
            <v>0</v>
          </cell>
          <cell r="AA326">
            <v>0</v>
          </cell>
          <cell r="AB326" t="str">
            <v>C181</v>
          </cell>
          <cell r="AC326">
            <v>0</v>
          </cell>
          <cell r="AD326">
            <v>10.199999999999999</v>
          </cell>
          <cell r="AE326">
            <v>0</v>
          </cell>
          <cell r="AF326">
            <v>0</v>
          </cell>
          <cell r="AG326" t="str">
            <v>C181</v>
          </cell>
          <cell r="AJ326"/>
          <cell r="AK326">
            <v>1</v>
          </cell>
          <cell r="AL326">
            <v>959870.5499999997</v>
          </cell>
          <cell r="AV326">
            <v>10.199999999999999</v>
          </cell>
        </row>
        <row r="327">
          <cell r="A327" t="str">
            <v>ZK102.K120.C395</v>
          </cell>
          <cell r="B327" t="str">
            <v>ZK102</v>
          </cell>
          <cell r="C327">
            <v>0</v>
          </cell>
          <cell r="D327">
            <v>0</v>
          </cell>
          <cell r="E327">
            <v>22.15</v>
          </cell>
          <cell r="F327">
            <v>0</v>
          </cell>
          <cell r="G327">
            <v>0</v>
          </cell>
          <cell r="H327">
            <v>0</v>
          </cell>
          <cell r="J327" t="str">
            <v>ZK102.K120.C395</v>
          </cell>
          <cell r="K327">
            <v>0</v>
          </cell>
          <cell r="L327" t="str">
            <v>ZK102.K120.C395</v>
          </cell>
          <cell r="M327" t="str">
            <v>ZK102.K120.C395</v>
          </cell>
          <cell r="N327" t="str">
            <v>ZK102</v>
          </cell>
          <cell r="O327" t="str">
            <v>C395</v>
          </cell>
          <cell r="Q327">
            <v>0</v>
          </cell>
          <cell r="R327">
            <v>0</v>
          </cell>
          <cell r="S327" t="b">
            <v>0</v>
          </cell>
          <cell r="T327">
            <v>0</v>
          </cell>
          <cell r="U327" t="str">
            <v>ZK1</v>
          </cell>
          <cell r="V327" t="str">
            <v>C395</v>
          </cell>
          <cell r="W327">
            <v>0</v>
          </cell>
          <cell r="X327">
            <v>22.15</v>
          </cell>
          <cell r="Y327">
            <v>0</v>
          </cell>
          <cell r="Z327">
            <v>0</v>
          </cell>
          <cell r="AA327">
            <v>0</v>
          </cell>
          <cell r="AB327" t="str">
            <v>C395</v>
          </cell>
          <cell r="AC327">
            <v>0</v>
          </cell>
          <cell r="AD327">
            <v>22.15</v>
          </cell>
          <cell r="AE327">
            <v>0</v>
          </cell>
          <cell r="AF327">
            <v>0</v>
          </cell>
          <cell r="AG327" t="str">
            <v>C395</v>
          </cell>
          <cell r="AJ327"/>
          <cell r="AK327">
            <v>1</v>
          </cell>
          <cell r="AL327">
            <v>959870.5499999997</v>
          </cell>
          <cell r="AV327">
            <v>22.15</v>
          </cell>
        </row>
        <row r="328">
          <cell r="A328" t="str">
            <v>ZK102.K133.C395</v>
          </cell>
          <cell r="B328" t="str">
            <v>ZK102</v>
          </cell>
          <cell r="C328">
            <v>0</v>
          </cell>
          <cell r="D328">
            <v>0</v>
          </cell>
          <cell r="E328">
            <v>2.08</v>
          </cell>
          <cell r="F328">
            <v>0</v>
          </cell>
          <cell r="G328">
            <v>0</v>
          </cell>
          <cell r="H328">
            <v>0</v>
          </cell>
          <cell r="J328" t="str">
            <v>ZK102.K133.C395</v>
          </cell>
          <cell r="K328">
            <v>0</v>
          </cell>
          <cell r="L328" t="str">
            <v>ZK102.K133.C395</v>
          </cell>
          <cell r="M328" t="str">
            <v>ZK102.K133.C395</v>
          </cell>
          <cell r="N328" t="str">
            <v>ZK102</v>
          </cell>
          <cell r="O328" t="str">
            <v>C395</v>
          </cell>
          <cell r="Q328">
            <v>0</v>
          </cell>
          <cell r="R328">
            <v>0</v>
          </cell>
          <cell r="S328" t="b">
            <v>0</v>
          </cell>
          <cell r="T328">
            <v>0</v>
          </cell>
          <cell r="U328" t="str">
            <v>ZK1</v>
          </cell>
          <cell r="V328" t="str">
            <v>C395</v>
          </cell>
          <cell r="W328">
            <v>0</v>
          </cell>
          <cell r="X328">
            <v>2.08</v>
          </cell>
          <cell r="Y328">
            <v>0</v>
          </cell>
          <cell r="Z328">
            <v>0</v>
          </cell>
          <cell r="AA328">
            <v>0</v>
          </cell>
          <cell r="AB328" t="str">
            <v>C395</v>
          </cell>
          <cell r="AC328">
            <v>0</v>
          </cell>
          <cell r="AD328">
            <v>2.08</v>
          </cell>
          <cell r="AE328">
            <v>0</v>
          </cell>
          <cell r="AF328">
            <v>0</v>
          </cell>
          <cell r="AG328" t="str">
            <v>C395</v>
          </cell>
          <cell r="AJ328"/>
          <cell r="AK328">
            <v>1</v>
          </cell>
          <cell r="AL328">
            <v>959870.5499999997</v>
          </cell>
          <cell r="AV328">
            <v>2.08</v>
          </cell>
        </row>
        <row r="329">
          <cell r="A329" t="str">
            <v>ZK102.K136.C080</v>
          </cell>
          <cell r="B329" t="str">
            <v>ZK102</v>
          </cell>
          <cell r="C329">
            <v>0</v>
          </cell>
          <cell r="D329">
            <v>0</v>
          </cell>
          <cell r="E329">
            <v>0</v>
          </cell>
          <cell r="F329">
            <v>650</v>
          </cell>
          <cell r="G329">
            <v>0</v>
          </cell>
          <cell r="H329">
            <v>650</v>
          </cell>
          <cell r="J329" t="str">
            <v>ZK102.K136.C080</v>
          </cell>
          <cell r="K329">
            <v>650</v>
          </cell>
          <cell r="L329" t="str">
            <v>ZK102.K136.C080</v>
          </cell>
          <cell r="M329" t="str">
            <v>ZK102.K136.C080</v>
          </cell>
          <cell r="N329" t="str">
            <v>ZK102</v>
          </cell>
          <cell r="O329" t="str">
            <v>C080</v>
          </cell>
          <cell r="Q329">
            <v>650</v>
          </cell>
          <cell r="R329">
            <v>0</v>
          </cell>
          <cell r="S329" t="b">
            <v>0</v>
          </cell>
          <cell r="U329" t="str">
            <v>ZK1</v>
          </cell>
          <cell r="V329" t="str">
            <v>C080</v>
          </cell>
          <cell r="W329">
            <v>0</v>
          </cell>
          <cell r="X329">
            <v>0</v>
          </cell>
          <cell r="Y329">
            <v>650</v>
          </cell>
          <cell r="Z329">
            <v>0</v>
          </cell>
          <cell r="AA329">
            <v>650</v>
          </cell>
          <cell r="AB329" t="str">
            <v>C080</v>
          </cell>
          <cell r="AC329">
            <v>0</v>
          </cell>
          <cell r="AD329">
            <v>0</v>
          </cell>
          <cell r="AE329">
            <v>650</v>
          </cell>
          <cell r="AF329">
            <v>0</v>
          </cell>
          <cell r="AG329" t="str">
            <v>C080</v>
          </cell>
          <cell r="AJ329"/>
          <cell r="AK329">
            <v>1</v>
          </cell>
          <cell r="AL329">
            <v>959870.5499999997</v>
          </cell>
          <cell r="AV329">
            <v>650</v>
          </cell>
        </row>
        <row r="330">
          <cell r="A330" t="str">
            <v>ZK102.K136.C236</v>
          </cell>
          <cell r="B330" t="str">
            <v>ZK102</v>
          </cell>
          <cell r="C330">
            <v>0</v>
          </cell>
          <cell r="D330">
            <v>0</v>
          </cell>
          <cell r="E330">
            <v>0</v>
          </cell>
          <cell r="F330">
            <v>140</v>
          </cell>
          <cell r="G330">
            <v>0</v>
          </cell>
          <cell r="H330">
            <v>140</v>
          </cell>
          <cell r="J330" t="str">
            <v>ZK102.K136.C236</v>
          </cell>
          <cell r="K330">
            <v>140</v>
          </cell>
          <cell r="L330" t="str">
            <v>ZK102.K136.C236</v>
          </cell>
          <cell r="M330" t="str">
            <v>ZK102.K136.C236</v>
          </cell>
          <cell r="N330" t="str">
            <v>ZK102</v>
          </cell>
          <cell r="O330" t="str">
            <v>C236</v>
          </cell>
          <cell r="Q330">
            <v>140</v>
          </cell>
          <cell r="R330">
            <v>0</v>
          </cell>
          <cell r="S330" t="b">
            <v>0</v>
          </cell>
          <cell r="T330">
            <v>0</v>
          </cell>
          <cell r="U330" t="str">
            <v>ZK1</v>
          </cell>
          <cell r="V330" t="str">
            <v>C236</v>
          </cell>
          <cell r="W330">
            <v>0</v>
          </cell>
          <cell r="X330">
            <v>0</v>
          </cell>
          <cell r="Y330">
            <v>140</v>
          </cell>
          <cell r="Z330">
            <v>0</v>
          </cell>
          <cell r="AA330">
            <v>140</v>
          </cell>
          <cell r="AB330" t="str">
            <v>C236</v>
          </cell>
          <cell r="AC330">
            <v>0</v>
          </cell>
          <cell r="AD330">
            <v>0</v>
          </cell>
          <cell r="AE330">
            <v>140</v>
          </cell>
          <cell r="AF330">
            <v>0</v>
          </cell>
          <cell r="AG330" t="str">
            <v>C236</v>
          </cell>
          <cell r="AJ330"/>
          <cell r="AK330">
            <v>1</v>
          </cell>
          <cell r="AL330">
            <v>959870.5499999997</v>
          </cell>
          <cell r="AV330">
            <v>140</v>
          </cell>
        </row>
        <row r="331">
          <cell r="A331" t="str">
            <v>ZK102.K138.0000</v>
          </cell>
          <cell r="B331" t="str">
            <v>ZK102</v>
          </cell>
          <cell r="C331">
            <v>0</v>
          </cell>
          <cell r="D331">
            <v>95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J331" t="str">
            <v>ZK102.K138.0000</v>
          </cell>
          <cell r="K331">
            <v>0</v>
          </cell>
          <cell r="L331" t="str">
            <v>ZK102.K138.0000</v>
          </cell>
          <cell r="M331" t="str">
            <v>ZK102.K138.0000</v>
          </cell>
          <cell r="N331" t="str">
            <v>ZK102</v>
          </cell>
          <cell r="O331" t="str">
            <v>0000</v>
          </cell>
          <cell r="Q331">
            <v>0</v>
          </cell>
          <cell r="R331">
            <v>95</v>
          </cell>
          <cell r="S331" t="b">
            <v>0</v>
          </cell>
          <cell r="T331">
            <v>0</v>
          </cell>
          <cell r="U331" t="str">
            <v>ZK1</v>
          </cell>
          <cell r="V331" t="str">
            <v>0000</v>
          </cell>
          <cell r="W331">
            <v>95</v>
          </cell>
          <cell r="X331">
            <v>0</v>
          </cell>
          <cell r="Y331">
            <v>0</v>
          </cell>
          <cell r="Z331">
            <v>0</v>
          </cell>
          <cell r="AA331">
            <v>0</v>
          </cell>
          <cell r="AB331" t="str">
            <v>0000</v>
          </cell>
          <cell r="AC331">
            <v>95</v>
          </cell>
          <cell r="AD331">
            <v>0</v>
          </cell>
          <cell r="AE331">
            <v>0</v>
          </cell>
          <cell r="AF331">
            <v>0</v>
          </cell>
          <cell r="AG331" t="str">
            <v>0000</v>
          </cell>
          <cell r="AJ331"/>
          <cell r="AK331">
            <v>1</v>
          </cell>
          <cell r="AL331">
            <v>959870.5499999997</v>
          </cell>
          <cell r="AV331">
            <v>95</v>
          </cell>
        </row>
        <row r="332">
          <cell r="A332" t="str">
            <v>ZK102.K171.0000</v>
          </cell>
          <cell r="B332" t="str">
            <v>ZK102</v>
          </cell>
          <cell r="C332">
            <v>0</v>
          </cell>
          <cell r="D332">
            <v>37.950000000000003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J332" t="str">
            <v>ZK102.K171.0000</v>
          </cell>
          <cell r="K332">
            <v>0</v>
          </cell>
          <cell r="L332" t="str">
            <v>ZK102.K171.0000</v>
          </cell>
          <cell r="M332" t="str">
            <v>ZK102.K171.0000</v>
          </cell>
          <cell r="N332" t="str">
            <v>ZK102</v>
          </cell>
          <cell r="O332" t="str">
            <v>0000</v>
          </cell>
          <cell r="Q332">
            <v>0</v>
          </cell>
          <cell r="R332">
            <v>37.950000000000003</v>
          </cell>
          <cell r="S332" t="b">
            <v>0</v>
          </cell>
          <cell r="U332" t="str">
            <v>ZK1</v>
          </cell>
          <cell r="V332" t="str">
            <v>0000</v>
          </cell>
          <cell r="W332">
            <v>37.950000000000003</v>
          </cell>
          <cell r="X332">
            <v>0</v>
          </cell>
          <cell r="Y332">
            <v>0</v>
          </cell>
          <cell r="Z332">
            <v>0</v>
          </cell>
          <cell r="AA332">
            <v>0</v>
          </cell>
          <cell r="AB332" t="str">
            <v>0000</v>
          </cell>
          <cell r="AC332">
            <v>37.950000000000003</v>
          </cell>
          <cell r="AD332">
            <v>0</v>
          </cell>
          <cell r="AE332">
            <v>0</v>
          </cell>
          <cell r="AF332">
            <v>0</v>
          </cell>
          <cell r="AG332" t="str">
            <v>0000</v>
          </cell>
          <cell r="AJ332"/>
          <cell r="AK332">
            <v>1</v>
          </cell>
          <cell r="AL332">
            <v>959870.5499999997</v>
          </cell>
          <cell r="AV332">
            <v>37.950000000000003</v>
          </cell>
        </row>
        <row r="333">
          <cell r="A333" t="str">
            <v>ZK102.K201.0000</v>
          </cell>
          <cell r="B333" t="str">
            <v>ZK102</v>
          </cell>
          <cell r="C333">
            <v>0</v>
          </cell>
          <cell r="D333">
            <v>10090</v>
          </cell>
          <cell r="E333">
            <v>1140</v>
          </cell>
          <cell r="F333">
            <v>0</v>
          </cell>
          <cell r="G333">
            <v>0</v>
          </cell>
          <cell r="H333">
            <v>0</v>
          </cell>
          <cell r="J333" t="str">
            <v>ZK102.K201.0000</v>
          </cell>
          <cell r="K333">
            <v>0</v>
          </cell>
          <cell r="L333" t="str">
            <v>ZK102.K201.0000</v>
          </cell>
          <cell r="M333" t="str">
            <v>ZK102.K201.0000</v>
          </cell>
          <cell r="N333" t="str">
            <v>ZK102</v>
          </cell>
          <cell r="O333" t="str">
            <v>0000</v>
          </cell>
          <cell r="Q333">
            <v>0</v>
          </cell>
          <cell r="R333">
            <v>10090</v>
          </cell>
          <cell r="S333" t="b">
            <v>0</v>
          </cell>
          <cell r="T333">
            <v>0</v>
          </cell>
          <cell r="U333" t="str">
            <v>ZK1</v>
          </cell>
          <cell r="V333" t="str">
            <v>0000</v>
          </cell>
          <cell r="W333">
            <v>10090</v>
          </cell>
          <cell r="X333">
            <v>1140</v>
          </cell>
          <cell r="Y333">
            <v>0</v>
          </cell>
          <cell r="Z333">
            <v>0</v>
          </cell>
          <cell r="AA333">
            <v>0</v>
          </cell>
          <cell r="AB333" t="str">
            <v>0000</v>
          </cell>
          <cell r="AC333">
            <v>10090</v>
          </cell>
          <cell r="AD333">
            <v>1140</v>
          </cell>
          <cell r="AE333">
            <v>0</v>
          </cell>
          <cell r="AF333">
            <v>0</v>
          </cell>
          <cell r="AG333" t="str">
            <v>0000</v>
          </cell>
          <cell r="AJ333"/>
          <cell r="AK333">
            <v>1</v>
          </cell>
          <cell r="AL333">
            <v>959870.5499999997</v>
          </cell>
          <cell r="AV333">
            <v>11230</v>
          </cell>
        </row>
        <row r="334">
          <cell r="A334" t="str">
            <v>ZK102.K201.C020</v>
          </cell>
          <cell r="B334" t="str">
            <v>ZK102</v>
          </cell>
          <cell r="C334">
            <v>0</v>
          </cell>
          <cell r="D334">
            <v>0</v>
          </cell>
          <cell r="E334">
            <v>21106</v>
          </cell>
          <cell r="F334">
            <v>0</v>
          </cell>
          <cell r="G334">
            <v>0</v>
          </cell>
          <cell r="H334">
            <v>0</v>
          </cell>
          <cell r="J334" t="str">
            <v>ZK102.K201.C020</v>
          </cell>
          <cell r="K334">
            <v>0</v>
          </cell>
          <cell r="L334" t="str">
            <v>ZK102.K201.C020</v>
          </cell>
          <cell r="M334" t="str">
            <v>ZK102.K201.C020</v>
          </cell>
          <cell r="N334" t="str">
            <v>ZK102</v>
          </cell>
          <cell r="O334" t="str">
            <v>C020</v>
          </cell>
          <cell r="Q334">
            <v>0</v>
          </cell>
          <cell r="R334">
            <v>0</v>
          </cell>
          <cell r="S334" t="b">
            <v>0</v>
          </cell>
          <cell r="U334" t="str">
            <v>ZK1</v>
          </cell>
          <cell r="V334" t="str">
            <v>C020</v>
          </cell>
          <cell r="W334">
            <v>0</v>
          </cell>
          <cell r="X334">
            <v>21106</v>
          </cell>
          <cell r="Y334">
            <v>0</v>
          </cell>
          <cell r="Z334">
            <v>0</v>
          </cell>
          <cell r="AA334">
            <v>0</v>
          </cell>
          <cell r="AB334" t="str">
            <v>C020</v>
          </cell>
          <cell r="AC334">
            <v>0</v>
          </cell>
          <cell r="AD334">
            <v>21106</v>
          </cell>
          <cell r="AE334">
            <v>0</v>
          </cell>
          <cell r="AF334">
            <v>0</v>
          </cell>
          <cell r="AG334" t="str">
            <v>C020</v>
          </cell>
          <cell r="AJ334"/>
          <cell r="AK334">
            <v>1</v>
          </cell>
          <cell r="AL334">
            <v>959870.5499999997</v>
          </cell>
          <cell r="AV334">
            <v>21106</v>
          </cell>
        </row>
        <row r="335">
          <cell r="A335" t="str">
            <v>ZK102.K201.C025</v>
          </cell>
          <cell r="B335" t="str">
            <v>ZK102</v>
          </cell>
          <cell r="C335">
            <v>0</v>
          </cell>
          <cell r="D335">
            <v>0</v>
          </cell>
          <cell r="E335">
            <v>0</v>
          </cell>
          <cell r="F335">
            <v>44234.61</v>
          </cell>
          <cell r="G335">
            <v>0</v>
          </cell>
          <cell r="H335">
            <v>44234.61</v>
          </cell>
          <cell r="J335" t="str">
            <v>ZK102.K201.C025</v>
          </cell>
          <cell r="K335">
            <v>44234.61</v>
          </cell>
          <cell r="L335" t="str">
            <v>ZK102.K201.C025</v>
          </cell>
          <cell r="M335" t="str">
            <v>ZK102.K201.C025</v>
          </cell>
          <cell r="N335" t="str">
            <v>ZK102</v>
          </cell>
          <cell r="O335" t="str">
            <v>C025</v>
          </cell>
          <cell r="Q335">
            <v>44234.61</v>
          </cell>
          <cell r="R335">
            <v>0</v>
          </cell>
          <cell r="S335" t="b">
            <v>0</v>
          </cell>
          <cell r="T335">
            <v>0</v>
          </cell>
          <cell r="U335" t="str">
            <v>ZK1</v>
          </cell>
          <cell r="V335" t="str">
            <v>C025</v>
          </cell>
          <cell r="W335">
            <v>0</v>
          </cell>
          <cell r="X335">
            <v>0</v>
          </cell>
          <cell r="Y335">
            <v>44234.61</v>
          </cell>
          <cell r="Z335">
            <v>0</v>
          </cell>
          <cell r="AA335">
            <v>44234.61</v>
          </cell>
          <cell r="AB335" t="str">
            <v>C025</v>
          </cell>
          <cell r="AC335">
            <v>0</v>
          </cell>
          <cell r="AD335">
            <v>0</v>
          </cell>
          <cell r="AE335">
            <v>44234.61</v>
          </cell>
          <cell r="AF335">
            <v>0</v>
          </cell>
          <cell r="AG335" t="str">
            <v>C025</v>
          </cell>
          <cell r="AJ335"/>
          <cell r="AK335">
            <v>1</v>
          </cell>
          <cell r="AL335">
            <v>959870.5499999997</v>
          </cell>
          <cell r="AV335">
            <v>44234.61</v>
          </cell>
        </row>
        <row r="336">
          <cell r="A336" t="str">
            <v>ZK102.K201.C030</v>
          </cell>
          <cell r="B336" t="str">
            <v>ZK102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J336" t="str">
            <v>ZK102.K201.C030</v>
          </cell>
          <cell r="K336">
            <v>0</v>
          </cell>
          <cell r="L336" t="str">
            <v>ZK102.K201.C030</v>
          </cell>
          <cell r="M336" t="str">
            <v>ZK102.K201.C030</v>
          </cell>
          <cell r="N336" t="str">
            <v>ZK102</v>
          </cell>
          <cell r="O336" t="str">
            <v>C030</v>
          </cell>
          <cell r="Q336">
            <v>0</v>
          </cell>
          <cell r="R336">
            <v>0</v>
          </cell>
          <cell r="S336" t="b">
            <v>0</v>
          </cell>
          <cell r="U336" t="str">
            <v>ZK1</v>
          </cell>
          <cell r="V336" t="str">
            <v>C030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  <cell r="AA336">
            <v>0</v>
          </cell>
          <cell r="AB336" t="str">
            <v>C030</v>
          </cell>
          <cell r="AC336">
            <v>0</v>
          </cell>
          <cell r="AD336">
            <v>0</v>
          </cell>
          <cell r="AE336">
            <v>0</v>
          </cell>
          <cell r="AF336">
            <v>0</v>
          </cell>
          <cell r="AG336" t="str">
            <v>C030</v>
          </cell>
          <cell r="AJ336"/>
          <cell r="AK336">
            <v>1</v>
          </cell>
          <cell r="AL336">
            <v>959870.5499999997</v>
          </cell>
          <cell r="AV336">
            <v>0</v>
          </cell>
        </row>
        <row r="337">
          <cell r="A337" t="str">
            <v>ZK102.K201.C031</v>
          </cell>
          <cell r="B337" t="str">
            <v>ZK102</v>
          </cell>
          <cell r="C337">
            <v>0</v>
          </cell>
          <cell r="D337">
            <v>0</v>
          </cell>
          <cell r="E337">
            <v>3000</v>
          </cell>
          <cell r="F337">
            <v>0</v>
          </cell>
          <cell r="G337">
            <v>0</v>
          </cell>
          <cell r="H337">
            <v>0</v>
          </cell>
          <cell r="J337" t="str">
            <v>ZK102.K201.C031</v>
          </cell>
          <cell r="K337">
            <v>0</v>
          </cell>
          <cell r="L337" t="str">
            <v>ZK102.K201.C031</v>
          </cell>
          <cell r="M337" t="str">
            <v>ZK102.K201.C031</v>
          </cell>
          <cell r="N337" t="str">
            <v>ZK102</v>
          </cell>
          <cell r="O337" t="str">
            <v>C031</v>
          </cell>
          <cell r="Q337">
            <v>0</v>
          </cell>
          <cell r="R337">
            <v>0</v>
          </cell>
          <cell r="S337" t="b">
            <v>0</v>
          </cell>
          <cell r="T337">
            <v>0</v>
          </cell>
          <cell r="U337" t="str">
            <v>ZK1</v>
          </cell>
          <cell r="V337" t="str">
            <v>C031</v>
          </cell>
          <cell r="W337">
            <v>0</v>
          </cell>
          <cell r="X337">
            <v>3000</v>
          </cell>
          <cell r="Y337">
            <v>0</v>
          </cell>
          <cell r="Z337">
            <v>0</v>
          </cell>
          <cell r="AA337">
            <v>0</v>
          </cell>
          <cell r="AB337" t="str">
            <v>C031</v>
          </cell>
          <cell r="AC337">
            <v>0</v>
          </cell>
          <cell r="AD337">
            <v>3000</v>
          </cell>
          <cell r="AE337">
            <v>0</v>
          </cell>
          <cell r="AF337">
            <v>0</v>
          </cell>
          <cell r="AG337" t="str">
            <v>C031</v>
          </cell>
          <cell r="AJ337"/>
          <cell r="AK337">
            <v>1</v>
          </cell>
          <cell r="AL337">
            <v>959870.5499999997</v>
          </cell>
          <cell r="AV337">
            <v>3000</v>
          </cell>
        </row>
        <row r="338">
          <cell r="A338" t="str">
            <v>ZK102.K201.C033</v>
          </cell>
          <cell r="B338" t="str">
            <v>ZK102</v>
          </cell>
          <cell r="C338">
            <v>0</v>
          </cell>
          <cell r="D338">
            <v>0</v>
          </cell>
          <cell r="E338">
            <v>3000</v>
          </cell>
          <cell r="F338">
            <v>0</v>
          </cell>
          <cell r="G338">
            <v>0</v>
          </cell>
          <cell r="H338">
            <v>0</v>
          </cell>
          <cell r="J338" t="str">
            <v>ZK102.K201.C033</v>
          </cell>
          <cell r="K338">
            <v>0</v>
          </cell>
          <cell r="L338" t="str">
            <v>ZK102.K201.C033</v>
          </cell>
          <cell r="M338" t="str">
            <v>ZK102.K201.C033</v>
          </cell>
          <cell r="N338" t="str">
            <v>ZK102</v>
          </cell>
          <cell r="O338" t="str">
            <v>C033</v>
          </cell>
          <cell r="Q338">
            <v>0</v>
          </cell>
          <cell r="R338">
            <v>0</v>
          </cell>
          <cell r="S338" t="b">
            <v>0</v>
          </cell>
          <cell r="U338" t="str">
            <v>ZK1</v>
          </cell>
          <cell r="V338" t="str">
            <v>C033</v>
          </cell>
          <cell r="W338">
            <v>0</v>
          </cell>
          <cell r="X338">
            <v>3000</v>
          </cell>
          <cell r="Y338">
            <v>0</v>
          </cell>
          <cell r="Z338">
            <v>0</v>
          </cell>
          <cell r="AA338">
            <v>0</v>
          </cell>
          <cell r="AB338" t="str">
            <v>C033</v>
          </cell>
          <cell r="AC338">
            <v>0</v>
          </cell>
          <cell r="AD338">
            <v>3000</v>
          </cell>
          <cell r="AE338">
            <v>0</v>
          </cell>
          <cell r="AF338">
            <v>0</v>
          </cell>
          <cell r="AG338" t="str">
            <v>C033</v>
          </cell>
          <cell r="AJ338"/>
          <cell r="AK338">
            <v>1</v>
          </cell>
          <cell r="AL338">
            <v>959870.5499999997</v>
          </cell>
          <cell r="AV338">
            <v>3000</v>
          </cell>
        </row>
        <row r="339">
          <cell r="A339" t="str">
            <v>ZK102.K201.C035</v>
          </cell>
          <cell r="B339" t="str">
            <v>ZK102</v>
          </cell>
          <cell r="C339">
            <v>0</v>
          </cell>
          <cell r="D339">
            <v>0</v>
          </cell>
          <cell r="E339">
            <v>3000</v>
          </cell>
          <cell r="F339">
            <v>0</v>
          </cell>
          <cell r="G339">
            <v>0</v>
          </cell>
          <cell r="H339">
            <v>0</v>
          </cell>
          <cell r="J339" t="str">
            <v>ZK102.K201.C035</v>
          </cell>
          <cell r="K339">
            <v>0</v>
          </cell>
          <cell r="L339" t="str">
            <v>ZK102.K201.C035</v>
          </cell>
          <cell r="M339" t="str">
            <v>ZK102.K201.C035</v>
          </cell>
          <cell r="N339" t="str">
            <v>ZK102</v>
          </cell>
          <cell r="O339" t="str">
            <v>C035</v>
          </cell>
          <cell r="Q339">
            <v>0</v>
          </cell>
          <cell r="R339">
            <v>0</v>
          </cell>
          <cell r="S339" t="b">
            <v>0</v>
          </cell>
          <cell r="T339">
            <v>0</v>
          </cell>
          <cell r="U339" t="str">
            <v>ZK1</v>
          </cell>
          <cell r="V339" t="str">
            <v>C035</v>
          </cell>
          <cell r="W339">
            <v>0</v>
          </cell>
          <cell r="X339">
            <v>3000</v>
          </cell>
          <cell r="Y339">
            <v>0</v>
          </cell>
          <cell r="Z339">
            <v>0</v>
          </cell>
          <cell r="AA339">
            <v>0</v>
          </cell>
          <cell r="AB339" t="str">
            <v>C035</v>
          </cell>
          <cell r="AC339">
            <v>0</v>
          </cell>
          <cell r="AD339">
            <v>3000</v>
          </cell>
          <cell r="AE339">
            <v>0</v>
          </cell>
          <cell r="AF339">
            <v>0</v>
          </cell>
          <cell r="AG339" t="str">
            <v>C035</v>
          </cell>
          <cell r="AJ339"/>
          <cell r="AK339">
            <v>1</v>
          </cell>
          <cell r="AL339">
            <v>959870.5499999997</v>
          </cell>
          <cell r="AV339">
            <v>3000</v>
          </cell>
        </row>
        <row r="340">
          <cell r="A340" t="str">
            <v>ZK102.K201.C036</v>
          </cell>
          <cell r="B340" t="str">
            <v>ZK102</v>
          </cell>
          <cell r="C340">
            <v>0</v>
          </cell>
          <cell r="D340">
            <v>0</v>
          </cell>
          <cell r="E340">
            <v>0</v>
          </cell>
          <cell r="F340">
            <v>3000</v>
          </cell>
          <cell r="G340">
            <v>0</v>
          </cell>
          <cell r="H340">
            <v>3000</v>
          </cell>
          <cell r="J340" t="str">
            <v>ZK102.K201.C036</v>
          </cell>
          <cell r="K340">
            <v>3000</v>
          </cell>
          <cell r="L340" t="str">
            <v>ZK102.K201.C036</v>
          </cell>
          <cell r="M340" t="str">
            <v>ZK102.K201.C036</v>
          </cell>
          <cell r="N340" t="str">
            <v>ZK102</v>
          </cell>
          <cell r="O340" t="str">
            <v>C036</v>
          </cell>
          <cell r="Q340">
            <v>3000</v>
          </cell>
          <cell r="R340">
            <v>0</v>
          </cell>
          <cell r="S340" t="b">
            <v>0</v>
          </cell>
          <cell r="T340">
            <v>0</v>
          </cell>
          <cell r="U340" t="str">
            <v>ZK1</v>
          </cell>
          <cell r="V340" t="str">
            <v>C036</v>
          </cell>
          <cell r="W340">
            <v>0</v>
          </cell>
          <cell r="X340">
            <v>0</v>
          </cell>
          <cell r="Y340">
            <v>3000</v>
          </cell>
          <cell r="Z340">
            <v>0</v>
          </cell>
          <cell r="AA340">
            <v>3000</v>
          </cell>
          <cell r="AB340" t="str">
            <v>C036</v>
          </cell>
          <cell r="AC340">
            <v>0</v>
          </cell>
          <cell r="AD340">
            <v>0</v>
          </cell>
          <cell r="AE340">
            <v>3000</v>
          </cell>
          <cell r="AF340">
            <v>0</v>
          </cell>
          <cell r="AG340" t="str">
            <v>C036</v>
          </cell>
          <cell r="AJ340"/>
          <cell r="AK340">
            <v>1</v>
          </cell>
          <cell r="AL340">
            <v>959870.5499999997</v>
          </cell>
          <cell r="AV340">
            <v>3000</v>
          </cell>
        </row>
        <row r="341">
          <cell r="A341" t="str">
            <v>ZK102.K201.C041</v>
          </cell>
          <cell r="B341" t="str">
            <v>ZK102</v>
          </cell>
          <cell r="C341">
            <v>0</v>
          </cell>
          <cell r="D341">
            <v>0</v>
          </cell>
          <cell r="E341">
            <v>3000</v>
          </cell>
          <cell r="F341">
            <v>0</v>
          </cell>
          <cell r="G341">
            <v>0</v>
          </cell>
          <cell r="H341">
            <v>0</v>
          </cell>
          <cell r="J341" t="str">
            <v>ZK102.K201.C041</v>
          </cell>
          <cell r="K341">
            <v>0</v>
          </cell>
          <cell r="L341" t="str">
            <v>ZK102.K201.C041</v>
          </cell>
          <cell r="M341" t="str">
            <v>ZK102.K201.C041</v>
          </cell>
          <cell r="N341" t="str">
            <v>ZK102</v>
          </cell>
          <cell r="O341" t="str">
            <v>C041</v>
          </cell>
          <cell r="Q341">
            <v>0</v>
          </cell>
          <cell r="R341">
            <v>0</v>
          </cell>
          <cell r="S341" t="b">
            <v>0</v>
          </cell>
          <cell r="U341" t="str">
            <v>ZK1</v>
          </cell>
          <cell r="V341" t="str">
            <v>C041</v>
          </cell>
          <cell r="W341">
            <v>0</v>
          </cell>
          <cell r="X341">
            <v>3000</v>
          </cell>
          <cell r="Y341">
            <v>0</v>
          </cell>
          <cell r="Z341">
            <v>0</v>
          </cell>
          <cell r="AA341">
            <v>0</v>
          </cell>
          <cell r="AB341" t="str">
            <v>C041</v>
          </cell>
          <cell r="AC341">
            <v>0</v>
          </cell>
          <cell r="AD341">
            <v>3000</v>
          </cell>
          <cell r="AE341">
            <v>0</v>
          </cell>
          <cell r="AF341">
            <v>0</v>
          </cell>
          <cell r="AG341" t="str">
            <v>C041</v>
          </cell>
          <cell r="AJ341"/>
          <cell r="AK341">
            <v>1</v>
          </cell>
          <cell r="AL341">
            <v>959870.5499999997</v>
          </cell>
          <cell r="AV341">
            <v>3000</v>
          </cell>
        </row>
        <row r="342">
          <cell r="A342" t="str">
            <v>ZK102.K201.C045</v>
          </cell>
          <cell r="B342" t="str">
            <v>ZK102</v>
          </cell>
          <cell r="C342">
            <v>0</v>
          </cell>
          <cell r="D342">
            <v>0</v>
          </cell>
          <cell r="E342">
            <v>0</v>
          </cell>
          <cell r="F342">
            <v>7500</v>
          </cell>
          <cell r="G342">
            <v>0</v>
          </cell>
          <cell r="H342">
            <v>7500</v>
          </cell>
          <cell r="J342" t="str">
            <v>ZK102.K201.C045</v>
          </cell>
          <cell r="K342">
            <v>7500</v>
          </cell>
          <cell r="L342" t="str">
            <v>ZK102.K201.C045</v>
          </cell>
          <cell r="M342" t="str">
            <v>ZK102.K201.C045</v>
          </cell>
          <cell r="N342" t="str">
            <v>ZK102</v>
          </cell>
          <cell r="O342" t="str">
            <v>C045</v>
          </cell>
          <cell r="Q342">
            <v>7500</v>
          </cell>
          <cell r="R342">
            <v>0</v>
          </cell>
          <cell r="S342" t="b">
            <v>0</v>
          </cell>
          <cell r="T342">
            <v>0</v>
          </cell>
          <cell r="U342" t="str">
            <v>ZK1</v>
          </cell>
          <cell r="V342" t="str">
            <v>C045</v>
          </cell>
          <cell r="W342">
            <v>0</v>
          </cell>
          <cell r="X342">
            <v>0</v>
          </cell>
          <cell r="Y342">
            <v>7500</v>
          </cell>
          <cell r="Z342">
            <v>0</v>
          </cell>
          <cell r="AA342">
            <v>7500</v>
          </cell>
          <cell r="AB342" t="str">
            <v>C045</v>
          </cell>
          <cell r="AC342">
            <v>0</v>
          </cell>
          <cell r="AD342">
            <v>0</v>
          </cell>
          <cell r="AE342">
            <v>7500</v>
          </cell>
          <cell r="AF342">
            <v>0</v>
          </cell>
          <cell r="AG342" t="str">
            <v>C045</v>
          </cell>
          <cell r="AJ342"/>
          <cell r="AK342">
            <v>1</v>
          </cell>
          <cell r="AL342">
            <v>959870.5499999997</v>
          </cell>
          <cell r="AV342">
            <v>7500</v>
          </cell>
        </row>
        <row r="343">
          <cell r="A343" t="str">
            <v>ZK102.K201.C125</v>
          </cell>
          <cell r="B343" t="str">
            <v>ZK102</v>
          </cell>
          <cell r="C343">
            <v>0</v>
          </cell>
          <cell r="D343">
            <v>0</v>
          </cell>
          <cell r="E343">
            <v>0</v>
          </cell>
          <cell r="F343">
            <v>5250</v>
          </cell>
          <cell r="G343">
            <v>0</v>
          </cell>
          <cell r="H343">
            <v>5250</v>
          </cell>
          <cell r="J343" t="str">
            <v>ZK102.K201.C125</v>
          </cell>
          <cell r="K343">
            <v>5250</v>
          </cell>
          <cell r="L343" t="str">
            <v>ZK102.K201.C125</v>
          </cell>
          <cell r="M343" t="str">
            <v>ZK102.K201.C125</v>
          </cell>
          <cell r="N343" t="str">
            <v>ZK102</v>
          </cell>
          <cell r="O343" t="str">
            <v>C125</v>
          </cell>
          <cell r="Q343">
            <v>5250</v>
          </cell>
          <cell r="R343">
            <v>0</v>
          </cell>
          <cell r="S343" t="b">
            <v>0</v>
          </cell>
          <cell r="T343">
            <v>0</v>
          </cell>
          <cell r="U343" t="str">
            <v>ZK1</v>
          </cell>
          <cell r="V343" t="str">
            <v>C125</v>
          </cell>
          <cell r="W343">
            <v>0</v>
          </cell>
          <cell r="X343">
            <v>0</v>
          </cell>
          <cell r="Y343">
            <v>5250</v>
          </cell>
          <cell r="Z343">
            <v>0</v>
          </cell>
          <cell r="AA343">
            <v>5250</v>
          </cell>
          <cell r="AB343" t="str">
            <v>C125</v>
          </cell>
          <cell r="AC343">
            <v>0</v>
          </cell>
          <cell r="AD343">
            <v>0</v>
          </cell>
          <cell r="AE343">
            <v>5250</v>
          </cell>
          <cell r="AF343">
            <v>0</v>
          </cell>
          <cell r="AG343" t="str">
            <v>C125</v>
          </cell>
          <cell r="AJ343"/>
          <cell r="AK343">
            <v>1</v>
          </cell>
          <cell r="AL343">
            <v>959870.5499999997</v>
          </cell>
          <cell r="AV343">
            <v>5250</v>
          </cell>
        </row>
        <row r="344">
          <cell r="A344" t="str">
            <v>ZK102.K201.C140</v>
          </cell>
          <cell r="B344" t="str">
            <v>ZK102</v>
          </cell>
          <cell r="C344">
            <v>0</v>
          </cell>
          <cell r="D344">
            <v>2810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J344" t="str">
            <v>ZK102.K201.C140</v>
          </cell>
          <cell r="K344">
            <v>0</v>
          </cell>
          <cell r="L344" t="str">
            <v>ZK102.K201.C140</v>
          </cell>
          <cell r="M344" t="str">
            <v>ZK102.K201.C140</v>
          </cell>
          <cell r="N344" t="str">
            <v>ZK102</v>
          </cell>
          <cell r="O344" t="str">
            <v>C140</v>
          </cell>
          <cell r="Q344">
            <v>0</v>
          </cell>
          <cell r="R344">
            <v>2810</v>
          </cell>
          <cell r="S344" t="b">
            <v>0</v>
          </cell>
          <cell r="U344" t="str">
            <v>ZK1</v>
          </cell>
          <cell r="V344" t="str">
            <v>C140</v>
          </cell>
          <cell r="W344">
            <v>2810</v>
          </cell>
          <cell r="X344">
            <v>0</v>
          </cell>
          <cell r="Y344">
            <v>0</v>
          </cell>
          <cell r="Z344">
            <v>0</v>
          </cell>
          <cell r="AA344">
            <v>0</v>
          </cell>
          <cell r="AB344" t="str">
            <v>C140</v>
          </cell>
          <cell r="AC344">
            <v>2810</v>
          </cell>
          <cell r="AD344">
            <v>0</v>
          </cell>
          <cell r="AE344">
            <v>0</v>
          </cell>
          <cell r="AF344">
            <v>0</v>
          </cell>
          <cell r="AG344" t="str">
            <v>C140</v>
          </cell>
          <cell r="AJ344"/>
          <cell r="AK344">
            <v>1</v>
          </cell>
          <cell r="AL344">
            <v>959870.5499999997</v>
          </cell>
          <cell r="AV344">
            <v>2810</v>
          </cell>
        </row>
        <row r="345">
          <cell r="A345" t="str">
            <v>ZK102.K201.C181</v>
          </cell>
          <cell r="B345" t="str">
            <v>ZK102</v>
          </cell>
          <cell r="C345">
            <v>0</v>
          </cell>
          <cell r="D345">
            <v>0</v>
          </cell>
          <cell r="E345">
            <v>0</v>
          </cell>
          <cell r="F345">
            <v>2612.64</v>
          </cell>
          <cell r="G345">
            <v>0</v>
          </cell>
          <cell r="H345">
            <v>2612.64</v>
          </cell>
          <cell r="J345" t="str">
            <v>ZK102.K201.C181</v>
          </cell>
          <cell r="K345">
            <v>2612.64</v>
          </cell>
          <cell r="L345" t="str">
            <v>ZK102.K201.C181</v>
          </cell>
          <cell r="M345" t="str">
            <v>ZK102.K201.C181</v>
          </cell>
          <cell r="N345" t="str">
            <v>ZK102</v>
          </cell>
          <cell r="O345" t="str">
            <v>C181</v>
          </cell>
          <cell r="Q345">
            <v>2612.64</v>
          </cell>
          <cell r="R345">
            <v>0</v>
          </cell>
          <cell r="S345" t="b">
            <v>0</v>
          </cell>
          <cell r="T345">
            <v>0</v>
          </cell>
          <cell r="U345" t="str">
            <v>ZK1</v>
          </cell>
          <cell r="V345" t="str">
            <v>C181</v>
          </cell>
          <cell r="W345">
            <v>0</v>
          </cell>
          <cell r="X345">
            <v>0</v>
          </cell>
          <cell r="Y345">
            <v>2612.64</v>
          </cell>
          <cell r="Z345">
            <v>0</v>
          </cell>
          <cell r="AA345">
            <v>2612.64</v>
          </cell>
          <cell r="AB345" t="str">
            <v>C181</v>
          </cell>
          <cell r="AC345">
            <v>0</v>
          </cell>
          <cell r="AD345">
            <v>0</v>
          </cell>
          <cell r="AE345">
            <v>2612.64</v>
          </cell>
          <cell r="AF345">
            <v>0</v>
          </cell>
          <cell r="AG345" t="str">
            <v>C181</v>
          </cell>
          <cell r="AJ345"/>
          <cell r="AK345">
            <v>1</v>
          </cell>
          <cell r="AL345">
            <v>959870.5499999997</v>
          </cell>
          <cell r="AV345">
            <v>2612.64</v>
          </cell>
        </row>
        <row r="346">
          <cell r="A346" t="str">
            <v>ZK102.K201.C301</v>
          </cell>
          <cell r="B346" t="str">
            <v>ZK102</v>
          </cell>
          <cell r="C346">
            <v>0</v>
          </cell>
          <cell r="D346">
            <v>0</v>
          </cell>
          <cell r="E346">
            <v>0</v>
          </cell>
          <cell r="F346">
            <v>86.48</v>
          </cell>
          <cell r="G346">
            <v>0</v>
          </cell>
          <cell r="H346">
            <v>86.48</v>
          </cell>
          <cell r="J346" t="str">
            <v>ZK102.K201.C301</v>
          </cell>
          <cell r="K346">
            <v>86.48</v>
          </cell>
          <cell r="L346" t="str">
            <v>ZK102.K201.C301</v>
          </cell>
          <cell r="M346" t="str">
            <v>ZK102.K201.C301</v>
          </cell>
          <cell r="N346" t="str">
            <v>ZK102</v>
          </cell>
          <cell r="O346" t="str">
            <v>C301</v>
          </cell>
          <cell r="Q346">
            <v>86.48</v>
          </cell>
          <cell r="R346">
            <v>0</v>
          </cell>
          <cell r="S346" t="b">
            <v>0</v>
          </cell>
          <cell r="U346" t="str">
            <v>ZK1</v>
          </cell>
          <cell r="V346" t="str">
            <v>C301</v>
          </cell>
          <cell r="W346">
            <v>0</v>
          </cell>
          <cell r="X346">
            <v>0</v>
          </cell>
          <cell r="Y346">
            <v>86.48</v>
          </cell>
          <cell r="Z346">
            <v>0</v>
          </cell>
          <cell r="AA346">
            <v>86.48</v>
          </cell>
          <cell r="AB346" t="str">
            <v>C301</v>
          </cell>
          <cell r="AC346">
            <v>0</v>
          </cell>
          <cell r="AD346">
            <v>0</v>
          </cell>
          <cell r="AE346">
            <v>86.48</v>
          </cell>
          <cell r="AF346">
            <v>0</v>
          </cell>
          <cell r="AG346" t="str">
            <v>C301</v>
          </cell>
          <cell r="AJ346"/>
          <cell r="AK346">
            <v>1</v>
          </cell>
          <cell r="AL346">
            <v>959870.5499999997</v>
          </cell>
          <cell r="AV346">
            <v>86.48</v>
          </cell>
        </row>
        <row r="347">
          <cell r="A347" t="str">
            <v>ZK102.K201.C320</v>
          </cell>
          <cell r="B347" t="str">
            <v>ZK102</v>
          </cell>
          <cell r="C347">
            <v>0</v>
          </cell>
          <cell r="D347">
            <v>0</v>
          </cell>
          <cell r="E347">
            <v>500</v>
          </cell>
          <cell r="F347">
            <v>0</v>
          </cell>
          <cell r="G347">
            <v>0</v>
          </cell>
          <cell r="H347">
            <v>0</v>
          </cell>
          <cell r="J347" t="str">
            <v>ZK102.K201.C320</v>
          </cell>
          <cell r="K347">
            <v>0</v>
          </cell>
          <cell r="L347" t="str">
            <v>ZK102.K201.C320</v>
          </cell>
          <cell r="M347" t="str">
            <v>ZK102.K201.C320</v>
          </cell>
          <cell r="N347" t="str">
            <v>ZK102</v>
          </cell>
          <cell r="O347" t="str">
            <v>C320</v>
          </cell>
          <cell r="Q347">
            <v>0</v>
          </cell>
          <cell r="R347">
            <v>0</v>
          </cell>
          <cell r="S347" t="b">
            <v>0</v>
          </cell>
          <cell r="T347">
            <v>0</v>
          </cell>
          <cell r="U347" t="str">
            <v>ZK1</v>
          </cell>
          <cell r="V347" t="str">
            <v>C320</v>
          </cell>
          <cell r="W347">
            <v>0</v>
          </cell>
          <cell r="X347">
            <v>500</v>
          </cell>
          <cell r="Y347">
            <v>0</v>
          </cell>
          <cell r="Z347">
            <v>0</v>
          </cell>
          <cell r="AA347">
            <v>0</v>
          </cell>
          <cell r="AB347" t="str">
            <v>C320</v>
          </cell>
          <cell r="AC347">
            <v>0</v>
          </cell>
          <cell r="AD347">
            <v>500</v>
          </cell>
          <cell r="AE347">
            <v>0</v>
          </cell>
          <cell r="AF347">
            <v>0</v>
          </cell>
          <cell r="AG347" t="str">
            <v>C320</v>
          </cell>
          <cell r="AJ347"/>
          <cell r="AK347">
            <v>1</v>
          </cell>
          <cell r="AL347">
            <v>959870.5499999997</v>
          </cell>
          <cell r="AV347">
            <v>500</v>
          </cell>
        </row>
        <row r="348">
          <cell r="A348" t="str">
            <v>ZK102.K201.C395</v>
          </cell>
          <cell r="B348" t="str">
            <v>ZK102</v>
          </cell>
          <cell r="C348">
            <v>0</v>
          </cell>
          <cell r="D348">
            <v>0</v>
          </cell>
          <cell r="E348">
            <v>9071.6</v>
          </cell>
          <cell r="F348">
            <v>1404.75</v>
          </cell>
          <cell r="G348">
            <v>0</v>
          </cell>
          <cell r="H348">
            <v>1404.75</v>
          </cell>
          <cell r="J348" t="str">
            <v>ZK102.K201.C395</v>
          </cell>
          <cell r="K348">
            <v>1404.75</v>
          </cell>
          <cell r="L348" t="str">
            <v>ZK102.K201.C395</v>
          </cell>
          <cell r="M348" t="str">
            <v>ZK102.K201.C395</v>
          </cell>
          <cell r="N348" t="str">
            <v>ZK102</v>
          </cell>
          <cell r="O348" t="str">
            <v>C395</v>
          </cell>
          <cell r="Q348">
            <v>1404.75</v>
          </cell>
          <cell r="R348">
            <v>0</v>
          </cell>
          <cell r="S348" t="b">
            <v>0</v>
          </cell>
          <cell r="U348" t="str">
            <v>ZK1</v>
          </cell>
          <cell r="V348" t="str">
            <v>C395</v>
          </cell>
          <cell r="W348">
            <v>0</v>
          </cell>
          <cell r="X348">
            <v>9071.6</v>
          </cell>
          <cell r="Y348">
            <v>1404.75</v>
          </cell>
          <cell r="Z348">
            <v>0</v>
          </cell>
          <cell r="AA348">
            <v>1404.75</v>
          </cell>
          <cell r="AB348" t="str">
            <v>C395</v>
          </cell>
          <cell r="AC348">
            <v>0</v>
          </cell>
          <cell r="AD348">
            <v>9071.6</v>
          </cell>
          <cell r="AE348">
            <v>1404.75</v>
          </cell>
          <cell r="AF348">
            <v>0</v>
          </cell>
          <cell r="AG348" t="str">
            <v>C395</v>
          </cell>
          <cell r="AJ348"/>
          <cell r="AK348">
            <v>1</v>
          </cell>
          <cell r="AL348">
            <v>959870.5499999997</v>
          </cell>
          <cell r="AV348">
            <v>10476.35</v>
          </cell>
        </row>
        <row r="349">
          <cell r="A349" t="str">
            <v>ZK102.K201.C396</v>
          </cell>
          <cell r="B349" t="str">
            <v>ZK102</v>
          </cell>
          <cell r="C349">
            <v>0</v>
          </cell>
          <cell r="D349">
            <v>0</v>
          </cell>
          <cell r="E349">
            <v>32500</v>
          </cell>
          <cell r="F349">
            <v>0</v>
          </cell>
          <cell r="G349">
            <v>0</v>
          </cell>
          <cell r="H349">
            <v>0</v>
          </cell>
          <cell r="J349" t="str">
            <v>ZK102.K201.C396</v>
          </cell>
          <cell r="K349">
            <v>0</v>
          </cell>
          <cell r="L349" t="str">
            <v>ZK102.K201.C396</v>
          </cell>
          <cell r="M349" t="str">
            <v>ZK102.K201.C396</v>
          </cell>
          <cell r="N349" t="str">
            <v>ZK102</v>
          </cell>
          <cell r="O349" t="str">
            <v>C396</v>
          </cell>
          <cell r="Q349">
            <v>0</v>
          </cell>
          <cell r="R349">
            <v>0</v>
          </cell>
          <cell r="S349" t="b">
            <v>0</v>
          </cell>
          <cell r="T349">
            <v>0</v>
          </cell>
          <cell r="U349" t="str">
            <v>ZK1</v>
          </cell>
          <cell r="V349" t="str">
            <v>C396</v>
          </cell>
          <cell r="W349">
            <v>0</v>
          </cell>
          <cell r="X349">
            <v>32500</v>
          </cell>
          <cell r="Y349">
            <v>0</v>
          </cell>
          <cell r="Z349">
            <v>0</v>
          </cell>
          <cell r="AA349">
            <v>0</v>
          </cell>
          <cell r="AB349" t="str">
            <v>C396</v>
          </cell>
          <cell r="AC349">
            <v>0</v>
          </cell>
          <cell r="AD349">
            <v>32500</v>
          </cell>
          <cell r="AE349">
            <v>0</v>
          </cell>
          <cell r="AF349">
            <v>0</v>
          </cell>
          <cell r="AG349" t="str">
            <v>C396</v>
          </cell>
          <cell r="AJ349"/>
          <cell r="AK349">
            <v>1</v>
          </cell>
          <cell r="AL349">
            <v>959870.5499999997</v>
          </cell>
          <cell r="AV349">
            <v>32500</v>
          </cell>
        </row>
        <row r="350">
          <cell r="A350" t="str">
            <v>ZK102.K201.C700</v>
          </cell>
          <cell r="B350" t="str">
            <v>ZK102</v>
          </cell>
          <cell r="C350">
            <v>0</v>
          </cell>
          <cell r="D350">
            <v>0</v>
          </cell>
          <cell r="E350">
            <v>128.62</v>
          </cell>
          <cell r="F350">
            <v>0</v>
          </cell>
          <cell r="G350">
            <v>0</v>
          </cell>
          <cell r="H350">
            <v>0</v>
          </cell>
          <cell r="J350" t="str">
            <v>ZK102.K201.C700</v>
          </cell>
          <cell r="K350">
            <v>0</v>
          </cell>
          <cell r="L350" t="str">
            <v>ZK102.K201.C700</v>
          </cell>
          <cell r="M350" t="str">
            <v>ZK102.K201.C700</v>
          </cell>
          <cell r="N350" t="str">
            <v>ZK102</v>
          </cell>
          <cell r="O350" t="str">
            <v>C700</v>
          </cell>
          <cell r="Q350">
            <v>0</v>
          </cell>
          <cell r="R350">
            <v>0</v>
          </cell>
          <cell r="S350" t="b">
            <v>0</v>
          </cell>
          <cell r="U350" t="str">
            <v>ZK1</v>
          </cell>
          <cell r="V350" t="str">
            <v>C700</v>
          </cell>
          <cell r="W350">
            <v>0</v>
          </cell>
          <cell r="X350">
            <v>128.62</v>
          </cell>
          <cell r="Y350">
            <v>0</v>
          </cell>
          <cell r="Z350">
            <v>0</v>
          </cell>
          <cell r="AA350">
            <v>0</v>
          </cell>
          <cell r="AB350" t="str">
            <v>C700</v>
          </cell>
          <cell r="AC350">
            <v>0</v>
          </cell>
          <cell r="AD350">
            <v>128.62</v>
          </cell>
          <cell r="AE350">
            <v>0</v>
          </cell>
          <cell r="AF350">
            <v>0</v>
          </cell>
          <cell r="AG350" t="str">
            <v>C700</v>
          </cell>
          <cell r="AJ350"/>
          <cell r="AK350">
            <v>1</v>
          </cell>
          <cell r="AL350">
            <v>959870.5499999997</v>
          </cell>
          <cell r="AV350">
            <v>128.62</v>
          </cell>
        </row>
        <row r="351">
          <cell r="A351" t="str">
            <v>ZK102.K201.C701</v>
          </cell>
          <cell r="B351" t="str">
            <v>ZK102</v>
          </cell>
          <cell r="C351">
            <v>0</v>
          </cell>
          <cell r="D351">
            <v>0</v>
          </cell>
          <cell r="E351">
            <v>0</v>
          </cell>
          <cell r="F351">
            <v>853.34</v>
          </cell>
          <cell r="G351">
            <v>0</v>
          </cell>
          <cell r="H351">
            <v>853.34</v>
          </cell>
          <cell r="J351" t="str">
            <v>ZK102.K201.C701</v>
          </cell>
          <cell r="K351">
            <v>853.34</v>
          </cell>
          <cell r="L351" t="str">
            <v>ZK102.K201.C701</v>
          </cell>
          <cell r="M351" t="str">
            <v>ZK102.K201.C701</v>
          </cell>
          <cell r="N351" t="str">
            <v>ZK102</v>
          </cell>
          <cell r="O351" t="str">
            <v>C701</v>
          </cell>
          <cell r="Q351">
            <v>853.34</v>
          </cell>
          <cell r="R351">
            <v>0</v>
          </cell>
          <cell r="S351" t="b">
            <v>0</v>
          </cell>
          <cell r="T351">
            <v>0</v>
          </cell>
          <cell r="U351" t="str">
            <v>ZK1</v>
          </cell>
          <cell r="V351" t="str">
            <v>C701</v>
          </cell>
          <cell r="W351">
            <v>0</v>
          </cell>
          <cell r="X351">
            <v>0</v>
          </cell>
          <cell r="Y351">
            <v>853.34</v>
          </cell>
          <cell r="Z351">
            <v>0</v>
          </cell>
          <cell r="AA351">
            <v>853.34</v>
          </cell>
          <cell r="AB351" t="str">
            <v>C701</v>
          </cell>
          <cell r="AC351">
            <v>0</v>
          </cell>
          <cell r="AD351">
            <v>0</v>
          </cell>
          <cell r="AE351">
            <v>853.34</v>
          </cell>
          <cell r="AF351">
            <v>0</v>
          </cell>
          <cell r="AG351" t="str">
            <v>C701</v>
          </cell>
          <cell r="AJ351"/>
          <cell r="AK351">
            <v>1</v>
          </cell>
          <cell r="AL351">
            <v>959870.5499999997</v>
          </cell>
          <cell r="AV351">
            <v>853.34</v>
          </cell>
        </row>
        <row r="352">
          <cell r="A352" t="str">
            <v>ZK102.K202.0000</v>
          </cell>
          <cell r="B352" t="str">
            <v>ZK102</v>
          </cell>
          <cell r="C352">
            <v>0</v>
          </cell>
          <cell r="D352">
            <v>875</v>
          </cell>
          <cell r="E352">
            <v>900</v>
          </cell>
          <cell r="F352">
            <v>0</v>
          </cell>
          <cell r="G352">
            <v>0</v>
          </cell>
          <cell r="H352">
            <v>0</v>
          </cell>
          <cell r="J352" t="str">
            <v>ZK102.K202.0000</v>
          </cell>
          <cell r="K352">
            <v>0</v>
          </cell>
          <cell r="L352" t="str">
            <v>ZK102.K202.0000</v>
          </cell>
          <cell r="M352" t="str">
            <v>ZK102.K202.0000</v>
          </cell>
          <cell r="N352" t="str">
            <v>ZK102</v>
          </cell>
          <cell r="O352" t="str">
            <v>0000</v>
          </cell>
          <cell r="Q352">
            <v>0</v>
          </cell>
          <cell r="R352">
            <v>875</v>
          </cell>
          <cell r="S352" t="b">
            <v>0</v>
          </cell>
          <cell r="U352" t="str">
            <v>ZK1</v>
          </cell>
          <cell r="V352" t="str">
            <v>0000</v>
          </cell>
          <cell r="W352">
            <v>875</v>
          </cell>
          <cell r="X352">
            <v>900</v>
          </cell>
          <cell r="Y352">
            <v>0</v>
          </cell>
          <cell r="Z352">
            <v>0</v>
          </cell>
          <cell r="AA352">
            <v>0</v>
          </cell>
          <cell r="AB352" t="str">
            <v>0000</v>
          </cell>
          <cell r="AC352">
            <v>875</v>
          </cell>
          <cell r="AD352">
            <v>900</v>
          </cell>
          <cell r="AE352">
            <v>0</v>
          </cell>
          <cell r="AF352">
            <v>0</v>
          </cell>
          <cell r="AG352" t="str">
            <v>0000</v>
          </cell>
          <cell r="AJ352"/>
          <cell r="AK352">
            <v>1</v>
          </cell>
          <cell r="AL352">
            <v>959870.5499999997</v>
          </cell>
          <cell r="AV352">
            <v>1775</v>
          </cell>
        </row>
        <row r="353">
          <cell r="A353" t="str">
            <v>ZK102.K202.C030</v>
          </cell>
          <cell r="B353" t="str">
            <v>ZK102</v>
          </cell>
          <cell r="C353">
            <v>0</v>
          </cell>
          <cell r="D353">
            <v>150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J353" t="str">
            <v>ZK102.K202.C030</v>
          </cell>
          <cell r="K353">
            <v>0</v>
          </cell>
          <cell r="L353" t="str">
            <v>ZK102.K202.C030</v>
          </cell>
          <cell r="M353" t="str">
            <v>ZK102.K202.C030</v>
          </cell>
          <cell r="N353" t="str">
            <v>ZK102</v>
          </cell>
          <cell r="O353" t="str">
            <v>C030</v>
          </cell>
          <cell r="Q353">
            <v>0</v>
          </cell>
          <cell r="R353">
            <v>150</v>
          </cell>
          <cell r="S353" t="b">
            <v>0</v>
          </cell>
          <cell r="U353" t="str">
            <v>ZK1</v>
          </cell>
          <cell r="V353" t="str">
            <v>C030</v>
          </cell>
          <cell r="W353">
            <v>150</v>
          </cell>
          <cell r="X353">
            <v>0</v>
          </cell>
          <cell r="Y353">
            <v>0</v>
          </cell>
          <cell r="Z353">
            <v>0</v>
          </cell>
          <cell r="AA353">
            <v>0</v>
          </cell>
          <cell r="AB353" t="str">
            <v>C030</v>
          </cell>
          <cell r="AC353">
            <v>150</v>
          </cell>
          <cell r="AD353">
            <v>0</v>
          </cell>
          <cell r="AE353">
            <v>0</v>
          </cell>
          <cell r="AF353">
            <v>0</v>
          </cell>
          <cell r="AG353" t="str">
            <v>C030</v>
          </cell>
          <cell r="AJ353"/>
          <cell r="AK353">
            <v>1</v>
          </cell>
          <cell r="AL353">
            <v>959870.5499999997</v>
          </cell>
          <cell r="AV353">
            <v>150</v>
          </cell>
        </row>
        <row r="354">
          <cell r="A354" t="str">
            <v>ZK102.K202.C031</v>
          </cell>
          <cell r="B354" t="str">
            <v>ZK102</v>
          </cell>
          <cell r="C354">
            <v>0</v>
          </cell>
          <cell r="D354">
            <v>0</v>
          </cell>
          <cell r="E354">
            <v>17850</v>
          </cell>
          <cell r="F354">
            <v>0</v>
          </cell>
          <cell r="G354">
            <v>0</v>
          </cell>
          <cell r="H354">
            <v>0</v>
          </cell>
          <cell r="J354" t="str">
            <v>ZK102.K202.C031</v>
          </cell>
          <cell r="K354">
            <v>0</v>
          </cell>
          <cell r="L354" t="str">
            <v>ZK102.K202.C031</v>
          </cell>
          <cell r="M354" t="str">
            <v>ZK102.K202.C031</v>
          </cell>
          <cell r="N354" t="str">
            <v>ZK102</v>
          </cell>
          <cell r="O354" t="str">
            <v>C031</v>
          </cell>
          <cell r="Q354">
            <v>0</v>
          </cell>
          <cell r="R354">
            <v>0</v>
          </cell>
          <cell r="S354" t="b">
            <v>0</v>
          </cell>
          <cell r="T354">
            <v>0</v>
          </cell>
          <cell r="U354" t="str">
            <v>ZK1</v>
          </cell>
          <cell r="V354" t="str">
            <v>C031</v>
          </cell>
          <cell r="W354">
            <v>0</v>
          </cell>
          <cell r="X354">
            <v>17850</v>
          </cell>
          <cell r="Y354">
            <v>0</v>
          </cell>
          <cell r="Z354">
            <v>0</v>
          </cell>
          <cell r="AA354">
            <v>0</v>
          </cell>
          <cell r="AB354" t="str">
            <v>C031</v>
          </cell>
          <cell r="AC354">
            <v>0</v>
          </cell>
          <cell r="AD354">
            <v>17850</v>
          </cell>
          <cell r="AE354">
            <v>0</v>
          </cell>
          <cell r="AF354">
            <v>0</v>
          </cell>
          <cell r="AG354" t="str">
            <v>C031</v>
          </cell>
          <cell r="AJ354"/>
          <cell r="AK354">
            <v>1</v>
          </cell>
          <cell r="AL354">
            <v>959870.5499999997</v>
          </cell>
          <cell r="AV354">
            <v>17850</v>
          </cell>
        </row>
        <row r="355">
          <cell r="A355" t="str">
            <v>ZK102.K202.C396</v>
          </cell>
          <cell r="B355" t="str">
            <v>ZK102</v>
          </cell>
          <cell r="C355">
            <v>0</v>
          </cell>
          <cell r="D355">
            <v>0</v>
          </cell>
          <cell r="E355">
            <v>10639.31</v>
          </cell>
          <cell r="F355">
            <v>0</v>
          </cell>
          <cell r="G355">
            <v>0</v>
          </cell>
          <cell r="H355">
            <v>0</v>
          </cell>
          <cell r="J355" t="str">
            <v>ZK102.K202.C396</v>
          </cell>
          <cell r="K355">
            <v>0</v>
          </cell>
          <cell r="L355" t="str">
            <v>ZK102.K202.C396</v>
          </cell>
          <cell r="M355" t="str">
            <v>ZK102.K202.C396</v>
          </cell>
          <cell r="N355" t="str">
            <v>ZK102</v>
          </cell>
          <cell r="O355" t="str">
            <v>C396</v>
          </cell>
          <cell r="Q355">
            <v>0</v>
          </cell>
          <cell r="R355">
            <v>0</v>
          </cell>
          <cell r="S355" t="b">
            <v>0</v>
          </cell>
          <cell r="T355">
            <v>0</v>
          </cell>
          <cell r="U355" t="str">
            <v>ZK1</v>
          </cell>
          <cell r="V355" t="str">
            <v>C396</v>
          </cell>
          <cell r="W355">
            <v>0</v>
          </cell>
          <cell r="X355">
            <v>10639.31</v>
          </cell>
          <cell r="Y355">
            <v>0</v>
          </cell>
          <cell r="Z355">
            <v>0</v>
          </cell>
          <cell r="AA355">
            <v>0</v>
          </cell>
          <cell r="AB355" t="str">
            <v>C396</v>
          </cell>
          <cell r="AC355">
            <v>0</v>
          </cell>
          <cell r="AD355">
            <v>10639.31</v>
          </cell>
          <cell r="AE355">
            <v>0</v>
          </cell>
          <cell r="AF355">
            <v>0</v>
          </cell>
          <cell r="AG355" t="str">
            <v>C396</v>
          </cell>
          <cell r="AJ355"/>
          <cell r="AK355">
            <v>1</v>
          </cell>
          <cell r="AL355">
            <v>959870.5499999997</v>
          </cell>
          <cell r="AV355">
            <v>10639.31</v>
          </cell>
        </row>
        <row r="356">
          <cell r="A356" t="str">
            <v>ZK102.K202.C530</v>
          </cell>
          <cell r="B356" t="str">
            <v>ZK102</v>
          </cell>
          <cell r="C356">
            <v>0</v>
          </cell>
          <cell r="D356">
            <v>0</v>
          </cell>
          <cell r="E356">
            <v>40000</v>
          </cell>
          <cell r="F356">
            <v>5000</v>
          </cell>
          <cell r="G356">
            <v>0</v>
          </cell>
          <cell r="H356">
            <v>5000</v>
          </cell>
          <cell r="J356" t="str">
            <v>ZK102.K202.C530</v>
          </cell>
          <cell r="K356">
            <v>5000</v>
          </cell>
          <cell r="L356" t="str">
            <v>ZK102.K202.C530</v>
          </cell>
          <cell r="M356" t="str">
            <v>ZK102.K202.C530</v>
          </cell>
          <cell r="N356" t="str">
            <v>ZK102</v>
          </cell>
          <cell r="O356" t="str">
            <v>C530</v>
          </cell>
          <cell r="Q356">
            <v>5000</v>
          </cell>
          <cell r="R356">
            <v>0</v>
          </cell>
          <cell r="S356" t="b">
            <v>0</v>
          </cell>
          <cell r="U356" t="str">
            <v>ZK1</v>
          </cell>
          <cell r="V356" t="str">
            <v>C530</v>
          </cell>
          <cell r="W356">
            <v>0</v>
          </cell>
          <cell r="X356">
            <v>40000</v>
          </cell>
          <cell r="Y356">
            <v>5000</v>
          </cell>
          <cell r="Z356">
            <v>0</v>
          </cell>
          <cell r="AA356">
            <v>5000</v>
          </cell>
          <cell r="AB356" t="str">
            <v>C530</v>
          </cell>
          <cell r="AC356">
            <v>0</v>
          </cell>
          <cell r="AD356">
            <v>40000</v>
          </cell>
          <cell r="AE356">
            <v>5000</v>
          </cell>
          <cell r="AF356">
            <v>0</v>
          </cell>
          <cell r="AG356" t="str">
            <v>C530</v>
          </cell>
          <cell r="AJ356"/>
          <cell r="AK356">
            <v>1</v>
          </cell>
          <cell r="AL356">
            <v>959870.5499999997</v>
          </cell>
          <cell r="AV356">
            <v>45000</v>
          </cell>
        </row>
        <row r="357">
          <cell r="A357" t="str">
            <v>ZK102.K203.0000</v>
          </cell>
          <cell r="B357" t="str">
            <v>ZK102</v>
          </cell>
          <cell r="C357">
            <v>0</v>
          </cell>
          <cell r="D357">
            <v>142.5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J357" t="str">
            <v>ZK102.K203.0000</v>
          </cell>
          <cell r="K357">
            <v>0</v>
          </cell>
          <cell r="L357" t="str">
            <v>ZK102.K203.0000</v>
          </cell>
          <cell r="M357" t="str">
            <v>ZK102.K203.0000</v>
          </cell>
          <cell r="N357" t="str">
            <v>ZK102</v>
          </cell>
          <cell r="O357" t="str">
            <v>0000</v>
          </cell>
          <cell r="Q357">
            <v>0</v>
          </cell>
          <cell r="R357">
            <v>142.5</v>
          </cell>
          <cell r="S357" t="b">
            <v>0</v>
          </cell>
          <cell r="U357" t="str">
            <v>ZK1</v>
          </cell>
          <cell r="V357" t="str">
            <v>0000</v>
          </cell>
          <cell r="W357">
            <v>142.5</v>
          </cell>
          <cell r="X357">
            <v>0</v>
          </cell>
          <cell r="Y357">
            <v>0</v>
          </cell>
          <cell r="Z357">
            <v>0</v>
          </cell>
          <cell r="AA357">
            <v>0</v>
          </cell>
          <cell r="AB357" t="str">
            <v>0000</v>
          </cell>
          <cell r="AC357">
            <v>142.5</v>
          </cell>
          <cell r="AD357">
            <v>0</v>
          </cell>
          <cell r="AE357">
            <v>0</v>
          </cell>
          <cell r="AF357">
            <v>0</v>
          </cell>
          <cell r="AG357" t="str">
            <v>0000</v>
          </cell>
          <cell r="AJ357"/>
          <cell r="AK357">
            <v>1</v>
          </cell>
          <cell r="AL357">
            <v>959870.5499999997</v>
          </cell>
          <cell r="AV357">
            <v>142.5</v>
          </cell>
        </row>
        <row r="358">
          <cell r="A358" t="str">
            <v>ZK102.K203.C100</v>
          </cell>
          <cell r="B358" t="str">
            <v>ZK102</v>
          </cell>
          <cell r="C358">
            <v>0</v>
          </cell>
          <cell r="D358">
            <v>0</v>
          </cell>
          <cell r="E358">
            <v>0</v>
          </cell>
          <cell r="F358">
            <v>38.89</v>
          </cell>
          <cell r="G358">
            <v>0</v>
          </cell>
          <cell r="H358">
            <v>38.89</v>
          </cell>
          <cell r="J358" t="str">
            <v>ZK102.K203.C100</v>
          </cell>
          <cell r="K358">
            <v>38.89</v>
          </cell>
          <cell r="L358" t="str">
            <v>ZK102.K203.C100</v>
          </cell>
          <cell r="M358" t="str">
            <v>ZK102.K203.C100</v>
          </cell>
          <cell r="N358" t="str">
            <v>ZK102</v>
          </cell>
          <cell r="O358" t="str">
            <v>C100</v>
          </cell>
          <cell r="Q358">
            <v>38.89</v>
          </cell>
          <cell r="R358">
            <v>0</v>
          </cell>
          <cell r="S358" t="b">
            <v>0</v>
          </cell>
          <cell r="T358">
            <v>0</v>
          </cell>
          <cell r="U358" t="str">
            <v>ZK1</v>
          </cell>
          <cell r="V358" t="str">
            <v>C100</v>
          </cell>
          <cell r="W358">
            <v>0</v>
          </cell>
          <cell r="X358">
            <v>0</v>
          </cell>
          <cell r="Y358">
            <v>38.89</v>
          </cell>
          <cell r="Z358">
            <v>0</v>
          </cell>
          <cell r="AA358">
            <v>38.89</v>
          </cell>
          <cell r="AB358" t="str">
            <v>C100</v>
          </cell>
          <cell r="AC358">
            <v>0</v>
          </cell>
          <cell r="AD358">
            <v>0</v>
          </cell>
          <cell r="AE358">
            <v>38.89</v>
          </cell>
          <cell r="AF358">
            <v>0</v>
          </cell>
          <cell r="AG358" t="str">
            <v>C100</v>
          </cell>
          <cell r="AJ358"/>
          <cell r="AK358">
            <v>1</v>
          </cell>
          <cell r="AL358">
            <v>959870.5499999997</v>
          </cell>
          <cell r="AV358">
            <v>38.89</v>
          </cell>
        </row>
        <row r="359">
          <cell r="A359" t="str">
            <v>ZK102.K203.C140</v>
          </cell>
          <cell r="B359" t="str">
            <v>ZK102</v>
          </cell>
          <cell r="C359">
            <v>0</v>
          </cell>
          <cell r="D359">
            <v>166.4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J359" t="str">
            <v>ZK102.K203.C140</v>
          </cell>
          <cell r="K359">
            <v>0</v>
          </cell>
          <cell r="L359" t="str">
            <v>ZK102.K203.C140</v>
          </cell>
          <cell r="M359" t="str">
            <v>ZK102.K203.C140</v>
          </cell>
          <cell r="N359" t="str">
            <v>ZK102</v>
          </cell>
          <cell r="O359" t="str">
            <v>C140</v>
          </cell>
          <cell r="Q359">
            <v>0</v>
          </cell>
          <cell r="R359">
            <v>166.4</v>
          </cell>
          <cell r="S359" t="b">
            <v>0</v>
          </cell>
          <cell r="T359">
            <v>0</v>
          </cell>
          <cell r="U359" t="str">
            <v>ZK1</v>
          </cell>
          <cell r="V359" t="str">
            <v>C140</v>
          </cell>
          <cell r="W359">
            <v>166.4</v>
          </cell>
          <cell r="X359">
            <v>0</v>
          </cell>
          <cell r="Y359">
            <v>0</v>
          </cell>
          <cell r="Z359">
            <v>0</v>
          </cell>
          <cell r="AA359">
            <v>0</v>
          </cell>
          <cell r="AB359" t="str">
            <v>C140</v>
          </cell>
          <cell r="AC359">
            <v>166.4</v>
          </cell>
          <cell r="AD359">
            <v>0</v>
          </cell>
          <cell r="AE359">
            <v>0</v>
          </cell>
          <cell r="AF359">
            <v>0</v>
          </cell>
          <cell r="AG359" t="str">
            <v>C140</v>
          </cell>
          <cell r="AJ359"/>
          <cell r="AK359">
            <v>1</v>
          </cell>
          <cell r="AL359">
            <v>959870.5499999997</v>
          </cell>
          <cell r="AV359">
            <v>166.4</v>
          </cell>
        </row>
        <row r="360">
          <cell r="A360" t="str">
            <v>ZK102.K203.C181</v>
          </cell>
          <cell r="B360" t="str">
            <v>ZK102</v>
          </cell>
          <cell r="C360">
            <v>0</v>
          </cell>
          <cell r="D360">
            <v>0</v>
          </cell>
          <cell r="E360">
            <v>194.26</v>
          </cell>
          <cell r="F360">
            <v>41.9</v>
          </cell>
          <cell r="G360">
            <v>0</v>
          </cell>
          <cell r="H360">
            <v>41.9</v>
          </cell>
          <cell r="J360" t="str">
            <v>ZK102.K203.C181</v>
          </cell>
          <cell r="K360">
            <v>41.9</v>
          </cell>
          <cell r="L360" t="str">
            <v>ZK102.K203.C181</v>
          </cell>
          <cell r="M360" t="str">
            <v>ZK102.K203.C181</v>
          </cell>
          <cell r="N360" t="str">
            <v>ZK102</v>
          </cell>
          <cell r="O360" t="str">
            <v>C181</v>
          </cell>
          <cell r="Q360">
            <v>41.9</v>
          </cell>
          <cell r="R360">
            <v>0</v>
          </cell>
          <cell r="S360" t="b">
            <v>0</v>
          </cell>
          <cell r="T360">
            <v>0</v>
          </cell>
          <cell r="U360" t="str">
            <v>ZK1</v>
          </cell>
          <cell r="V360" t="str">
            <v>C181</v>
          </cell>
          <cell r="W360">
            <v>0</v>
          </cell>
          <cell r="X360">
            <v>194.26</v>
          </cell>
          <cell r="Y360">
            <v>41.9</v>
          </cell>
          <cell r="Z360">
            <v>0</v>
          </cell>
          <cell r="AA360">
            <v>41.9</v>
          </cell>
          <cell r="AB360" t="str">
            <v>C181</v>
          </cell>
          <cell r="AC360">
            <v>0</v>
          </cell>
          <cell r="AD360">
            <v>194.26</v>
          </cell>
          <cell r="AE360">
            <v>41.9</v>
          </cell>
          <cell r="AF360">
            <v>0</v>
          </cell>
          <cell r="AG360" t="str">
            <v>C181</v>
          </cell>
          <cell r="AJ360"/>
          <cell r="AK360">
            <v>1</v>
          </cell>
          <cell r="AL360">
            <v>959870.5499999997</v>
          </cell>
          <cell r="AV360">
            <v>236.16</v>
          </cell>
        </row>
        <row r="361">
          <cell r="A361" t="str">
            <v>ZK102.K203.C301</v>
          </cell>
          <cell r="B361" t="str">
            <v>ZK102</v>
          </cell>
          <cell r="C361">
            <v>0</v>
          </cell>
          <cell r="D361">
            <v>0</v>
          </cell>
          <cell r="E361">
            <v>31.45</v>
          </cell>
          <cell r="F361">
            <v>0</v>
          </cell>
          <cell r="G361">
            <v>0</v>
          </cell>
          <cell r="H361">
            <v>0</v>
          </cell>
          <cell r="J361" t="str">
            <v>ZK102.K203.C301</v>
          </cell>
          <cell r="K361">
            <v>0</v>
          </cell>
          <cell r="L361" t="str">
            <v>ZK102.K203.C301</v>
          </cell>
          <cell r="M361" t="str">
            <v>ZK102.K203.C301</v>
          </cell>
          <cell r="N361" t="str">
            <v>ZK102</v>
          </cell>
          <cell r="O361" t="str">
            <v>C301</v>
          </cell>
          <cell r="Q361">
            <v>0</v>
          </cell>
          <cell r="R361">
            <v>0</v>
          </cell>
          <cell r="S361" t="b">
            <v>0</v>
          </cell>
          <cell r="U361" t="str">
            <v>ZK1</v>
          </cell>
          <cell r="V361" t="str">
            <v>C301</v>
          </cell>
          <cell r="W361">
            <v>0</v>
          </cell>
          <cell r="X361">
            <v>31.45</v>
          </cell>
          <cell r="Y361">
            <v>0</v>
          </cell>
          <cell r="Z361">
            <v>0</v>
          </cell>
          <cell r="AA361">
            <v>0</v>
          </cell>
          <cell r="AB361" t="str">
            <v>C301</v>
          </cell>
          <cell r="AC361">
            <v>0</v>
          </cell>
          <cell r="AD361">
            <v>31.45</v>
          </cell>
          <cell r="AE361">
            <v>0</v>
          </cell>
          <cell r="AF361">
            <v>0</v>
          </cell>
          <cell r="AG361" t="str">
            <v>C301</v>
          </cell>
          <cell r="AJ361"/>
          <cell r="AK361">
            <v>1</v>
          </cell>
          <cell r="AL361">
            <v>959870.5499999997</v>
          </cell>
          <cell r="AV361">
            <v>31.45</v>
          </cell>
        </row>
        <row r="362">
          <cell r="A362" t="str">
            <v>ZK102.K203.C395</v>
          </cell>
          <cell r="B362" t="str">
            <v>ZK102</v>
          </cell>
          <cell r="C362">
            <v>0</v>
          </cell>
          <cell r="D362">
            <v>0</v>
          </cell>
          <cell r="E362">
            <v>0</v>
          </cell>
          <cell r="F362">
            <v>39.950000000000003</v>
          </cell>
          <cell r="G362">
            <v>0</v>
          </cell>
          <cell r="H362">
            <v>39.950000000000003</v>
          </cell>
          <cell r="J362" t="str">
            <v>ZK102.K203.C395</v>
          </cell>
          <cell r="K362">
            <v>39.950000000000003</v>
          </cell>
          <cell r="L362" t="str">
            <v>ZK102.K203.C395</v>
          </cell>
          <cell r="M362" t="str">
            <v>ZK102.K203.C395</v>
          </cell>
          <cell r="N362" t="str">
            <v>ZK102</v>
          </cell>
          <cell r="O362" t="str">
            <v>C395</v>
          </cell>
          <cell r="Q362">
            <v>39.950000000000003</v>
          </cell>
          <cell r="R362">
            <v>0</v>
          </cell>
          <cell r="S362" t="b">
            <v>0</v>
          </cell>
          <cell r="T362">
            <v>0</v>
          </cell>
          <cell r="U362" t="str">
            <v>ZK1</v>
          </cell>
          <cell r="V362" t="str">
            <v>C395</v>
          </cell>
          <cell r="W362">
            <v>0</v>
          </cell>
          <cell r="X362">
            <v>0</v>
          </cell>
          <cell r="Y362">
            <v>39.950000000000003</v>
          </cell>
          <cell r="Z362">
            <v>0</v>
          </cell>
          <cell r="AA362">
            <v>39.950000000000003</v>
          </cell>
          <cell r="AB362" t="str">
            <v>C395</v>
          </cell>
          <cell r="AC362">
            <v>0</v>
          </cell>
          <cell r="AD362">
            <v>0</v>
          </cell>
          <cell r="AE362">
            <v>39.950000000000003</v>
          </cell>
          <cell r="AF362">
            <v>0</v>
          </cell>
          <cell r="AG362" t="str">
            <v>C395</v>
          </cell>
          <cell r="AJ362"/>
          <cell r="AK362">
            <v>1</v>
          </cell>
          <cell r="AL362">
            <v>959870.5499999997</v>
          </cell>
          <cell r="AV362">
            <v>39.950000000000003</v>
          </cell>
        </row>
        <row r="363">
          <cell r="A363" t="str">
            <v>ZK102.K203.I001</v>
          </cell>
          <cell r="B363" t="str">
            <v>ZK102</v>
          </cell>
          <cell r="C363">
            <v>0</v>
          </cell>
          <cell r="D363">
            <v>0</v>
          </cell>
          <cell r="E363">
            <v>0.05</v>
          </cell>
          <cell r="F363">
            <v>0</v>
          </cell>
          <cell r="G363">
            <v>0</v>
          </cell>
          <cell r="H363">
            <v>0</v>
          </cell>
          <cell r="J363" t="str">
            <v>ZK102.K203.I001</v>
          </cell>
          <cell r="K363">
            <v>0</v>
          </cell>
          <cell r="L363" t="str">
            <v>ZK102.K203.I001</v>
          </cell>
          <cell r="M363" t="str">
            <v>ZK102.K203.I001</v>
          </cell>
          <cell r="N363" t="str">
            <v>ZK102</v>
          </cell>
          <cell r="O363" t="str">
            <v>I001</v>
          </cell>
          <cell r="Q363">
            <v>0</v>
          </cell>
          <cell r="R363">
            <v>0</v>
          </cell>
          <cell r="S363" t="b">
            <v>0</v>
          </cell>
          <cell r="U363" t="str">
            <v>ZK1</v>
          </cell>
          <cell r="V363" t="str">
            <v>I001</v>
          </cell>
          <cell r="W363">
            <v>0</v>
          </cell>
          <cell r="X363">
            <v>0.05</v>
          </cell>
          <cell r="Y363">
            <v>0</v>
          </cell>
          <cell r="Z363">
            <v>0</v>
          </cell>
          <cell r="AA363">
            <v>0</v>
          </cell>
          <cell r="AB363" t="str">
            <v>I001</v>
          </cell>
          <cell r="AC363">
            <v>0</v>
          </cell>
          <cell r="AD363">
            <v>0.05</v>
          </cell>
          <cell r="AE363">
            <v>0</v>
          </cell>
          <cell r="AF363">
            <v>0</v>
          </cell>
          <cell r="AG363" t="str">
            <v>I001</v>
          </cell>
          <cell r="AJ363"/>
          <cell r="AK363">
            <v>1</v>
          </cell>
          <cell r="AL363">
            <v>959870.5499999997</v>
          </cell>
          <cell r="AV363">
            <v>0.05</v>
          </cell>
        </row>
        <row r="364">
          <cell r="A364" t="str">
            <v>ZK102.K209.I013</v>
          </cell>
          <cell r="B364" t="str">
            <v>ZK102</v>
          </cell>
          <cell r="C364">
            <v>0</v>
          </cell>
          <cell r="D364">
            <v>0</v>
          </cell>
          <cell r="E364">
            <v>0</v>
          </cell>
          <cell r="F364">
            <v>264.56</v>
          </cell>
          <cell r="G364">
            <v>0</v>
          </cell>
          <cell r="H364">
            <v>264.56</v>
          </cell>
          <cell r="J364" t="str">
            <v>ZK102.K209.I013</v>
          </cell>
          <cell r="K364">
            <v>264.56</v>
          </cell>
          <cell r="L364" t="str">
            <v>ZK102.K209.I013</v>
          </cell>
          <cell r="M364" t="str">
            <v>ZK102.K209.I013</v>
          </cell>
          <cell r="N364" t="str">
            <v>ZK102</v>
          </cell>
          <cell r="O364" t="str">
            <v>I013</v>
          </cell>
          <cell r="Q364">
            <v>264.56</v>
          </cell>
          <cell r="R364">
            <v>0</v>
          </cell>
          <cell r="S364" t="b">
            <v>0</v>
          </cell>
          <cell r="T364">
            <v>0</v>
          </cell>
          <cell r="U364" t="str">
            <v>ZK1</v>
          </cell>
          <cell r="V364" t="str">
            <v>I013</v>
          </cell>
          <cell r="W364">
            <v>0</v>
          </cell>
          <cell r="X364">
            <v>0</v>
          </cell>
          <cell r="Y364">
            <v>264.56</v>
          </cell>
          <cell r="Z364">
            <v>0</v>
          </cell>
          <cell r="AA364">
            <v>264.56</v>
          </cell>
          <cell r="AB364" t="str">
            <v>I013</v>
          </cell>
          <cell r="AC364">
            <v>0</v>
          </cell>
          <cell r="AD364">
            <v>0</v>
          </cell>
          <cell r="AE364">
            <v>264.56</v>
          </cell>
          <cell r="AF364">
            <v>0</v>
          </cell>
          <cell r="AG364" t="str">
            <v>I013</v>
          </cell>
          <cell r="AJ364"/>
          <cell r="AK364">
            <v>1</v>
          </cell>
          <cell r="AL364">
            <v>959870.5499999997</v>
          </cell>
          <cell r="AV364">
            <v>264.56</v>
          </cell>
        </row>
        <row r="365">
          <cell r="A365" t="str">
            <v>ZK102.K217.I013</v>
          </cell>
          <cell r="B365" t="str">
            <v>ZK102</v>
          </cell>
          <cell r="C365">
            <v>0</v>
          </cell>
          <cell r="D365">
            <v>0</v>
          </cell>
          <cell r="E365">
            <v>0</v>
          </cell>
          <cell r="F365">
            <v>2700</v>
          </cell>
          <cell r="G365">
            <v>0</v>
          </cell>
          <cell r="H365">
            <v>2700</v>
          </cell>
          <cell r="J365" t="str">
            <v>ZK102.K217.I013</v>
          </cell>
          <cell r="K365">
            <v>2700</v>
          </cell>
          <cell r="L365" t="str">
            <v>ZK102.K217.I013</v>
          </cell>
          <cell r="M365" t="str">
            <v>ZK102.K217.I013</v>
          </cell>
          <cell r="N365" t="str">
            <v>ZK102</v>
          </cell>
          <cell r="O365" t="str">
            <v>I013</v>
          </cell>
          <cell r="Q365">
            <v>2700</v>
          </cell>
          <cell r="R365">
            <v>0</v>
          </cell>
          <cell r="S365" t="b">
            <v>0</v>
          </cell>
          <cell r="T365">
            <v>0</v>
          </cell>
          <cell r="U365" t="str">
            <v>ZK1</v>
          </cell>
          <cell r="V365" t="str">
            <v>I013</v>
          </cell>
          <cell r="W365">
            <v>0</v>
          </cell>
          <cell r="X365">
            <v>0</v>
          </cell>
          <cell r="Y365">
            <v>2700</v>
          </cell>
          <cell r="Z365">
            <v>0</v>
          </cell>
          <cell r="AA365">
            <v>2700</v>
          </cell>
          <cell r="AB365" t="str">
            <v>I013</v>
          </cell>
          <cell r="AC365">
            <v>0</v>
          </cell>
          <cell r="AD365">
            <v>0</v>
          </cell>
          <cell r="AE365">
            <v>2700</v>
          </cell>
          <cell r="AF365">
            <v>0</v>
          </cell>
          <cell r="AG365" t="str">
            <v>I013</v>
          </cell>
          <cell r="AJ365"/>
          <cell r="AK365">
            <v>1</v>
          </cell>
          <cell r="AL365">
            <v>959870.5499999997</v>
          </cell>
          <cell r="AV365">
            <v>2700</v>
          </cell>
        </row>
        <row r="366">
          <cell r="A366" t="str">
            <v>ZK102.K224.C236</v>
          </cell>
          <cell r="B366" t="str">
            <v>ZK102</v>
          </cell>
          <cell r="C366">
            <v>0</v>
          </cell>
          <cell r="D366">
            <v>0</v>
          </cell>
          <cell r="E366">
            <v>0</v>
          </cell>
          <cell r="F366">
            <v>2000</v>
          </cell>
          <cell r="G366">
            <v>1100</v>
          </cell>
          <cell r="H366">
            <v>3100</v>
          </cell>
          <cell r="J366" t="str">
            <v>ZK102.K224.C236</v>
          </cell>
          <cell r="K366">
            <v>3100</v>
          </cell>
          <cell r="L366" t="str">
            <v>ZK102.K224.C236</v>
          </cell>
          <cell r="M366" t="str">
            <v>ZK102.K224.C236</v>
          </cell>
          <cell r="N366" t="str">
            <v>ZK102</v>
          </cell>
          <cell r="O366" t="str">
            <v>C236</v>
          </cell>
          <cell r="Q366">
            <v>3100</v>
          </cell>
          <cell r="R366">
            <v>0</v>
          </cell>
          <cell r="S366" t="b">
            <v>0</v>
          </cell>
          <cell r="U366" t="str">
            <v>ZK1</v>
          </cell>
          <cell r="V366" t="str">
            <v>C236</v>
          </cell>
          <cell r="W366">
            <v>0</v>
          </cell>
          <cell r="X366">
            <v>0</v>
          </cell>
          <cell r="Y366">
            <v>2000</v>
          </cell>
          <cell r="Z366">
            <v>1100</v>
          </cell>
          <cell r="AA366">
            <v>3100</v>
          </cell>
          <cell r="AB366" t="str">
            <v>C236</v>
          </cell>
          <cell r="AC366">
            <v>0</v>
          </cell>
          <cell r="AD366">
            <v>0</v>
          </cell>
          <cell r="AE366">
            <v>2000</v>
          </cell>
          <cell r="AF366">
            <v>1100</v>
          </cell>
          <cell r="AG366" t="str">
            <v>C236</v>
          </cell>
          <cell r="AJ366"/>
          <cell r="AK366">
            <v>1</v>
          </cell>
          <cell r="AL366">
            <v>959870.5499999997</v>
          </cell>
          <cell r="AV366">
            <v>2000</v>
          </cell>
        </row>
        <row r="367">
          <cell r="A367" t="str">
            <v>ZK102.K227.C009</v>
          </cell>
          <cell r="B367" t="str">
            <v>ZK102</v>
          </cell>
          <cell r="C367">
            <v>0</v>
          </cell>
          <cell r="D367">
            <v>0</v>
          </cell>
          <cell r="E367">
            <v>0</v>
          </cell>
          <cell r="F367">
            <v>2.5</v>
          </cell>
          <cell r="G367">
            <v>0</v>
          </cell>
          <cell r="H367">
            <v>2.5</v>
          </cell>
          <cell r="J367" t="str">
            <v>ZK102.K227.C009</v>
          </cell>
          <cell r="K367">
            <v>2.5</v>
          </cell>
          <cell r="L367" t="str">
            <v>ZK102.K227.C009</v>
          </cell>
          <cell r="M367" t="str">
            <v>ZK102.K227.C009</v>
          </cell>
          <cell r="N367" t="str">
            <v>ZK102</v>
          </cell>
          <cell r="O367" t="str">
            <v>C009</v>
          </cell>
          <cell r="Q367">
            <v>2.5</v>
          </cell>
          <cell r="R367">
            <v>0</v>
          </cell>
          <cell r="S367" t="b">
            <v>0</v>
          </cell>
          <cell r="T367">
            <v>0</v>
          </cell>
          <cell r="U367" t="str">
            <v>ZK1</v>
          </cell>
          <cell r="V367" t="str">
            <v>C009</v>
          </cell>
          <cell r="W367">
            <v>0</v>
          </cell>
          <cell r="X367">
            <v>0</v>
          </cell>
          <cell r="Y367">
            <v>2.5</v>
          </cell>
          <cell r="Z367">
            <v>0</v>
          </cell>
          <cell r="AA367">
            <v>2.5</v>
          </cell>
          <cell r="AB367" t="str">
            <v>C009</v>
          </cell>
          <cell r="AC367">
            <v>0</v>
          </cell>
          <cell r="AD367">
            <v>0</v>
          </cell>
          <cell r="AE367">
            <v>2.5</v>
          </cell>
          <cell r="AF367">
            <v>0</v>
          </cell>
          <cell r="AG367" t="str">
            <v>C009</v>
          </cell>
          <cell r="AJ367"/>
          <cell r="AK367">
            <v>1</v>
          </cell>
          <cell r="AL367">
            <v>959870.5499999997</v>
          </cell>
          <cell r="AV367">
            <v>2.5</v>
          </cell>
        </row>
        <row r="368">
          <cell r="A368" t="str">
            <v>ZK102.K244.C140</v>
          </cell>
          <cell r="B368" t="str">
            <v>ZK102</v>
          </cell>
          <cell r="C368">
            <v>0</v>
          </cell>
          <cell r="D368">
            <v>0</v>
          </cell>
          <cell r="E368">
            <v>2.5</v>
          </cell>
          <cell r="F368">
            <v>0</v>
          </cell>
          <cell r="G368">
            <v>0</v>
          </cell>
          <cell r="H368">
            <v>0</v>
          </cell>
          <cell r="J368" t="str">
            <v>ZK102.K244.C140</v>
          </cell>
          <cell r="K368">
            <v>0</v>
          </cell>
          <cell r="L368" t="str">
            <v>ZK102.K244.C140</v>
          </cell>
          <cell r="M368" t="str">
            <v>ZK102.K244.C140</v>
          </cell>
          <cell r="N368" t="str">
            <v>ZK102</v>
          </cell>
          <cell r="O368" t="str">
            <v>C140</v>
          </cell>
          <cell r="Q368">
            <v>0</v>
          </cell>
          <cell r="R368">
            <v>0</v>
          </cell>
          <cell r="S368" t="b">
            <v>0</v>
          </cell>
          <cell r="U368" t="str">
            <v>ZK1</v>
          </cell>
          <cell r="V368" t="str">
            <v>C140</v>
          </cell>
          <cell r="W368">
            <v>0</v>
          </cell>
          <cell r="X368">
            <v>2.5</v>
          </cell>
          <cell r="Y368">
            <v>0</v>
          </cell>
          <cell r="Z368">
            <v>0</v>
          </cell>
          <cell r="AA368">
            <v>0</v>
          </cell>
          <cell r="AB368" t="str">
            <v>C140</v>
          </cell>
          <cell r="AC368">
            <v>0</v>
          </cell>
          <cell r="AD368">
            <v>2.5</v>
          </cell>
          <cell r="AE368">
            <v>0</v>
          </cell>
          <cell r="AF368">
            <v>0</v>
          </cell>
          <cell r="AG368" t="str">
            <v>C140</v>
          </cell>
          <cell r="AJ368"/>
          <cell r="AK368">
            <v>1</v>
          </cell>
          <cell r="AL368">
            <v>959870.5499999997</v>
          </cell>
          <cell r="AV368">
            <v>2.5</v>
          </cell>
        </row>
        <row r="369">
          <cell r="A369" t="str">
            <v>ZK102.K270.C350</v>
          </cell>
          <cell r="B369" t="str">
            <v>ZK102</v>
          </cell>
          <cell r="C369">
            <v>0</v>
          </cell>
          <cell r="D369">
            <v>0</v>
          </cell>
          <cell r="E369">
            <v>85.5</v>
          </cell>
          <cell r="F369">
            <v>0</v>
          </cell>
          <cell r="G369">
            <v>0</v>
          </cell>
          <cell r="H369">
            <v>0</v>
          </cell>
          <cell r="J369" t="str">
            <v>ZK102.K270.C350</v>
          </cell>
          <cell r="K369">
            <v>0</v>
          </cell>
          <cell r="L369" t="str">
            <v>ZK102.K270.C350</v>
          </cell>
          <cell r="M369" t="str">
            <v>ZK102.K270.C350</v>
          </cell>
          <cell r="N369" t="str">
            <v>ZK102</v>
          </cell>
          <cell r="O369" t="str">
            <v>C350</v>
          </cell>
          <cell r="Q369">
            <v>0</v>
          </cell>
          <cell r="R369">
            <v>0</v>
          </cell>
          <cell r="S369" t="b">
            <v>0</v>
          </cell>
          <cell r="T369">
            <v>0</v>
          </cell>
          <cell r="U369" t="str">
            <v>ZK1</v>
          </cell>
          <cell r="V369" t="str">
            <v>C350</v>
          </cell>
          <cell r="W369">
            <v>0</v>
          </cell>
          <cell r="X369">
            <v>85.5</v>
          </cell>
          <cell r="Y369">
            <v>0</v>
          </cell>
          <cell r="Z369">
            <v>0</v>
          </cell>
          <cell r="AA369">
            <v>0</v>
          </cell>
          <cell r="AB369" t="str">
            <v>C350</v>
          </cell>
          <cell r="AC369">
            <v>0</v>
          </cell>
          <cell r="AD369">
            <v>85.5</v>
          </cell>
          <cell r="AE369">
            <v>0</v>
          </cell>
          <cell r="AF369">
            <v>0</v>
          </cell>
          <cell r="AG369" t="str">
            <v>C350</v>
          </cell>
          <cell r="AJ369"/>
          <cell r="AK369">
            <v>1</v>
          </cell>
          <cell r="AL369">
            <v>959870.5499999997</v>
          </cell>
          <cell r="AV369">
            <v>85.5</v>
          </cell>
        </row>
        <row r="370">
          <cell r="A370" t="str">
            <v>ZK102.K272.I013</v>
          </cell>
          <cell r="B370" t="str">
            <v>ZK102</v>
          </cell>
          <cell r="C370">
            <v>0</v>
          </cell>
          <cell r="D370">
            <v>0</v>
          </cell>
          <cell r="E370">
            <v>0</v>
          </cell>
          <cell r="F370">
            <v>1845</v>
          </cell>
          <cell r="G370">
            <v>0</v>
          </cell>
          <cell r="H370">
            <v>1845</v>
          </cell>
          <cell r="J370" t="str">
            <v>ZK102.K272.I013</v>
          </cell>
          <cell r="K370">
            <v>1845</v>
          </cell>
          <cell r="L370" t="str">
            <v>ZK102.K272.I013</v>
          </cell>
          <cell r="M370" t="str">
            <v>ZK102.K272.I013</v>
          </cell>
          <cell r="N370" t="str">
            <v>ZK102</v>
          </cell>
          <cell r="O370" t="str">
            <v>I013</v>
          </cell>
          <cell r="Q370">
            <v>1845</v>
          </cell>
          <cell r="R370">
            <v>0</v>
          </cell>
          <cell r="S370" t="b">
            <v>0</v>
          </cell>
          <cell r="T370">
            <v>0</v>
          </cell>
          <cell r="U370" t="str">
            <v>ZK1</v>
          </cell>
          <cell r="V370" t="str">
            <v>I013</v>
          </cell>
          <cell r="W370">
            <v>0</v>
          </cell>
          <cell r="X370">
            <v>0</v>
          </cell>
          <cell r="Y370">
            <v>1845</v>
          </cell>
          <cell r="Z370">
            <v>0</v>
          </cell>
          <cell r="AA370">
            <v>1845</v>
          </cell>
          <cell r="AB370" t="str">
            <v>I013</v>
          </cell>
          <cell r="AC370">
            <v>0</v>
          </cell>
          <cell r="AD370">
            <v>0</v>
          </cell>
          <cell r="AE370">
            <v>1845</v>
          </cell>
          <cell r="AF370">
            <v>0</v>
          </cell>
          <cell r="AG370" t="str">
            <v>I013</v>
          </cell>
          <cell r="AJ370"/>
          <cell r="AK370">
            <v>1</v>
          </cell>
          <cell r="AL370">
            <v>959870.5499999997</v>
          </cell>
          <cell r="AV370">
            <v>1845</v>
          </cell>
        </row>
        <row r="371">
          <cell r="A371" t="str">
            <v>ZK102.K281.I013</v>
          </cell>
          <cell r="B371" t="str">
            <v>ZK102</v>
          </cell>
          <cell r="C371">
            <v>0</v>
          </cell>
          <cell r="D371">
            <v>0</v>
          </cell>
          <cell r="E371">
            <v>0</v>
          </cell>
          <cell r="F371">
            <v>170</v>
          </cell>
          <cell r="G371">
            <v>0</v>
          </cell>
          <cell r="H371">
            <v>170</v>
          </cell>
          <cell r="J371" t="str">
            <v>ZK102.K281.I013</v>
          </cell>
          <cell r="K371">
            <v>170</v>
          </cell>
          <cell r="L371" t="str">
            <v>ZK102.K281.I013</v>
          </cell>
          <cell r="M371" t="str">
            <v>ZK102.K281.I013</v>
          </cell>
          <cell r="N371" t="str">
            <v>ZK102</v>
          </cell>
          <cell r="O371" t="str">
            <v>I013</v>
          </cell>
          <cell r="Q371">
            <v>170</v>
          </cell>
          <cell r="R371">
            <v>0</v>
          </cell>
          <cell r="S371" t="b">
            <v>0</v>
          </cell>
          <cell r="T371">
            <v>0</v>
          </cell>
          <cell r="U371" t="str">
            <v>ZK1</v>
          </cell>
          <cell r="V371" t="str">
            <v>I013</v>
          </cell>
          <cell r="W371">
            <v>0</v>
          </cell>
          <cell r="X371">
            <v>0</v>
          </cell>
          <cell r="Y371">
            <v>170</v>
          </cell>
          <cell r="Z371">
            <v>0</v>
          </cell>
          <cell r="AA371">
            <v>170</v>
          </cell>
          <cell r="AB371" t="str">
            <v>I013</v>
          </cell>
          <cell r="AC371">
            <v>0</v>
          </cell>
          <cell r="AD371">
            <v>0</v>
          </cell>
          <cell r="AE371">
            <v>170</v>
          </cell>
          <cell r="AF371">
            <v>0</v>
          </cell>
          <cell r="AG371" t="str">
            <v>I013</v>
          </cell>
          <cell r="AJ371"/>
          <cell r="AK371">
            <v>1</v>
          </cell>
          <cell r="AL371">
            <v>959870.5499999997</v>
          </cell>
          <cell r="AV371">
            <v>170</v>
          </cell>
        </row>
        <row r="372">
          <cell r="A372" t="str">
            <v>ZK102.K299.C020</v>
          </cell>
          <cell r="B372" t="str">
            <v>ZK102</v>
          </cell>
          <cell r="C372">
            <v>0</v>
          </cell>
          <cell r="D372">
            <v>0</v>
          </cell>
          <cell r="E372">
            <v>100</v>
          </cell>
          <cell r="F372">
            <v>0</v>
          </cell>
          <cell r="G372">
            <v>0</v>
          </cell>
          <cell r="H372">
            <v>0</v>
          </cell>
          <cell r="J372" t="str">
            <v>ZK102.K299.C020</v>
          </cell>
          <cell r="K372">
            <v>0</v>
          </cell>
          <cell r="L372" t="str">
            <v>ZK102.K299.C020</v>
          </cell>
          <cell r="M372" t="str">
            <v>ZK102.K299.C020</v>
          </cell>
          <cell r="N372" t="str">
            <v>ZK102</v>
          </cell>
          <cell r="O372" t="str">
            <v>C020</v>
          </cell>
          <cell r="Q372">
            <v>0</v>
          </cell>
          <cell r="R372">
            <v>0</v>
          </cell>
          <cell r="S372" t="b">
            <v>0</v>
          </cell>
          <cell r="T372">
            <v>0</v>
          </cell>
          <cell r="U372" t="str">
            <v>ZK1</v>
          </cell>
          <cell r="V372" t="str">
            <v>C020</v>
          </cell>
          <cell r="W372">
            <v>0</v>
          </cell>
          <cell r="X372">
            <v>100</v>
          </cell>
          <cell r="Y372">
            <v>0</v>
          </cell>
          <cell r="Z372">
            <v>0</v>
          </cell>
          <cell r="AA372">
            <v>0</v>
          </cell>
          <cell r="AB372" t="str">
            <v>C020</v>
          </cell>
          <cell r="AC372">
            <v>0</v>
          </cell>
          <cell r="AD372">
            <v>100</v>
          </cell>
          <cell r="AE372">
            <v>0</v>
          </cell>
          <cell r="AF372">
            <v>0</v>
          </cell>
          <cell r="AG372" t="str">
            <v>C020</v>
          </cell>
          <cell r="AJ372"/>
          <cell r="AK372">
            <v>1</v>
          </cell>
          <cell r="AL372">
            <v>959870.5499999997</v>
          </cell>
          <cell r="AV372">
            <v>100</v>
          </cell>
        </row>
        <row r="373">
          <cell r="A373" t="str">
            <v>ZK103.K005.C360</v>
          </cell>
          <cell r="B373" t="str">
            <v>ZK103</v>
          </cell>
          <cell r="C373">
            <v>0</v>
          </cell>
          <cell r="D373">
            <v>0</v>
          </cell>
          <cell r="E373">
            <v>-21.83</v>
          </cell>
          <cell r="F373">
            <v>0</v>
          </cell>
          <cell r="G373">
            <v>0</v>
          </cell>
          <cell r="H373">
            <v>0</v>
          </cell>
          <cell r="J373" t="str">
            <v>ZK103.K005.C360</v>
          </cell>
          <cell r="K373">
            <v>0</v>
          </cell>
          <cell r="L373" t="str">
            <v>ZK103.K005.C360</v>
          </cell>
          <cell r="M373" t="str">
            <v>ZK103.K005.C360</v>
          </cell>
          <cell r="N373" t="str">
            <v>ZK103</v>
          </cell>
          <cell r="O373" t="str">
            <v>C360</v>
          </cell>
          <cell r="Q373">
            <v>0</v>
          </cell>
          <cell r="R373">
            <v>0</v>
          </cell>
          <cell r="S373" t="b">
            <v>0</v>
          </cell>
          <cell r="T373">
            <v>0</v>
          </cell>
          <cell r="U373" t="str">
            <v>ZK1</v>
          </cell>
          <cell r="V373" t="str">
            <v>C360</v>
          </cell>
          <cell r="W373">
            <v>0</v>
          </cell>
          <cell r="X373">
            <v>-21.83</v>
          </cell>
          <cell r="Y373">
            <v>0</v>
          </cell>
          <cell r="Z373">
            <v>0</v>
          </cell>
          <cell r="AA373">
            <v>0</v>
          </cell>
          <cell r="AB373" t="str">
            <v>C360</v>
          </cell>
          <cell r="AC373">
            <v>0</v>
          </cell>
          <cell r="AD373">
            <v>-21.83</v>
          </cell>
          <cell r="AE373">
            <v>0</v>
          </cell>
          <cell r="AF373">
            <v>0</v>
          </cell>
          <cell r="AG373" t="str">
            <v>C360</v>
          </cell>
          <cell r="AJ373"/>
          <cell r="AK373">
            <v>1</v>
          </cell>
          <cell r="AL373">
            <v>959870.5499999997</v>
          </cell>
          <cell r="AV373">
            <v>-21.83</v>
          </cell>
        </row>
        <row r="374">
          <cell r="A374" t="str">
            <v>ZK103.K005.C500</v>
          </cell>
          <cell r="B374" t="str">
            <v>ZK103</v>
          </cell>
          <cell r="C374">
            <v>0</v>
          </cell>
          <cell r="D374">
            <v>0</v>
          </cell>
          <cell r="E374">
            <v>0</v>
          </cell>
          <cell r="F374">
            <v>-819.84</v>
          </cell>
          <cell r="G374">
            <v>0</v>
          </cell>
          <cell r="H374">
            <v>-819.84</v>
          </cell>
          <cell r="J374" t="str">
            <v>ZK103.K005.C500</v>
          </cell>
          <cell r="K374">
            <v>-819.84</v>
          </cell>
          <cell r="L374" t="str">
            <v>ZK103.K005.C500</v>
          </cell>
          <cell r="M374" t="str">
            <v>ZK103.K005.C500</v>
          </cell>
          <cell r="N374" t="str">
            <v>ZK103</v>
          </cell>
          <cell r="O374" t="str">
            <v>C500</v>
          </cell>
          <cell r="Q374">
            <v>-819.84</v>
          </cell>
          <cell r="R374">
            <v>0</v>
          </cell>
          <cell r="S374" t="b">
            <v>0</v>
          </cell>
          <cell r="T374">
            <v>0</v>
          </cell>
          <cell r="U374" t="str">
            <v>ZK1</v>
          </cell>
          <cell r="V374" t="str">
            <v>C500</v>
          </cell>
          <cell r="W374">
            <v>0</v>
          </cell>
          <cell r="X374">
            <v>0</v>
          </cell>
          <cell r="Y374">
            <v>-819.84</v>
          </cell>
          <cell r="Z374">
            <v>0</v>
          </cell>
          <cell r="AA374">
            <v>-819.84</v>
          </cell>
          <cell r="AB374" t="str">
            <v>C500</v>
          </cell>
          <cell r="AC374">
            <v>0</v>
          </cell>
          <cell r="AD374">
            <v>0</v>
          </cell>
          <cell r="AE374">
            <v>-819.84</v>
          </cell>
          <cell r="AF374">
            <v>0</v>
          </cell>
          <cell r="AG374" t="str">
            <v>C500</v>
          </cell>
          <cell r="AJ374"/>
          <cell r="AK374">
            <v>1</v>
          </cell>
          <cell r="AL374">
            <v>959870.5499999997</v>
          </cell>
          <cell r="AV374">
            <v>-819.84</v>
          </cell>
        </row>
        <row r="375">
          <cell r="A375" t="str">
            <v>ZK103.K115.0000</v>
          </cell>
          <cell r="B375" t="str">
            <v>ZK103</v>
          </cell>
          <cell r="C375">
            <v>0</v>
          </cell>
          <cell r="D375">
            <v>154.08000000000001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J375" t="str">
            <v>ZK103.K115.0000</v>
          </cell>
          <cell r="K375">
            <v>0</v>
          </cell>
          <cell r="L375" t="str">
            <v>ZK103.K115.0000</v>
          </cell>
          <cell r="M375" t="str">
            <v>ZK103.K115.0000</v>
          </cell>
          <cell r="N375" t="str">
            <v>ZK103</v>
          </cell>
          <cell r="O375" t="str">
            <v>0000</v>
          </cell>
          <cell r="Q375">
            <v>0</v>
          </cell>
          <cell r="R375">
            <v>154.08000000000001</v>
          </cell>
          <cell r="S375" t="b">
            <v>0</v>
          </cell>
          <cell r="U375" t="str">
            <v>ZK1</v>
          </cell>
          <cell r="V375" t="str">
            <v>0000</v>
          </cell>
          <cell r="W375">
            <v>154.08000000000001</v>
          </cell>
          <cell r="X375">
            <v>0</v>
          </cell>
          <cell r="Y375">
            <v>0</v>
          </cell>
          <cell r="Z375">
            <v>0</v>
          </cell>
          <cell r="AA375">
            <v>0</v>
          </cell>
          <cell r="AB375" t="str">
            <v>0000</v>
          </cell>
          <cell r="AC375">
            <v>154.08000000000001</v>
          </cell>
          <cell r="AD375">
            <v>0</v>
          </cell>
          <cell r="AE375">
            <v>0</v>
          </cell>
          <cell r="AF375">
            <v>0</v>
          </cell>
          <cell r="AG375" t="str">
            <v>0000</v>
          </cell>
          <cell r="AJ375"/>
          <cell r="AK375">
            <v>1</v>
          </cell>
          <cell r="AL375">
            <v>959870.5499999997</v>
          </cell>
          <cell r="AV375">
            <v>154.08000000000001</v>
          </cell>
        </row>
        <row r="376">
          <cell r="A376" t="str">
            <v>ZK103.K115.C009</v>
          </cell>
          <cell r="B376" t="str">
            <v>ZK103</v>
          </cell>
          <cell r="C376">
            <v>0</v>
          </cell>
          <cell r="D376">
            <v>0</v>
          </cell>
          <cell r="E376">
            <v>0</v>
          </cell>
          <cell r="F376">
            <v>36.6</v>
          </cell>
          <cell r="G376">
            <v>0</v>
          </cell>
          <cell r="H376">
            <v>36.6</v>
          </cell>
          <cell r="J376" t="str">
            <v>ZK103.K115.C009</v>
          </cell>
          <cell r="K376">
            <v>36.6</v>
          </cell>
          <cell r="L376" t="str">
            <v>ZK103.K115.C009</v>
          </cell>
          <cell r="M376" t="str">
            <v>ZK103.K115.C009</v>
          </cell>
          <cell r="N376" t="str">
            <v>ZK103</v>
          </cell>
          <cell r="O376" t="str">
            <v>C009</v>
          </cell>
          <cell r="Q376">
            <v>36.6</v>
          </cell>
          <cell r="R376">
            <v>0</v>
          </cell>
          <cell r="S376" t="b">
            <v>0</v>
          </cell>
          <cell r="T376">
            <v>0</v>
          </cell>
          <cell r="U376" t="str">
            <v>ZK1</v>
          </cell>
          <cell r="V376" t="str">
            <v>C009</v>
          </cell>
          <cell r="W376">
            <v>0</v>
          </cell>
          <cell r="X376">
            <v>0</v>
          </cell>
          <cell r="Y376">
            <v>36.6</v>
          </cell>
          <cell r="Z376">
            <v>0</v>
          </cell>
          <cell r="AA376">
            <v>36.6</v>
          </cell>
          <cell r="AB376" t="str">
            <v>C009</v>
          </cell>
          <cell r="AC376">
            <v>0</v>
          </cell>
          <cell r="AD376">
            <v>0</v>
          </cell>
          <cell r="AE376">
            <v>36.6</v>
          </cell>
          <cell r="AF376">
            <v>0</v>
          </cell>
          <cell r="AG376" t="str">
            <v>C009</v>
          </cell>
          <cell r="AJ376"/>
          <cell r="AK376">
            <v>1</v>
          </cell>
          <cell r="AL376">
            <v>959870.5499999997</v>
          </cell>
          <cell r="AV376">
            <v>36.6</v>
          </cell>
        </row>
        <row r="377">
          <cell r="A377" t="str">
            <v>ZK103.K115.C020</v>
          </cell>
          <cell r="B377" t="str">
            <v>ZK103</v>
          </cell>
          <cell r="C377">
            <v>0</v>
          </cell>
          <cell r="D377">
            <v>16.61</v>
          </cell>
          <cell r="E377">
            <v>311.76</v>
          </cell>
          <cell r="F377">
            <v>0</v>
          </cell>
          <cell r="G377">
            <v>0</v>
          </cell>
          <cell r="H377">
            <v>0</v>
          </cell>
          <cell r="J377" t="str">
            <v>ZK103.K115.C020</v>
          </cell>
          <cell r="K377">
            <v>0</v>
          </cell>
          <cell r="L377" t="str">
            <v>ZK103.K115.C020</v>
          </cell>
          <cell r="M377" t="str">
            <v>ZK103.K115.C020</v>
          </cell>
          <cell r="N377" t="str">
            <v>ZK103</v>
          </cell>
          <cell r="O377" t="str">
            <v>C020</v>
          </cell>
          <cell r="Q377">
            <v>0</v>
          </cell>
          <cell r="R377">
            <v>16.61</v>
          </cell>
          <cell r="S377" t="b">
            <v>0</v>
          </cell>
          <cell r="T377">
            <v>0</v>
          </cell>
          <cell r="U377" t="str">
            <v>ZK1</v>
          </cell>
          <cell r="V377" t="str">
            <v>C020</v>
          </cell>
          <cell r="W377">
            <v>16.61</v>
          </cell>
          <cell r="X377">
            <v>311.76</v>
          </cell>
          <cell r="Y377">
            <v>0</v>
          </cell>
          <cell r="Z377">
            <v>0</v>
          </cell>
          <cell r="AA377">
            <v>0</v>
          </cell>
          <cell r="AB377" t="str">
            <v>C020</v>
          </cell>
          <cell r="AC377">
            <v>16.61</v>
          </cell>
          <cell r="AD377">
            <v>311.76</v>
          </cell>
          <cell r="AE377">
            <v>0</v>
          </cell>
          <cell r="AF377">
            <v>0</v>
          </cell>
          <cell r="AG377" t="str">
            <v>C020</v>
          </cell>
          <cell r="AJ377"/>
          <cell r="AK377">
            <v>1</v>
          </cell>
          <cell r="AL377">
            <v>959870.5499999997</v>
          </cell>
          <cell r="AV377">
            <v>328.37</v>
          </cell>
        </row>
        <row r="378">
          <cell r="A378" t="str">
            <v>ZK103.K115.C236</v>
          </cell>
          <cell r="B378" t="str">
            <v>ZK103</v>
          </cell>
          <cell r="C378">
            <v>0</v>
          </cell>
          <cell r="D378">
            <v>0</v>
          </cell>
          <cell r="E378">
            <v>0</v>
          </cell>
          <cell r="F378">
            <v>679</v>
          </cell>
          <cell r="G378">
            <v>0</v>
          </cell>
          <cell r="H378">
            <v>679</v>
          </cell>
          <cell r="J378" t="str">
            <v>ZK103.K115.C236</v>
          </cell>
          <cell r="K378">
            <v>679</v>
          </cell>
          <cell r="L378" t="str">
            <v>ZK103.K115.C236</v>
          </cell>
          <cell r="M378" t="str">
            <v>ZK103.K115.C236</v>
          </cell>
          <cell r="N378" t="str">
            <v>ZK103</v>
          </cell>
          <cell r="O378" t="str">
            <v>C236</v>
          </cell>
          <cell r="Q378">
            <v>679</v>
          </cell>
          <cell r="R378">
            <v>0</v>
          </cell>
          <cell r="S378" t="b">
            <v>0</v>
          </cell>
          <cell r="T378">
            <v>0</v>
          </cell>
          <cell r="U378" t="str">
            <v>ZK1</v>
          </cell>
          <cell r="V378" t="str">
            <v>C236</v>
          </cell>
          <cell r="W378">
            <v>0</v>
          </cell>
          <cell r="X378">
            <v>0</v>
          </cell>
          <cell r="Y378">
            <v>679</v>
          </cell>
          <cell r="Z378">
            <v>0</v>
          </cell>
          <cell r="AA378">
            <v>679</v>
          </cell>
          <cell r="AB378" t="str">
            <v>C236</v>
          </cell>
          <cell r="AC378">
            <v>0</v>
          </cell>
          <cell r="AD378">
            <v>0</v>
          </cell>
          <cell r="AE378">
            <v>679</v>
          </cell>
          <cell r="AF378">
            <v>0</v>
          </cell>
          <cell r="AG378" t="str">
            <v>C236</v>
          </cell>
          <cell r="AJ378"/>
          <cell r="AK378">
            <v>1</v>
          </cell>
          <cell r="AL378">
            <v>959870.5499999997</v>
          </cell>
          <cell r="AV378">
            <v>679</v>
          </cell>
        </row>
        <row r="379">
          <cell r="A379" t="str">
            <v>ZK103.K115.C301</v>
          </cell>
          <cell r="B379" t="str">
            <v>ZK103</v>
          </cell>
          <cell r="C379">
            <v>0</v>
          </cell>
          <cell r="D379">
            <v>0</v>
          </cell>
          <cell r="E379">
            <v>0</v>
          </cell>
          <cell r="F379">
            <v>649</v>
          </cell>
          <cell r="G379">
            <v>0</v>
          </cell>
          <cell r="H379">
            <v>649</v>
          </cell>
          <cell r="J379" t="str">
            <v>ZK103.K115.C301</v>
          </cell>
          <cell r="K379">
            <v>649</v>
          </cell>
          <cell r="L379" t="str">
            <v>ZK103.K115.C301</v>
          </cell>
          <cell r="M379" t="str">
            <v>ZK103.K115.C301</v>
          </cell>
          <cell r="N379" t="str">
            <v>ZK103</v>
          </cell>
          <cell r="O379" t="str">
            <v>C301</v>
          </cell>
          <cell r="Q379">
            <v>649</v>
          </cell>
          <cell r="R379">
            <v>0</v>
          </cell>
          <cell r="S379" t="b">
            <v>0</v>
          </cell>
          <cell r="T379">
            <v>0</v>
          </cell>
          <cell r="U379" t="str">
            <v>ZK1</v>
          </cell>
          <cell r="V379" t="str">
            <v>C301</v>
          </cell>
          <cell r="W379">
            <v>0</v>
          </cell>
          <cell r="X379">
            <v>0</v>
          </cell>
          <cell r="Y379">
            <v>649</v>
          </cell>
          <cell r="Z379">
            <v>0</v>
          </cell>
          <cell r="AA379">
            <v>649</v>
          </cell>
          <cell r="AB379" t="str">
            <v>C301</v>
          </cell>
          <cell r="AC379">
            <v>0</v>
          </cell>
          <cell r="AD379">
            <v>0</v>
          </cell>
          <cell r="AE379">
            <v>649</v>
          </cell>
          <cell r="AF379">
            <v>0</v>
          </cell>
          <cell r="AG379" t="str">
            <v>C301</v>
          </cell>
          <cell r="AJ379"/>
          <cell r="AK379">
            <v>1</v>
          </cell>
          <cell r="AL379">
            <v>959870.5499999997</v>
          </cell>
          <cell r="AV379">
            <v>649</v>
          </cell>
        </row>
        <row r="380">
          <cell r="A380" t="str">
            <v>ZK103.K115.C397</v>
          </cell>
          <cell r="B380" t="str">
            <v>ZK103</v>
          </cell>
          <cell r="C380">
            <v>0</v>
          </cell>
          <cell r="D380">
            <v>0</v>
          </cell>
          <cell r="E380">
            <v>0</v>
          </cell>
          <cell r="F380">
            <v>52.2</v>
          </cell>
          <cell r="G380">
            <v>0</v>
          </cell>
          <cell r="H380">
            <v>52.2</v>
          </cell>
          <cell r="J380" t="str">
            <v>ZK103.K115.C397</v>
          </cell>
          <cell r="K380">
            <v>52.2</v>
          </cell>
          <cell r="L380" t="str">
            <v>ZK103.K115.C397</v>
          </cell>
          <cell r="M380" t="str">
            <v>ZK103.K115.C397</v>
          </cell>
          <cell r="N380" t="str">
            <v>ZK103</v>
          </cell>
          <cell r="O380" t="str">
            <v>C397</v>
          </cell>
          <cell r="Q380">
            <v>52.2</v>
          </cell>
          <cell r="R380">
            <v>0</v>
          </cell>
          <cell r="S380" t="b">
            <v>0</v>
          </cell>
          <cell r="U380" t="str">
            <v>ZK1</v>
          </cell>
          <cell r="V380" t="str">
            <v>C397</v>
          </cell>
          <cell r="W380">
            <v>0</v>
          </cell>
          <cell r="X380">
            <v>0</v>
          </cell>
          <cell r="Y380">
            <v>52.2</v>
          </cell>
          <cell r="Z380">
            <v>0</v>
          </cell>
          <cell r="AA380">
            <v>52.2</v>
          </cell>
          <cell r="AB380" t="str">
            <v>C397</v>
          </cell>
          <cell r="AC380">
            <v>0</v>
          </cell>
          <cell r="AD380">
            <v>0</v>
          </cell>
          <cell r="AE380">
            <v>52.2</v>
          </cell>
          <cell r="AF380">
            <v>0</v>
          </cell>
          <cell r="AG380" t="str">
            <v>C397</v>
          </cell>
          <cell r="AJ380"/>
          <cell r="AK380">
            <v>1</v>
          </cell>
          <cell r="AL380">
            <v>959870.5499999997</v>
          </cell>
          <cell r="AV380">
            <v>52.2</v>
          </cell>
        </row>
        <row r="381">
          <cell r="A381" t="str">
            <v>ZK103.K115.C560</v>
          </cell>
          <cell r="B381" t="str">
            <v>ZK103</v>
          </cell>
          <cell r="C381">
            <v>0</v>
          </cell>
          <cell r="D381">
            <v>0</v>
          </cell>
          <cell r="E381">
            <v>0</v>
          </cell>
          <cell r="F381">
            <v>49.5</v>
          </cell>
          <cell r="G381">
            <v>0</v>
          </cell>
          <cell r="H381">
            <v>49.5</v>
          </cell>
          <cell r="J381" t="str">
            <v>ZK103.K115.C560</v>
          </cell>
          <cell r="K381">
            <v>49.5</v>
          </cell>
          <cell r="L381" t="str">
            <v>ZK103.K115.C560</v>
          </cell>
          <cell r="M381" t="str">
            <v>ZK103.K115.C560</v>
          </cell>
          <cell r="N381" t="str">
            <v>ZK103</v>
          </cell>
          <cell r="O381" t="str">
            <v>C560</v>
          </cell>
          <cell r="Q381">
            <v>49.5</v>
          </cell>
          <cell r="R381">
            <v>0</v>
          </cell>
          <cell r="S381" t="b">
            <v>0</v>
          </cell>
          <cell r="U381" t="str">
            <v>ZK1</v>
          </cell>
          <cell r="V381" t="str">
            <v>C560</v>
          </cell>
          <cell r="W381">
            <v>0</v>
          </cell>
          <cell r="X381">
            <v>0</v>
          </cell>
          <cell r="Y381">
            <v>49.5</v>
          </cell>
          <cell r="Z381">
            <v>0</v>
          </cell>
          <cell r="AA381">
            <v>49.5</v>
          </cell>
          <cell r="AB381" t="str">
            <v>C560</v>
          </cell>
          <cell r="AC381">
            <v>0</v>
          </cell>
          <cell r="AD381">
            <v>0</v>
          </cell>
          <cell r="AE381">
            <v>49.5</v>
          </cell>
          <cell r="AF381">
            <v>0</v>
          </cell>
          <cell r="AG381" t="str">
            <v>C560</v>
          </cell>
          <cell r="AJ381"/>
          <cell r="AK381">
            <v>1</v>
          </cell>
          <cell r="AL381">
            <v>959870.5499999997</v>
          </cell>
          <cell r="AV381">
            <v>49.5</v>
          </cell>
        </row>
        <row r="382">
          <cell r="A382" t="str">
            <v>ZK103.K115.I001</v>
          </cell>
          <cell r="B382" t="str">
            <v>ZK103</v>
          </cell>
          <cell r="C382">
            <v>0</v>
          </cell>
          <cell r="D382">
            <v>0</v>
          </cell>
          <cell r="E382">
            <v>0</v>
          </cell>
          <cell r="F382">
            <v>510.45</v>
          </cell>
          <cell r="G382">
            <v>0</v>
          </cell>
          <cell r="H382">
            <v>510.45</v>
          </cell>
          <cell r="J382" t="str">
            <v>ZK103.K115.I001</v>
          </cell>
          <cell r="K382">
            <v>510.45</v>
          </cell>
          <cell r="L382" t="str">
            <v>ZK103.K115.I001</v>
          </cell>
          <cell r="M382" t="str">
            <v>ZK103.K115.I001</v>
          </cell>
          <cell r="N382" t="str">
            <v>ZK103</v>
          </cell>
          <cell r="O382" t="str">
            <v>I001</v>
          </cell>
          <cell r="Q382">
            <v>510.45</v>
          </cell>
          <cell r="R382">
            <v>0</v>
          </cell>
          <cell r="S382" t="b">
            <v>0</v>
          </cell>
          <cell r="T382">
            <v>0</v>
          </cell>
          <cell r="U382" t="str">
            <v>ZK1</v>
          </cell>
          <cell r="V382" t="str">
            <v>I001</v>
          </cell>
          <cell r="W382">
            <v>0</v>
          </cell>
          <cell r="X382">
            <v>0</v>
          </cell>
          <cell r="Y382">
            <v>510.45</v>
          </cell>
          <cell r="Z382">
            <v>0</v>
          </cell>
          <cell r="AA382">
            <v>510.45</v>
          </cell>
          <cell r="AB382" t="str">
            <v>I001</v>
          </cell>
          <cell r="AC382">
            <v>0</v>
          </cell>
          <cell r="AD382">
            <v>0</v>
          </cell>
          <cell r="AE382">
            <v>510.45</v>
          </cell>
          <cell r="AF382">
            <v>0</v>
          </cell>
          <cell r="AG382" t="str">
            <v>I001</v>
          </cell>
          <cell r="AJ382"/>
          <cell r="AK382">
            <v>1</v>
          </cell>
          <cell r="AL382">
            <v>959870.5499999997</v>
          </cell>
          <cell r="AV382">
            <v>510.45</v>
          </cell>
        </row>
        <row r="383">
          <cell r="A383" t="str">
            <v>ZK103.K116.C020</v>
          </cell>
          <cell r="B383" t="str">
            <v>ZK103</v>
          </cell>
          <cell r="C383">
            <v>0</v>
          </cell>
          <cell r="D383">
            <v>81.67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J383" t="str">
            <v>ZK103.K116.C020</v>
          </cell>
          <cell r="K383">
            <v>0</v>
          </cell>
          <cell r="L383" t="str">
            <v>ZK103.K116.C020</v>
          </cell>
          <cell r="M383" t="str">
            <v>ZK103.K116.C020</v>
          </cell>
          <cell r="N383" t="str">
            <v>ZK103</v>
          </cell>
          <cell r="O383" t="str">
            <v>C020</v>
          </cell>
          <cell r="Q383">
            <v>0</v>
          </cell>
          <cell r="R383">
            <v>81.67</v>
          </cell>
          <cell r="S383" t="b">
            <v>0</v>
          </cell>
          <cell r="U383" t="str">
            <v>ZK1</v>
          </cell>
          <cell r="V383" t="str">
            <v>C020</v>
          </cell>
          <cell r="W383">
            <v>81.67</v>
          </cell>
          <cell r="X383">
            <v>0</v>
          </cell>
          <cell r="Y383">
            <v>0</v>
          </cell>
          <cell r="Z383">
            <v>0</v>
          </cell>
          <cell r="AA383">
            <v>0</v>
          </cell>
          <cell r="AB383" t="str">
            <v>C020</v>
          </cell>
          <cell r="AC383">
            <v>81.67</v>
          </cell>
          <cell r="AD383">
            <v>0</v>
          </cell>
          <cell r="AE383">
            <v>0</v>
          </cell>
          <cell r="AF383">
            <v>0</v>
          </cell>
          <cell r="AG383" t="str">
            <v>C020</v>
          </cell>
          <cell r="AJ383"/>
          <cell r="AK383">
            <v>1</v>
          </cell>
          <cell r="AL383">
            <v>959870.5499999997</v>
          </cell>
          <cell r="AV383">
            <v>81.67</v>
          </cell>
        </row>
        <row r="384">
          <cell r="A384" t="str">
            <v>ZK103.K116.C140</v>
          </cell>
          <cell r="B384" t="str">
            <v>ZK103</v>
          </cell>
          <cell r="C384">
            <v>0</v>
          </cell>
          <cell r="D384">
            <v>0</v>
          </cell>
          <cell r="E384">
            <v>4983</v>
          </cell>
          <cell r="F384">
            <v>0</v>
          </cell>
          <cell r="G384">
            <v>0</v>
          </cell>
          <cell r="H384">
            <v>0</v>
          </cell>
          <cell r="J384" t="str">
            <v>ZK103.K116.C140</v>
          </cell>
          <cell r="K384">
            <v>0</v>
          </cell>
          <cell r="L384" t="str">
            <v>ZK103.K116.C140</v>
          </cell>
          <cell r="M384" t="str">
            <v>ZK103.K116.C140</v>
          </cell>
          <cell r="N384" t="str">
            <v>ZK103</v>
          </cell>
          <cell r="O384" t="str">
            <v>C140</v>
          </cell>
          <cell r="Q384">
            <v>0</v>
          </cell>
          <cell r="R384">
            <v>0</v>
          </cell>
          <cell r="S384" t="b">
            <v>0</v>
          </cell>
          <cell r="T384">
            <v>0</v>
          </cell>
          <cell r="U384" t="str">
            <v>ZK1</v>
          </cell>
          <cell r="V384" t="str">
            <v>C140</v>
          </cell>
          <cell r="W384">
            <v>0</v>
          </cell>
          <cell r="X384">
            <v>4983</v>
          </cell>
          <cell r="Y384">
            <v>0</v>
          </cell>
          <cell r="Z384">
            <v>0</v>
          </cell>
          <cell r="AA384">
            <v>0</v>
          </cell>
          <cell r="AB384" t="str">
            <v>C140</v>
          </cell>
          <cell r="AC384">
            <v>0</v>
          </cell>
          <cell r="AD384">
            <v>4983</v>
          </cell>
          <cell r="AE384">
            <v>0</v>
          </cell>
          <cell r="AF384">
            <v>0</v>
          </cell>
          <cell r="AG384" t="str">
            <v>C140</v>
          </cell>
          <cell r="AJ384"/>
          <cell r="AK384">
            <v>1</v>
          </cell>
          <cell r="AL384">
            <v>959870.5499999997</v>
          </cell>
          <cell r="AV384">
            <v>4983</v>
          </cell>
        </row>
        <row r="385">
          <cell r="A385" t="str">
            <v>ZK103.K116.C181</v>
          </cell>
          <cell r="B385" t="str">
            <v>ZK103</v>
          </cell>
          <cell r="C385">
            <v>0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J385" t="str">
            <v>ZK103.K116.C181</v>
          </cell>
          <cell r="K385">
            <v>0</v>
          </cell>
          <cell r="L385" t="str">
            <v>ZK103.K116.C181</v>
          </cell>
          <cell r="M385" t="str">
            <v>ZK103.K116.C181</v>
          </cell>
          <cell r="N385" t="str">
            <v>ZK103</v>
          </cell>
          <cell r="O385" t="str">
            <v>C181</v>
          </cell>
          <cell r="Q385">
            <v>0</v>
          </cell>
          <cell r="R385">
            <v>0</v>
          </cell>
          <cell r="S385" t="b">
            <v>0</v>
          </cell>
          <cell r="U385" t="str">
            <v>ZK1</v>
          </cell>
          <cell r="V385" t="str">
            <v>C181</v>
          </cell>
          <cell r="W385">
            <v>0</v>
          </cell>
          <cell r="X385">
            <v>0</v>
          </cell>
          <cell r="Y385">
            <v>0</v>
          </cell>
          <cell r="Z385">
            <v>0</v>
          </cell>
          <cell r="AA385">
            <v>0</v>
          </cell>
          <cell r="AB385" t="str">
            <v>C181</v>
          </cell>
          <cell r="AC385">
            <v>0</v>
          </cell>
          <cell r="AD385">
            <v>0</v>
          </cell>
          <cell r="AE385">
            <v>0</v>
          </cell>
          <cell r="AF385">
            <v>0</v>
          </cell>
          <cell r="AG385" t="str">
            <v>C181</v>
          </cell>
          <cell r="AJ385"/>
          <cell r="AK385">
            <v>1</v>
          </cell>
          <cell r="AL385">
            <v>959870.5499999997</v>
          </cell>
          <cell r="AV385">
            <v>0</v>
          </cell>
        </row>
        <row r="386">
          <cell r="A386" t="str">
            <v>ZK103.K116.C236</v>
          </cell>
          <cell r="B386" t="str">
            <v>ZK103</v>
          </cell>
          <cell r="C386">
            <v>0</v>
          </cell>
          <cell r="D386">
            <v>0</v>
          </cell>
          <cell r="E386">
            <v>0</v>
          </cell>
          <cell r="F386">
            <v>559.04999999999995</v>
          </cell>
          <cell r="G386">
            <v>0</v>
          </cell>
          <cell r="H386">
            <v>559.04999999999995</v>
          </cell>
          <cell r="J386" t="str">
            <v>ZK103.K116.C236</v>
          </cell>
          <cell r="K386">
            <v>559.04999999999995</v>
          </cell>
          <cell r="L386" t="str">
            <v>ZK103.K116.C236</v>
          </cell>
          <cell r="M386" t="str">
            <v>ZK103.K116.C236</v>
          </cell>
          <cell r="N386" t="str">
            <v>ZK103</v>
          </cell>
          <cell r="O386" t="str">
            <v>C236</v>
          </cell>
          <cell r="Q386">
            <v>559.04999999999995</v>
          </cell>
          <cell r="R386">
            <v>0</v>
          </cell>
          <cell r="S386" t="b">
            <v>0</v>
          </cell>
          <cell r="T386">
            <v>0</v>
          </cell>
          <cell r="U386" t="str">
            <v>ZK1</v>
          </cell>
          <cell r="V386" t="str">
            <v>C236</v>
          </cell>
          <cell r="W386">
            <v>0</v>
          </cell>
          <cell r="X386">
            <v>0</v>
          </cell>
          <cell r="Y386">
            <v>559.04999999999995</v>
          </cell>
          <cell r="Z386">
            <v>0</v>
          </cell>
          <cell r="AA386">
            <v>559.04999999999995</v>
          </cell>
          <cell r="AB386" t="str">
            <v>C236</v>
          </cell>
          <cell r="AC386">
            <v>0</v>
          </cell>
          <cell r="AD386">
            <v>0</v>
          </cell>
          <cell r="AE386">
            <v>559.04999999999995</v>
          </cell>
          <cell r="AF386">
            <v>0</v>
          </cell>
          <cell r="AG386" t="str">
            <v>C236</v>
          </cell>
          <cell r="AJ386"/>
          <cell r="AK386">
            <v>1</v>
          </cell>
          <cell r="AL386">
            <v>959870.5499999997</v>
          </cell>
          <cell r="AV386">
            <v>559.04999999999995</v>
          </cell>
        </row>
        <row r="387">
          <cell r="A387" t="str">
            <v>ZK103.K116.C301</v>
          </cell>
          <cell r="B387" t="str">
            <v>ZK103</v>
          </cell>
          <cell r="C387">
            <v>0</v>
          </cell>
          <cell r="D387">
            <v>0</v>
          </cell>
          <cell r="E387">
            <v>0</v>
          </cell>
          <cell r="F387">
            <v>3450.01</v>
          </cell>
          <cell r="G387">
            <v>0</v>
          </cell>
          <cell r="H387">
            <v>3450.01</v>
          </cell>
          <cell r="J387" t="str">
            <v>ZK103.K116.C301</v>
          </cell>
          <cell r="K387">
            <v>3450.01</v>
          </cell>
          <cell r="L387" t="str">
            <v>ZK103.K116.C301</v>
          </cell>
          <cell r="M387" t="str">
            <v>ZK103.K116.C301</v>
          </cell>
          <cell r="N387" t="str">
            <v>ZK103</v>
          </cell>
          <cell r="O387" t="str">
            <v>C301</v>
          </cell>
          <cell r="Q387">
            <v>3450.01</v>
          </cell>
          <cell r="R387">
            <v>0</v>
          </cell>
          <cell r="S387" t="b">
            <v>0</v>
          </cell>
          <cell r="U387" t="str">
            <v>ZK1</v>
          </cell>
          <cell r="V387" t="str">
            <v>C301</v>
          </cell>
          <cell r="W387">
            <v>0</v>
          </cell>
          <cell r="X387">
            <v>0</v>
          </cell>
          <cell r="Y387">
            <v>3450.01</v>
          </cell>
          <cell r="Z387">
            <v>0</v>
          </cell>
          <cell r="AA387">
            <v>3450.01</v>
          </cell>
          <cell r="AB387" t="str">
            <v>C301</v>
          </cell>
          <cell r="AC387">
            <v>0</v>
          </cell>
          <cell r="AD387">
            <v>0</v>
          </cell>
          <cell r="AE387">
            <v>3450.01</v>
          </cell>
          <cell r="AF387">
            <v>0</v>
          </cell>
          <cell r="AG387" t="str">
            <v>C301</v>
          </cell>
          <cell r="AJ387"/>
          <cell r="AK387">
            <v>1</v>
          </cell>
          <cell r="AL387">
            <v>959870.5499999997</v>
          </cell>
          <cell r="AV387">
            <v>3450.01</v>
          </cell>
        </row>
        <row r="388">
          <cell r="A388" t="str">
            <v>ZK103.K116.C350</v>
          </cell>
          <cell r="B388" t="str">
            <v>ZK103</v>
          </cell>
          <cell r="C388">
            <v>0</v>
          </cell>
          <cell r="D388">
            <v>0</v>
          </cell>
          <cell r="E388">
            <v>64.17</v>
          </cell>
          <cell r="F388">
            <v>0</v>
          </cell>
          <cell r="G388">
            <v>0</v>
          </cell>
          <cell r="H388">
            <v>0</v>
          </cell>
          <cell r="J388" t="str">
            <v>ZK103.K116.C350</v>
          </cell>
          <cell r="K388">
            <v>0</v>
          </cell>
          <cell r="L388" t="str">
            <v>ZK103.K116.C350</v>
          </cell>
          <cell r="M388" t="str">
            <v>ZK103.K116.C350</v>
          </cell>
          <cell r="N388" t="str">
            <v>ZK103</v>
          </cell>
          <cell r="O388" t="str">
            <v>C350</v>
          </cell>
          <cell r="Q388">
            <v>0</v>
          </cell>
          <cell r="R388">
            <v>0</v>
          </cell>
          <cell r="S388" t="b">
            <v>0</v>
          </cell>
          <cell r="U388" t="str">
            <v>ZK1</v>
          </cell>
          <cell r="V388" t="str">
            <v>C350</v>
          </cell>
          <cell r="W388">
            <v>0</v>
          </cell>
          <cell r="X388">
            <v>64.17</v>
          </cell>
          <cell r="Y388">
            <v>0</v>
          </cell>
          <cell r="Z388">
            <v>0</v>
          </cell>
          <cell r="AA388">
            <v>0</v>
          </cell>
          <cell r="AB388" t="str">
            <v>C350</v>
          </cell>
          <cell r="AC388">
            <v>0</v>
          </cell>
          <cell r="AD388">
            <v>64.17</v>
          </cell>
          <cell r="AE388">
            <v>0</v>
          </cell>
          <cell r="AF388">
            <v>0</v>
          </cell>
          <cell r="AG388" t="str">
            <v>C350</v>
          </cell>
          <cell r="AJ388"/>
          <cell r="AK388">
            <v>1</v>
          </cell>
          <cell r="AL388">
            <v>959870.5499999997</v>
          </cell>
          <cell r="AV388">
            <v>64.17</v>
          </cell>
        </row>
        <row r="389">
          <cell r="A389" t="str">
            <v>ZK103.K117.C301</v>
          </cell>
          <cell r="B389" t="str">
            <v>ZK103</v>
          </cell>
          <cell r="C389">
            <v>0</v>
          </cell>
          <cell r="D389">
            <v>0</v>
          </cell>
          <cell r="E389">
            <v>0</v>
          </cell>
          <cell r="F389">
            <v>5091.8</v>
          </cell>
          <cell r="G389">
            <v>0</v>
          </cell>
          <cell r="H389">
            <v>5091.8</v>
          </cell>
          <cell r="J389" t="str">
            <v>ZK103.K117.C301</v>
          </cell>
          <cell r="K389">
            <v>5091.8</v>
          </cell>
          <cell r="L389" t="str">
            <v>ZK103.K117.C301</v>
          </cell>
          <cell r="M389" t="str">
            <v>ZK103.K117.C301</v>
          </cell>
          <cell r="N389" t="str">
            <v>ZK103</v>
          </cell>
          <cell r="O389" t="str">
            <v>C301</v>
          </cell>
          <cell r="Q389">
            <v>5091.8</v>
          </cell>
          <cell r="R389">
            <v>0</v>
          </cell>
          <cell r="S389" t="b">
            <v>0</v>
          </cell>
          <cell r="T389">
            <v>0</v>
          </cell>
          <cell r="U389" t="str">
            <v>ZK1</v>
          </cell>
          <cell r="V389" t="str">
            <v>C301</v>
          </cell>
          <cell r="W389">
            <v>0</v>
          </cell>
          <cell r="X389">
            <v>0</v>
          </cell>
          <cell r="Y389">
            <v>5091.8</v>
          </cell>
          <cell r="Z389">
            <v>0</v>
          </cell>
          <cell r="AA389">
            <v>5091.8</v>
          </cell>
          <cell r="AB389" t="str">
            <v>C301</v>
          </cell>
          <cell r="AC389">
            <v>0</v>
          </cell>
          <cell r="AD389">
            <v>0</v>
          </cell>
          <cell r="AE389">
            <v>5091.8</v>
          </cell>
          <cell r="AF389">
            <v>0</v>
          </cell>
          <cell r="AG389" t="str">
            <v>C301</v>
          </cell>
          <cell r="AJ389"/>
          <cell r="AK389">
            <v>1</v>
          </cell>
          <cell r="AL389">
            <v>959870.5499999997</v>
          </cell>
          <cell r="AV389">
            <v>5091.8</v>
          </cell>
        </row>
        <row r="390">
          <cell r="A390" t="str">
            <v>ZK103.K136.C130</v>
          </cell>
          <cell r="B390" t="str">
            <v>ZK103</v>
          </cell>
          <cell r="C390">
            <v>0</v>
          </cell>
          <cell r="D390">
            <v>0</v>
          </cell>
          <cell r="E390">
            <v>0</v>
          </cell>
          <cell r="F390">
            <v>90.5</v>
          </cell>
          <cell r="G390">
            <v>0</v>
          </cell>
          <cell r="H390">
            <v>90.5</v>
          </cell>
          <cell r="J390" t="str">
            <v>ZK103.K136.C130</v>
          </cell>
          <cell r="K390">
            <v>90.5</v>
          </cell>
          <cell r="L390" t="str">
            <v>ZK103.K136.C130</v>
          </cell>
          <cell r="M390" t="str">
            <v>ZK103.K136.C130</v>
          </cell>
          <cell r="N390" t="str">
            <v>ZK103</v>
          </cell>
          <cell r="O390" t="str">
            <v>C130</v>
          </cell>
          <cell r="Q390">
            <v>90.5</v>
          </cell>
          <cell r="R390">
            <v>0</v>
          </cell>
          <cell r="S390" t="b">
            <v>0</v>
          </cell>
          <cell r="T390">
            <v>0</v>
          </cell>
          <cell r="U390" t="str">
            <v>ZK1</v>
          </cell>
          <cell r="V390" t="str">
            <v>C130</v>
          </cell>
          <cell r="W390">
            <v>0</v>
          </cell>
          <cell r="X390">
            <v>0</v>
          </cell>
          <cell r="Y390">
            <v>90.5</v>
          </cell>
          <cell r="Z390">
            <v>0</v>
          </cell>
          <cell r="AA390">
            <v>90.5</v>
          </cell>
          <cell r="AB390" t="str">
            <v>C130</v>
          </cell>
          <cell r="AC390">
            <v>0</v>
          </cell>
          <cell r="AD390">
            <v>0</v>
          </cell>
          <cell r="AE390">
            <v>90.5</v>
          </cell>
          <cell r="AF390">
            <v>0</v>
          </cell>
          <cell r="AG390" t="str">
            <v>C130</v>
          </cell>
          <cell r="AJ390"/>
          <cell r="AK390">
            <v>1</v>
          </cell>
          <cell r="AL390">
            <v>959870.5499999997</v>
          </cell>
          <cell r="AV390">
            <v>90.5</v>
          </cell>
        </row>
        <row r="391">
          <cell r="A391" t="str">
            <v>ZK103.K136.C236</v>
          </cell>
          <cell r="B391" t="str">
            <v>ZK103</v>
          </cell>
          <cell r="C391">
            <v>0</v>
          </cell>
          <cell r="D391">
            <v>0</v>
          </cell>
          <cell r="E391">
            <v>0</v>
          </cell>
          <cell r="F391">
            <v>210</v>
          </cell>
          <cell r="G391">
            <v>0</v>
          </cell>
          <cell r="H391">
            <v>210</v>
          </cell>
          <cell r="J391" t="str">
            <v>ZK103.K136.C236</v>
          </cell>
          <cell r="K391">
            <v>210</v>
          </cell>
          <cell r="L391" t="str">
            <v>ZK103.K136.C236</v>
          </cell>
          <cell r="M391" t="str">
            <v>ZK103.K136.C236</v>
          </cell>
          <cell r="N391" t="str">
            <v>ZK103</v>
          </cell>
          <cell r="O391" t="str">
            <v>C236</v>
          </cell>
          <cell r="Q391">
            <v>210</v>
          </cell>
          <cell r="R391">
            <v>0</v>
          </cell>
          <cell r="S391" t="b">
            <v>0</v>
          </cell>
          <cell r="U391" t="str">
            <v>ZK1</v>
          </cell>
          <cell r="V391" t="str">
            <v>C236</v>
          </cell>
          <cell r="W391">
            <v>0</v>
          </cell>
          <cell r="X391">
            <v>0</v>
          </cell>
          <cell r="Y391">
            <v>210</v>
          </cell>
          <cell r="Z391">
            <v>0</v>
          </cell>
          <cell r="AA391">
            <v>210</v>
          </cell>
          <cell r="AB391" t="str">
            <v>C236</v>
          </cell>
          <cell r="AC391">
            <v>0</v>
          </cell>
          <cell r="AD391">
            <v>0</v>
          </cell>
          <cell r="AE391">
            <v>210</v>
          </cell>
          <cell r="AF391">
            <v>0</v>
          </cell>
          <cell r="AG391" t="str">
            <v>C236</v>
          </cell>
          <cell r="AJ391"/>
          <cell r="AK391">
            <v>1</v>
          </cell>
          <cell r="AL391">
            <v>959870.5499999997</v>
          </cell>
          <cell r="AV391">
            <v>210</v>
          </cell>
        </row>
        <row r="392">
          <cell r="A392" t="str">
            <v>ZK103.K161.0000</v>
          </cell>
          <cell r="B392" t="str">
            <v>ZK103</v>
          </cell>
          <cell r="C392">
            <v>0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J392" t="str">
            <v>ZK103.K161.0000</v>
          </cell>
          <cell r="K392">
            <v>0</v>
          </cell>
          <cell r="L392" t="str">
            <v>ZK103.K161.0000</v>
          </cell>
          <cell r="M392" t="str">
            <v>ZK103.K161.0000</v>
          </cell>
          <cell r="N392" t="str">
            <v>ZK103</v>
          </cell>
          <cell r="O392" t="str">
            <v>0000</v>
          </cell>
          <cell r="Q392">
            <v>0</v>
          </cell>
          <cell r="R392">
            <v>0</v>
          </cell>
          <cell r="S392" t="b">
            <v>0</v>
          </cell>
          <cell r="T392">
            <v>0</v>
          </cell>
          <cell r="U392" t="str">
            <v>ZK1</v>
          </cell>
          <cell r="V392" t="str">
            <v>0000</v>
          </cell>
          <cell r="W392">
            <v>0</v>
          </cell>
          <cell r="X392">
            <v>0</v>
          </cell>
          <cell r="Y392">
            <v>0</v>
          </cell>
          <cell r="Z392">
            <v>0</v>
          </cell>
          <cell r="AA392">
            <v>0</v>
          </cell>
          <cell r="AB392" t="str">
            <v>0000</v>
          </cell>
          <cell r="AC392">
            <v>0</v>
          </cell>
          <cell r="AD392">
            <v>0</v>
          </cell>
          <cell r="AE392">
            <v>0</v>
          </cell>
          <cell r="AF392">
            <v>0</v>
          </cell>
          <cell r="AG392" t="str">
            <v>0000</v>
          </cell>
          <cell r="AJ392"/>
          <cell r="AK392">
            <v>1</v>
          </cell>
          <cell r="AL392">
            <v>959870.5499999997</v>
          </cell>
          <cell r="AV392">
            <v>0</v>
          </cell>
        </row>
        <row r="393">
          <cell r="A393" t="str">
            <v>ZK103.K161.C019</v>
          </cell>
          <cell r="B393" t="str">
            <v>ZK103</v>
          </cell>
          <cell r="C393">
            <v>0</v>
          </cell>
          <cell r="D393">
            <v>0</v>
          </cell>
          <cell r="E393">
            <v>142024</v>
          </cell>
          <cell r="F393">
            <v>0</v>
          </cell>
          <cell r="G393">
            <v>0</v>
          </cell>
          <cell r="H393">
            <v>0</v>
          </cell>
          <cell r="J393" t="str">
            <v>ZK103.K161.C019</v>
          </cell>
          <cell r="K393">
            <v>0</v>
          </cell>
          <cell r="L393" t="str">
            <v>ZK103.K161.C019</v>
          </cell>
          <cell r="M393" t="str">
            <v>ZK103.K161.C019</v>
          </cell>
          <cell r="N393" t="str">
            <v>ZK103</v>
          </cell>
          <cell r="O393" t="str">
            <v>C019</v>
          </cell>
          <cell r="Q393">
            <v>0</v>
          </cell>
          <cell r="R393">
            <v>0</v>
          </cell>
          <cell r="S393" t="b">
            <v>0</v>
          </cell>
          <cell r="T393">
            <v>0</v>
          </cell>
          <cell r="U393" t="str">
            <v>ZK1</v>
          </cell>
          <cell r="V393" t="str">
            <v>C019</v>
          </cell>
          <cell r="W393">
            <v>0</v>
          </cell>
          <cell r="X393">
            <v>142024</v>
          </cell>
          <cell r="Y393">
            <v>0</v>
          </cell>
          <cell r="Z393">
            <v>0</v>
          </cell>
          <cell r="AA393">
            <v>0</v>
          </cell>
          <cell r="AB393" t="str">
            <v>C019</v>
          </cell>
          <cell r="AC393">
            <v>0</v>
          </cell>
          <cell r="AD393">
            <v>142024</v>
          </cell>
          <cell r="AE393">
            <v>0</v>
          </cell>
          <cell r="AF393">
            <v>0</v>
          </cell>
          <cell r="AG393" t="str">
            <v>C019</v>
          </cell>
          <cell r="AJ393"/>
          <cell r="AK393">
            <v>1</v>
          </cell>
          <cell r="AL393">
            <v>959870.5499999997</v>
          </cell>
          <cell r="AV393">
            <v>142024</v>
          </cell>
        </row>
        <row r="394">
          <cell r="A394" t="str">
            <v>ZK103.K161.C020</v>
          </cell>
          <cell r="B394" t="str">
            <v>ZK103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J394" t="str">
            <v>ZK103.K161.C020</v>
          </cell>
          <cell r="K394">
            <v>0</v>
          </cell>
          <cell r="L394" t="str">
            <v>ZK103.K161.C020</v>
          </cell>
          <cell r="M394" t="str">
            <v>ZK103.K161.C020</v>
          </cell>
          <cell r="N394" t="str">
            <v>ZK103</v>
          </cell>
          <cell r="O394" t="str">
            <v>C020</v>
          </cell>
          <cell r="Q394">
            <v>0</v>
          </cell>
          <cell r="R394">
            <v>0</v>
          </cell>
          <cell r="S394" t="b">
            <v>0</v>
          </cell>
          <cell r="U394" t="str">
            <v>ZK1</v>
          </cell>
          <cell r="V394" t="str">
            <v>C020</v>
          </cell>
          <cell r="W394">
            <v>0</v>
          </cell>
          <cell r="X394">
            <v>0</v>
          </cell>
          <cell r="Y394">
            <v>0</v>
          </cell>
          <cell r="Z394">
            <v>0</v>
          </cell>
          <cell r="AA394">
            <v>0</v>
          </cell>
          <cell r="AB394" t="str">
            <v>C020</v>
          </cell>
          <cell r="AC394">
            <v>0</v>
          </cell>
          <cell r="AD394">
            <v>0</v>
          </cell>
          <cell r="AE394">
            <v>0</v>
          </cell>
          <cell r="AF394">
            <v>0</v>
          </cell>
          <cell r="AG394" t="str">
            <v>C020</v>
          </cell>
          <cell r="AJ394"/>
          <cell r="AK394">
            <v>1</v>
          </cell>
          <cell r="AL394">
            <v>959870.5499999997</v>
          </cell>
          <cell r="AV394">
            <v>0</v>
          </cell>
        </row>
        <row r="395">
          <cell r="A395" t="str">
            <v>ZK103.K161.C030</v>
          </cell>
          <cell r="B395" t="str">
            <v>ZK103</v>
          </cell>
          <cell r="C395">
            <v>0</v>
          </cell>
          <cell r="D395">
            <v>13200</v>
          </cell>
          <cell r="E395">
            <v>77101.59</v>
          </cell>
          <cell r="F395">
            <v>90478.69</v>
          </cell>
          <cell r="G395">
            <v>1215.4499999999998</v>
          </cell>
          <cell r="H395">
            <v>91694.14</v>
          </cell>
          <cell r="J395" t="str">
            <v>ZK103.K161.C030</v>
          </cell>
          <cell r="K395">
            <v>91694.14</v>
          </cell>
          <cell r="L395" t="str">
            <v>ZK103.K161.C030</v>
          </cell>
          <cell r="M395" t="str">
            <v>ZK103.K161.C030</v>
          </cell>
          <cell r="N395" t="str">
            <v>ZK103</v>
          </cell>
          <cell r="O395" t="str">
            <v>C030</v>
          </cell>
          <cell r="Q395">
            <v>91694.14</v>
          </cell>
          <cell r="R395">
            <v>13200</v>
          </cell>
          <cell r="S395" t="b">
            <v>0</v>
          </cell>
          <cell r="T395">
            <v>0</v>
          </cell>
          <cell r="U395" t="str">
            <v>ZK1</v>
          </cell>
          <cell r="V395" t="str">
            <v>C030</v>
          </cell>
          <cell r="W395">
            <v>13200</v>
          </cell>
          <cell r="X395">
            <v>77101.59</v>
          </cell>
          <cell r="Y395">
            <v>90478.69</v>
          </cell>
          <cell r="Z395">
            <v>1215.4499999999998</v>
          </cell>
          <cell r="AA395">
            <v>91694.14</v>
          </cell>
          <cell r="AB395" t="str">
            <v>C030</v>
          </cell>
          <cell r="AC395">
            <v>13200</v>
          </cell>
          <cell r="AD395">
            <v>77101.59</v>
          </cell>
          <cell r="AE395">
            <v>90478.69</v>
          </cell>
          <cell r="AF395">
            <v>1215.4499999999998</v>
          </cell>
          <cell r="AG395" t="str">
            <v>C030</v>
          </cell>
          <cell r="AJ395"/>
          <cell r="AK395">
            <v>1</v>
          </cell>
          <cell r="AL395">
            <v>959870.5499999997</v>
          </cell>
          <cell r="AV395">
            <v>180780.28</v>
          </cell>
        </row>
        <row r="396">
          <cell r="A396" t="str">
            <v>ZK103.K161.C100</v>
          </cell>
          <cell r="B396" t="str">
            <v>ZK103</v>
          </cell>
          <cell r="C396">
            <v>0</v>
          </cell>
          <cell r="D396">
            <v>0</v>
          </cell>
          <cell r="E396">
            <v>0</v>
          </cell>
          <cell r="F396">
            <v>88564</v>
          </cell>
          <cell r="G396">
            <v>0</v>
          </cell>
          <cell r="H396">
            <v>88564</v>
          </cell>
          <cell r="J396" t="str">
            <v>ZK103.K161.C100</v>
          </cell>
          <cell r="K396">
            <v>88564</v>
          </cell>
          <cell r="L396" t="str">
            <v>ZK103.K161.C100</v>
          </cell>
          <cell r="M396" t="str">
            <v>ZK103.K161.C100</v>
          </cell>
          <cell r="N396" t="str">
            <v>ZK103</v>
          </cell>
          <cell r="O396" t="str">
            <v>C100</v>
          </cell>
          <cell r="Q396">
            <v>88564</v>
          </cell>
          <cell r="R396">
            <v>0</v>
          </cell>
          <cell r="S396" t="b">
            <v>0</v>
          </cell>
          <cell r="U396" t="str">
            <v>ZK1</v>
          </cell>
          <cell r="V396" t="str">
            <v>C100</v>
          </cell>
          <cell r="W396">
            <v>0</v>
          </cell>
          <cell r="X396">
            <v>0</v>
          </cell>
          <cell r="Y396">
            <v>88564</v>
          </cell>
          <cell r="Z396">
            <v>0</v>
          </cell>
          <cell r="AA396">
            <v>88564</v>
          </cell>
          <cell r="AB396" t="str">
            <v>C100</v>
          </cell>
          <cell r="AC396">
            <v>0</v>
          </cell>
          <cell r="AD396">
            <v>0</v>
          </cell>
          <cell r="AE396">
            <v>88564</v>
          </cell>
          <cell r="AF396">
            <v>0</v>
          </cell>
          <cell r="AG396" t="str">
            <v>C100</v>
          </cell>
          <cell r="AJ396"/>
          <cell r="AK396">
            <v>1</v>
          </cell>
          <cell r="AL396">
            <v>959870.5499999997</v>
          </cell>
          <cell r="AV396">
            <v>88564</v>
          </cell>
        </row>
        <row r="397">
          <cell r="A397" t="str">
            <v>ZK103.K161.C140</v>
          </cell>
          <cell r="B397" t="str">
            <v>ZK103</v>
          </cell>
          <cell r="C397">
            <v>0</v>
          </cell>
          <cell r="D397">
            <v>0</v>
          </cell>
          <cell r="E397">
            <v>74747.12</v>
          </cell>
          <cell r="F397">
            <v>0</v>
          </cell>
          <cell r="G397">
            <v>0</v>
          </cell>
          <cell r="H397">
            <v>0</v>
          </cell>
          <cell r="J397" t="str">
            <v>ZK103.K161.C140</v>
          </cell>
          <cell r="K397">
            <v>0</v>
          </cell>
          <cell r="L397" t="str">
            <v>ZK103.K161.C140</v>
          </cell>
          <cell r="M397" t="str">
            <v>ZK103.K161.C140</v>
          </cell>
          <cell r="N397" t="str">
            <v>ZK103</v>
          </cell>
          <cell r="O397" t="str">
            <v>C140</v>
          </cell>
          <cell r="Q397">
            <v>0</v>
          </cell>
          <cell r="R397">
            <v>0</v>
          </cell>
          <cell r="S397" t="b">
            <v>0</v>
          </cell>
          <cell r="U397" t="str">
            <v>ZK1</v>
          </cell>
          <cell r="V397" t="str">
            <v>C140</v>
          </cell>
          <cell r="W397">
            <v>0</v>
          </cell>
          <cell r="X397">
            <v>74747.12</v>
          </cell>
          <cell r="Y397">
            <v>0</v>
          </cell>
          <cell r="Z397">
            <v>0</v>
          </cell>
          <cell r="AA397">
            <v>0</v>
          </cell>
          <cell r="AB397" t="str">
            <v>C140</v>
          </cell>
          <cell r="AC397">
            <v>0</v>
          </cell>
          <cell r="AD397">
            <v>74747.12</v>
          </cell>
          <cell r="AE397">
            <v>0</v>
          </cell>
          <cell r="AF397">
            <v>0</v>
          </cell>
          <cell r="AG397" t="str">
            <v>C140</v>
          </cell>
          <cell r="AJ397"/>
          <cell r="AK397">
            <v>1</v>
          </cell>
          <cell r="AL397">
            <v>959870.5499999997</v>
          </cell>
          <cell r="AV397">
            <v>74747.12</v>
          </cell>
        </row>
        <row r="398">
          <cell r="A398" t="str">
            <v>ZK103.K161.C150</v>
          </cell>
          <cell r="B398" t="str">
            <v>ZK103</v>
          </cell>
          <cell r="C398">
            <v>0</v>
          </cell>
          <cell r="D398">
            <v>0</v>
          </cell>
          <cell r="E398">
            <v>9500</v>
          </cell>
          <cell r="F398">
            <v>18900</v>
          </cell>
          <cell r="G398">
            <v>0</v>
          </cell>
          <cell r="H398">
            <v>18900</v>
          </cell>
          <cell r="J398" t="str">
            <v>ZK103.K161.C150</v>
          </cell>
          <cell r="K398">
            <v>18900</v>
          </cell>
          <cell r="L398" t="str">
            <v>ZK103.K161.C150</v>
          </cell>
          <cell r="M398" t="str">
            <v>ZK103.K161.C150</v>
          </cell>
          <cell r="N398" t="str">
            <v>ZK103</v>
          </cell>
          <cell r="O398" t="str">
            <v>C150</v>
          </cell>
          <cell r="Q398">
            <v>18900</v>
          </cell>
          <cell r="R398">
            <v>0</v>
          </cell>
          <cell r="S398" t="b">
            <v>0</v>
          </cell>
          <cell r="T398">
            <v>0</v>
          </cell>
          <cell r="U398" t="str">
            <v>ZK1</v>
          </cell>
          <cell r="V398" t="str">
            <v>C150</v>
          </cell>
          <cell r="W398">
            <v>0</v>
          </cell>
          <cell r="X398">
            <v>9500</v>
          </cell>
          <cell r="Y398">
            <v>18900</v>
          </cell>
          <cell r="Z398">
            <v>0</v>
          </cell>
          <cell r="AA398">
            <v>18900</v>
          </cell>
          <cell r="AB398" t="str">
            <v>C150</v>
          </cell>
          <cell r="AC398">
            <v>0</v>
          </cell>
          <cell r="AD398">
            <v>9500</v>
          </cell>
          <cell r="AE398">
            <v>18900</v>
          </cell>
          <cell r="AF398">
            <v>0</v>
          </cell>
          <cell r="AG398" t="str">
            <v>C150</v>
          </cell>
          <cell r="AJ398"/>
          <cell r="AK398">
            <v>1</v>
          </cell>
          <cell r="AL398">
            <v>959870.5499999997</v>
          </cell>
          <cell r="AV398">
            <v>28400</v>
          </cell>
        </row>
        <row r="399">
          <cell r="A399" t="str">
            <v>ZK103.K161.C235</v>
          </cell>
          <cell r="B399" t="str">
            <v>ZK103</v>
          </cell>
          <cell r="C399">
            <v>0</v>
          </cell>
          <cell r="D399">
            <v>0</v>
          </cell>
          <cell r="E399">
            <v>0</v>
          </cell>
          <cell r="F399">
            <v>5006.55</v>
          </cell>
          <cell r="G399">
            <v>0</v>
          </cell>
          <cell r="H399">
            <v>5006.55</v>
          </cell>
          <cell r="J399" t="str">
            <v>ZK103.K161.C235</v>
          </cell>
          <cell r="K399">
            <v>5006.55</v>
          </cell>
          <cell r="L399" t="str">
            <v>ZK103.K161.C235</v>
          </cell>
          <cell r="M399" t="str">
            <v>ZK103.K161.C235</v>
          </cell>
          <cell r="N399" t="str">
            <v>ZK103</v>
          </cell>
          <cell r="O399" t="str">
            <v>C235</v>
          </cell>
          <cell r="Q399">
            <v>5006.55</v>
          </cell>
          <cell r="R399">
            <v>0</v>
          </cell>
          <cell r="S399" t="b">
            <v>0</v>
          </cell>
          <cell r="T399">
            <v>0</v>
          </cell>
          <cell r="U399" t="str">
            <v>ZK1</v>
          </cell>
          <cell r="V399" t="str">
            <v>C235</v>
          </cell>
          <cell r="W399">
            <v>0</v>
          </cell>
          <cell r="X399">
            <v>0</v>
          </cell>
          <cell r="Y399">
            <v>5006.55</v>
          </cell>
          <cell r="Z399">
            <v>0</v>
          </cell>
          <cell r="AA399">
            <v>5006.55</v>
          </cell>
          <cell r="AB399" t="str">
            <v>C235</v>
          </cell>
          <cell r="AC399">
            <v>0</v>
          </cell>
          <cell r="AD399">
            <v>0</v>
          </cell>
          <cell r="AE399">
            <v>5006.55</v>
          </cell>
          <cell r="AF399">
            <v>0</v>
          </cell>
          <cell r="AG399" t="str">
            <v>C235</v>
          </cell>
          <cell r="AJ399"/>
          <cell r="AK399">
            <v>1</v>
          </cell>
          <cell r="AL399">
            <v>959870.5499999997</v>
          </cell>
          <cell r="AV399">
            <v>5006.55</v>
          </cell>
        </row>
        <row r="400">
          <cell r="A400" t="str">
            <v>ZK103.K161.C236</v>
          </cell>
          <cell r="B400" t="str">
            <v>ZK103</v>
          </cell>
          <cell r="C400">
            <v>0</v>
          </cell>
          <cell r="D400">
            <v>0</v>
          </cell>
          <cell r="E400">
            <v>0</v>
          </cell>
          <cell r="F400">
            <v>3000</v>
          </cell>
          <cell r="G400">
            <v>1800</v>
          </cell>
          <cell r="H400">
            <v>4800</v>
          </cell>
          <cell r="J400" t="str">
            <v>ZK103.K161.C236</v>
          </cell>
          <cell r="K400">
            <v>4800</v>
          </cell>
          <cell r="L400" t="str">
            <v>ZK103.K161.C236</v>
          </cell>
          <cell r="M400" t="str">
            <v>ZK103.K161.C236</v>
          </cell>
          <cell r="N400" t="str">
            <v>ZK103</v>
          </cell>
          <cell r="O400" t="str">
            <v>C236</v>
          </cell>
          <cell r="Q400">
            <v>4800</v>
          </cell>
          <cell r="R400">
            <v>0</v>
          </cell>
          <cell r="S400" t="b">
            <v>0</v>
          </cell>
          <cell r="U400" t="str">
            <v>ZK1</v>
          </cell>
          <cell r="V400" t="str">
            <v>C236</v>
          </cell>
          <cell r="W400">
            <v>0</v>
          </cell>
          <cell r="X400">
            <v>0</v>
          </cell>
          <cell r="Y400">
            <v>3000</v>
          </cell>
          <cell r="Z400">
            <v>1800</v>
          </cell>
          <cell r="AA400">
            <v>4800</v>
          </cell>
          <cell r="AB400" t="str">
            <v>C236</v>
          </cell>
          <cell r="AC400">
            <v>0</v>
          </cell>
          <cell r="AD400">
            <v>0</v>
          </cell>
          <cell r="AE400">
            <v>3000</v>
          </cell>
          <cell r="AF400">
            <v>1800</v>
          </cell>
          <cell r="AG400" t="str">
            <v>C236</v>
          </cell>
          <cell r="AJ400"/>
          <cell r="AK400">
            <v>1</v>
          </cell>
          <cell r="AL400">
            <v>959870.5499999997</v>
          </cell>
          <cell r="AV400">
            <v>3000</v>
          </cell>
        </row>
        <row r="401">
          <cell r="A401" t="str">
            <v>ZK103.K161.C301</v>
          </cell>
          <cell r="B401" t="str">
            <v>ZK103</v>
          </cell>
          <cell r="C401">
            <v>0</v>
          </cell>
          <cell r="D401">
            <v>0</v>
          </cell>
          <cell r="E401">
            <v>0</v>
          </cell>
          <cell r="F401">
            <v>44553.27</v>
          </cell>
          <cell r="G401">
            <v>0</v>
          </cell>
          <cell r="H401">
            <v>44553.27</v>
          </cell>
          <cell r="J401" t="str">
            <v>ZK103.K161.C301</v>
          </cell>
          <cell r="K401">
            <v>44553.27</v>
          </cell>
          <cell r="L401" t="str">
            <v>ZK103.K161.C301</v>
          </cell>
          <cell r="M401" t="str">
            <v>ZK103.K161.C301</v>
          </cell>
          <cell r="N401" t="str">
            <v>ZK103</v>
          </cell>
          <cell r="O401" t="str">
            <v>C301</v>
          </cell>
          <cell r="Q401">
            <v>44553.27</v>
          </cell>
          <cell r="R401">
            <v>0</v>
          </cell>
          <cell r="S401" t="b">
            <v>0</v>
          </cell>
          <cell r="T401">
            <v>0</v>
          </cell>
          <cell r="U401" t="str">
            <v>ZK1</v>
          </cell>
          <cell r="V401" t="str">
            <v>C301</v>
          </cell>
          <cell r="W401">
            <v>0</v>
          </cell>
          <cell r="X401">
            <v>0</v>
          </cell>
          <cell r="Y401">
            <v>44553.27</v>
          </cell>
          <cell r="Z401">
            <v>0</v>
          </cell>
          <cell r="AA401">
            <v>44553.27</v>
          </cell>
          <cell r="AB401" t="str">
            <v>C301</v>
          </cell>
          <cell r="AC401">
            <v>0</v>
          </cell>
          <cell r="AD401">
            <v>0</v>
          </cell>
          <cell r="AE401">
            <v>44553.27</v>
          </cell>
          <cell r="AF401">
            <v>0</v>
          </cell>
          <cell r="AG401" t="str">
            <v>C301</v>
          </cell>
          <cell r="AJ401"/>
          <cell r="AK401">
            <v>1</v>
          </cell>
          <cell r="AL401">
            <v>959870.5499999997</v>
          </cell>
          <cell r="AV401">
            <v>44553.27</v>
          </cell>
        </row>
        <row r="402">
          <cell r="A402" t="str">
            <v>ZK103.K161.C397</v>
          </cell>
          <cell r="B402" t="str">
            <v>ZK103</v>
          </cell>
          <cell r="C402">
            <v>0</v>
          </cell>
          <cell r="D402">
            <v>0</v>
          </cell>
          <cell r="E402">
            <v>0</v>
          </cell>
          <cell r="F402">
            <v>3842.35</v>
          </cell>
          <cell r="G402">
            <v>0</v>
          </cell>
          <cell r="H402">
            <v>3842.35</v>
          </cell>
          <cell r="J402" t="str">
            <v>ZK103.K161.C397</v>
          </cell>
          <cell r="K402">
            <v>3842.35</v>
          </cell>
          <cell r="L402" t="str">
            <v>ZK103.K161.C397</v>
          </cell>
          <cell r="M402" t="str">
            <v>ZK103.K161.C397</v>
          </cell>
          <cell r="N402" t="str">
            <v>ZK103</v>
          </cell>
          <cell r="O402" t="str">
            <v>C397</v>
          </cell>
          <cell r="Q402">
            <v>3842.35</v>
          </cell>
          <cell r="R402">
            <v>0</v>
          </cell>
          <cell r="S402" t="b">
            <v>0</v>
          </cell>
          <cell r="U402" t="str">
            <v>ZK1</v>
          </cell>
          <cell r="V402" t="str">
            <v>C397</v>
          </cell>
          <cell r="W402">
            <v>0</v>
          </cell>
          <cell r="X402">
            <v>0</v>
          </cell>
          <cell r="Y402">
            <v>3842.35</v>
          </cell>
          <cell r="Z402">
            <v>0</v>
          </cell>
          <cell r="AA402">
            <v>3842.35</v>
          </cell>
          <cell r="AB402" t="str">
            <v>C397</v>
          </cell>
          <cell r="AC402">
            <v>0</v>
          </cell>
          <cell r="AD402">
            <v>0</v>
          </cell>
          <cell r="AE402">
            <v>3842.35</v>
          </cell>
          <cell r="AF402">
            <v>0</v>
          </cell>
          <cell r="AG402" t="str">
            <v>C397</v>
          </cell>
          <cell r="AJ402"/>
          <cell r="AK402">
            <v>1</v>
          </cell>
          <cell r="AL402">
            <v>959870.5499999997</v>
          </cell>
          <cell r="AV402">
            <v>3842.35</v>
          </cell>
        </row>
        <row r="403">
          <cell r="A403" t="str">
            <v>ZK103.K161.C500</v>
          </cell>
          <cell r="B403" t="str">
            <v>ZK103</v>
          </cell>
          <cell r="C403">
            <v>0</v>
          </cell>
          <cell r="D403">
            <v>0</v>
          </cell>
          <cell r="E403">
            <v>2801.63</v>
          </cell>
          <cell r="F403">
            <v>0</v>
          </cell>
          <cell r="G403">
            <v>0</v>
          </cell>
          <cell r="H403">
            <v>0</v>
          </cell>
          <cell r="J403" t="str">
            <v>ZK103.K161.C500</v>
          </cell>
          <cell r="K403">
            <v>0</v>
          </cell>
          <cell r="L403" t="str">
            <v>ZK103.K161.C500</v>
          </cell>
          <cell r="M403" t="str">
            <v>ZK103.K161.C500</v>
          </cell>
          <cell r="N403" t="str">
            <v>ZK103</v>
          </cell>
          <cell r="O403" t="str">
            <v>C500</v>
          </cell>
          <cell r="Q403">
            <v>0</v>
          </cell>
          <cell r="R403">
            <v>0</v>
          </cell>
          <cell r="S403" t="b">
            <v>0</v>
          </cell>
          <cell r="T403">
            <v>0</v>
          </cell>
          <cell r="U403" t="str">
            <v>ZK1</v>
          </cell>
          <cell r="V403" t="str">
            <v>C500</v>
          </cell>
          <cell r="W403">
            <v>0</v>
          </cell>
          <cell r="X403">
            <v>2801.63</v>
          </cell>
          <cell r="Y403">
            <v>0</v>
          </cell>
          <cell r="Z403">
            <v>0</v>
          </cell>
          <cell r="AA403">
            <v>0</v>
          </cell>
          <cell r="AB403" t="str">
            <v>C500</v>
          </cell>
          <cell r="AC403">
            <v>0</v>
          </cell>
          <cell r="AD403">
            <v>2801.63</v>
          </cell>
          <cell r="AE403">
            <v>0</v>
          </cell>
          <cell r="AF403">
            <v>0</v>
          </cell>
          <cell r="AG403" t="str">
            <v>C500</v>
          </cell>
          <cell r="AJ403"/>
          <cell r="AK403">
            <v>1</v>
          </cell>
          <cell r="AL403">
            <v>959870.5499999997</v>
          </cell>
          <cell r="AV403">
            <v>2801.63</v>
          </cell>
        </row>
        <row r="404">
          <cell r="A404" t="str">
            <v>ZK103.K161.C601</v>
          </cell>
          <cell r="B404" t="str">
            <v>ZK103</v>
          </cell>
          <cell r="C404">
            <v>0</v>
          </cell>
          <cell r="D404">
            <v>0</v>
          </cell>
          <cell r="E404">
            <v>0</v>
          </cell>
          <cell r="F404">
            <v>2767</v>
          </cell>
          <cell r="G404">
            <v>0</v>
          </cell>
          <cell r="H404">
            <v>2767</v>
          </cell>
          <cell r="J404" t="str">
            <v>ZK103.K161.C601</v>
          </cell>
          <cell r="K404">
            <v>2767</v>
          </cell>
          <cell r="L404" t="str">
            <v>ZK103.K161.C601</v>
          </cell>
          <cell r="M404" t="str">
            <v>ZK103.K161.C601</v>
          </cell>
          <cell r="N404" t="str">
            <v>ZK103</v>
          </cell>
          <cell r="O404" t="str">
            <v>C601</v>
          </cell>
          <cell r="Q404">
            <v>2767</v>
          </cell>
          <cell r="R404">
            <v>0</v>
          </cell>
          <cell r="S404" t="b">
            <v>0</v>
          </cell>
          <cell r="U404" t="str">
            <v>ZK1</v>
          </cell>
          <cell r="V404" t="str">
            <v>C601</v>
          </cell>
          <cell r="W404">
            <v>0</v>
          </cell>
          <cell r="X404">
            <v>0</v>
          </cell>
          <cell r="Y404">
            <v>2767</v>
          </cell>
          <cell r="Z404">
            <v>0</v>
          </cell>
          <cell r="AA404">
            <v>2767</v>
          </cell>
          <cell r="AB404" t="str">
            <v>C601</v>
          </cell>
          <cell r="AC404">
            <v>0</v>
          </cell>
          <cell r="AD404">
            <v>0</v>
          </cell>
          <cell r="AE404">
            <v>2767</v>
          </cell>
          <cell r="AF404">
            <v>0</v>
          </cell>
          <cell r="AG404" t="str">
            <v>C601</v>
          </cell>
          <cell r="AJ404"/>
          <cell r="AK404">
            <v>1</v>
          </cell>
          <cell r="AL404">
            <v>959870.5499999997</v>
          </cell>
          <cell r="AV404">
            <v>2767</v>
          </cell>
        </row>
        <row r="405">
          <cell r="A405" t="str">
            <v>ZK103.K161.C700</v>
          </cell>
          <cell r="B405" t="str">
            <v>ZK103</v>
          </cell>
          <cell r="C405">
            <v>0</v>
          </cell>
          <cell r="D405">
            <v>0</v>
          </cell>
          <cell r="E405">
            <v>6375</v>
          </cell>
          <cell r="F405">
            <v>0</v>
          </cell>
          <cell r="G405">
            <v>0</v>
          </cell>
          <cell r="H405">
            <v>0</v>
          </cell>
          <cell r="J405" t="str">
            <v>ZK103.K161.C700</v>
          </cell>
          <cell r="K405">
            <v>0</v>
          </cell>
          <cell r="L405" t="str">
            <v>ZK103.K161.C700</v>
          </cell>
          <cell r="M405" t="str">
            <v>ZK103.K161.C700</v>
          </cell>
          <cell r="N405" t="str">
            <v>ZK103</v>
          </cell>
          <cell r="O405" t="str">
            <v>C700</v>
          </cell>
          <cell r="Q405">
            <v>0</v>
          </cell>
          <cell r="R405">
            <v>0</v>
          </cell>
          <cell r="S405" t="b">
            <v>0</v>
          </cell>
          <cell r="T405">
            <v>0</v>
          </cell>
          <cell r="U405" t="str">
            <v>ZK1</v>
          </cell>
          <cell r="V405" t="str">
            <v>C700</v>
          </cell>
          <cell r="W405">
            <v>0</v>
          </cell>
          <cell r="X405">
            <v>6375</v>
          </cell>
          <cell r="Y405">
            <v>0</v>
          </cell>
          <cell r="Z405">
            <v>0</v>
          </cell>
          <cell r="AA405">
            <v>0</v>
          </cell>
          <cell r="AB405" t="str">
            <v>C700</v>
          </cell>
          <cell r="AC405">
            <v>0</v>
          </cell>
          <cell r="AD405">
            <v>6375</v>
          </cell>
          <cell r="AE405">
            <v>0</v>
          </cell>
          <cell r="AF405">
            <v>0</v>
          </cell>
          <cell r="AG405" t="str">
            <v>C700</v>
          </cell>
          <cell r="AJ405"/>
          <cell r="AK405">
            <v>1</v>
          </cell>
          <cell r="AL405">
            <v>959870.5499999997</v>
          </cell>
          <cell r="AV405">
            <v>6375</v>
          </cell>
        </row>
        <row r="406">
          <cell r="A406" t="str">
            <v>ZK103.K161.C701</v>
          </cell>
          <cell r="B406" t="str">
            <v>ZK103</v>
          </cell>
          <cell r="C406">
            <v>0</v>
          </cell>
          <cell r="D406">
            <v>0</v>
          </cell>
          <cell r="E406">
            <v>0</v>
          </cell>
          <cell r="F406">
            <v>2125</v>
          </cell>
          <cell r="G406">
            <v>0</v>
          </cell>
          <cell r="H406">
            <v>2125</v>
          </cell>
          <cell r="J406" t="str">
            <v>ZK103.K161.C701</v>
          </cell>
          <cell r="K406">
            <v>2125</v>
          </cell>
          <cell r="L406" t="str">
            <v>ZK103.K161.C701</v>
          </cell>
          <cell r="M406" t="str">
            <v>ZK103.K161.C701</v>
          </cell>
          <cell r="N406" t="str">
            <v>ZK103</v>
          </cell>
          <cell r="O406" t="str">
            <v>C701</v>
          </cell>
          <cell r="Q406">
            <v>2125</v>
          </cell>
          <cell r="R406">
            <v>0</v>
          </cell>
          <cell r="S406" t="b">
            <v>0</v>
          </cell>
          <cell r="U406" t="str">
            <v>ZK1</v>
          </cell>
          <cell r="V406" t="str">
            <v>C701</v>
          </cell>
          <cell r="W406">
            <v>0</v>
          </cell>
          <cell r="X406">
            <v>0</v>
          </cell>
          <cell r="Y406">
            <v>2125</v>
          </cell>
          <cell r="Z406">
            <v>0</v>
          </cell>
          <cell r="AA406">
            <v>2125</v>
          </cell>
          <cell r="AB406" t="str">
            <v>C701</v>
          </cell>
          <cell r="AC406">
            <v>0</v>
          </cell>
          <cell r="AD406">
            <v>0</v>
          </cell>
          <cell r="AE406">
            <v>2125</v>
          </cell>
          <cell r="AF406">
            <v>0</v>
          </cell>
          <cell r="AG406" t="str">
            <v>C701</v>
          </cell>
          <cell r="AJ406"/>
          <cell r="AK406">
            <v>1</v>
          </cell>
          <cell r="AL406">
            <v>959870.5499999997</v>
          </cell>
          <cell r="AV406">
            <v>2125</v>
          </cell>
        </row>
        <row r="407">
          <cell r="A407" t="str">
            <v>ZK103.K161.I001</v>
          </cell>
          <cell r="B407" t="str">
            <v>ZK103</v>
          </cell>
          <cell r="C407">
            <v>0</v>
          </cell>
          <cell r="D407">
            <v>0</v>
          </cell>
          <cell r="E407">
            <v>4550</v>
          </cell>
          <cell r="F407">
            <v>0</v>
          </cell>
          <cell r="G407">
            <v>0</v>
          </cell>
          <cell r="H407">
            <v>0</v>
          </cell>
          <cell r="J407" t="str">
            <v>ZK103.K161.I001</v>
          </cell>
          <cell r="K407">
            <v>0</v>
          </cell>
          <cell r="L407" t="str">
            <v>ZK103.K161.I001</v>
          </cell>
          <cell r="M407" t="str">
            <v>ZK103.K161.I001</v>
          </cell>
          <cell r="N407" t="str">
            <v>ZK103</v>
          </cell>
          <cell r="O407" t="str">
            <v>I001</v>
          </cell>
          <cell r="Q407">
            <v>0</v>
          </cell>
          <cell r="R407">
            <v>0</v>
          </cell>
          <cell r="S407" t="b">
            <v>0</v>
          </cell>
          <cell r="T407">
            <v>0</v>
          </cell>
          <cell r="U407" t="str">
            <v>ZK1</v>
          </cell>
          <cell r="V407" t="str">
            <v>I001</v>
          </cell>
          <cell r="W407">
            <v>0</v>
          </cell>
          <cell r="X407">
            <v>4550</v>
          </cell>
          <cell r="Y407">
            <v>0</v>
          </cell>
          <cell r="Z407">
            <v>0</v>
          </cell>
          <cell r="AA407">
            <v>0</v>
          </cell>
          <cell r="AB407" t="str">
            <v>I001</v>
          </cell>
          <cell r="AC407">
            <v>0</v>
          </cell>
          <cell r="AD407">
            <v>4550</v>
          </cell>
          <cell r="AE407">
            <v>0</v>
          </cell>
          <cell r="AF407">
            <v>0</v>
          </cell>
          <cell r="AG407" t="str">
            <v>I001</v>
          </cell>
          <cell r="AJ407"/>
          <cell r="AK407">
            <v>1</v>
          </cell>
          <cell r="AL407">
            <v>959870.5499999997</v>
          </cell>
          <cell r="AV407">
            <v>4550</v>
          </cell>
        </row>
        <row r="408">
          <cell r="A408" t="str">
            <v>ZK103.K161.I004</v>
          </cell>
          <cell r="B408" t="str">
            <v>ZK103</v>
          </cell>
          <cell r="C408">
            <v>0</v>
          </cell>
          <cell r="D408">
            <v>0</v>
          </cell>
          <cell r="E408">
            <v>0</v>
          </cell>
          <cell r="F408">
            <v>45272.959999999999</v>
          </cell>
          <cell r="G408">
            <v>0</v>
          </cell>
          <cell r="H408">
            <v>45272.959999999999</v>
          </cell>
          <cell r="J408" t="str">
            <v>ZK103.K161.I004</v>
          </cell>
          <cell r="K408">
            <v>45272.959999999999</v>
          </cell>
          <cell r="L408" t="str">
            <v>ZK103.K161.I004</v>
          </cell>
          <cell r="M408" t="str">
            <v>ZK103.K161.I004</v>
          </cell>
          <cell r="N408" t="str">
            <v>ZK103</v>
          </cell>
          <cell r="O408" t="str">
            <v>I004</v>
          </cell>
          <cell r="Q408">
            <v>45272.959999999999</v>
          </cell>
          <cell r="R408">
            <v>0</v>
          </cell>
          <cell r="S408" t="b">
            <v>0</v>
          </cell>
          <cell r="T408">
            <v>0</v>
          </cell>
          <cell r="U408" t="str">
            <v>ZK1</v>
          </cell>
          <cell r="V408" t="str">
            <v>I004</v>
          </cell>
          <cell r="W408">
            <v>0</v>
          </cell>
          <cell r="X408">
            <v>0</v>
          </cell>
          <cell r="Y408">
            <v>45272.959999999999</v>
          </cell>
          <cell r="Z408">
            <v>0</v>
          </cell>
          <cell r="AA408">
            <v>45272.959999999999</v>
          </cell>
          <cell r="AB408" t="str">
            <v>I004</v>
          </cell>
          <cell r="AC408">
            <v>0</v>
          </cell>
          <cell r="AD408">
            <v>0</v>
          </cell>
          <cell r="AE408">
            <v>45272.959999999999</v>
          </cell>
          <cell r="AF408">
            <v>0</v>
          </cell>
          <cell r="AG408" t="str">
            <v>I004</v>
          </cell>
          <cell r="AJ408"/>
          <cell r="AK408">
            <v>1</v>
          </cell>
          <cell r="AL408">
            <v>959870.5499999997</v>
          </cell>
          <cell r="AV408">
            <v>45272.959999999999</v>
          </cell>
        </row>
        <row r="409">
          <cell r="A409" t="str">
            <v>ZK103.K161.I005</v>
          </cell>
          <cell r="B409" t="str">
            <v>ZK103</v>
          </cell>
          <cell r="C409">
            <v>0</v>
          </cell>
          <cell r="D409">
            <v>0</v>
          </cell>
          <cell r="E409">
            <v>0</v>
          </cell>
          <cell r="F409">
            <v>5035.57</v>
          </cell>
          <cell r="G409">
            <v>0</v>
          </cell>
          <cell r="H409">
            <v>5035.57</v>
          </cell>
          <cell r="J409" t="str">
            <v>ZK103.K161.I005</v>
          </cell>
          <cell r="K409">
            <v>5035.57</v>
          </cell>
          <cell r="L409" t="str">
            <v>ZK103.K161.I005</v>
          </cell>
          <cell r="M409" t="str">
            <v>ZK103.K161.I005</v>
          </cell>
          <cell r="N409" t="str">
            <v>ZK103</v>
          </cell>
          <cell r="O409" t="str">
            <v>I005</v>
          </cell>
          <cell r="Q409">
            <v>5035.57</v>
          </cell>
          <cell r="R409">
            <v>0</v>
          </cell>
          <cell r="S409" t="b">
            <v>0</v>
          </cell>
          <cell r="U409" t="str">
            <v>ZK1</v>
          </cell>
          <cell r="V409" t="str">
            <v>I005</v>
          </cell>
          <cell r="W409">
            <v>0</v>
          </cell>
          <cell r="X409">
            <v>0</v>
          </cell>
          <cell r="Y409">
            <v>5035.57</v>
          </cell>
          <cell r="Z409">
            <v>0</v>
          </cell>
          <cell r="AA409">
            <v>5035.57</v>
          </cell>
          <cell r="AB409" t="str">
            <v>I005</v>
          </cell>
          <cell r="AC409">
            <v>0</v>
          </cell>
          <cell r="AD409">
            <v>0</v>
          </cell>
          <cell r="AE409">
            <v>5035.57</v>
          </cell>
          <cell r="AF409">
            <v>0</v>
          </cell>
          <cell r="AG409" t="str">
            <v>I005</v>
          </cell>
          <cell r="AJ409"/>
          <cell r="AK409">
            <v>1</v>
          </cell>
          <cell r="AL409">
            <v>959870.5499999997</v>
          </cell>
          <cell r="AV409">
            <v>5035.57</v>
          </cell>
        </row>
        <row r="410">
          <cell r="A410" t="str">
            <v>ZK103.K161.I006</v>
          </cell>
          <cell r="B410" t="str">
            <v>ZK103</v>
          </cell>
          <cell r="C410">
            <v>0</v>
          </cell>
          <cell r="D410">
            <v>0</v>
          </cell>
          <cell r="E410">
            <v>0</v>
          </cell>
          <cell r="F410">
            <v>25700.58</v>
          </cell>
          <cell r="G410">
            <v>0</v>
          </cell>
          <cell r="H410">
            <v>25700.58</v>
          </cell>
          <cell r="J410" t="str">
            <v>ZK103.K161.I006</v>
          </cell>
          <cell r="K410">
            <v>25700.58</v>
          </cell>
          <cell r="L410" t="str">
            <v>ZK103.K161.I006</v>
          </cell>
          <cell r="M410" t="str">
            <v>ZK103.K161.I006</v>
          </cell>
          <cell r="N410" t="str">
            <v>ZK103</v>
          </cell>
          <cell r="O410" t="str">
            <v>I006</v>
          </cell>
          <cell r="Q410">
            <v>25700.58</v>
          </cell>
          <cell r="R410">
            <v>0</v>
          </cell>
          <cell r="S410" t="b">
            <v>0</v>
          </cell>
          <cell r="T410">
            <v>0</v>
          </cell>
          <cell r="U410" t="str">
            <v>ZK1</v>
          </cell>
          <cell r="V410" t="str">
            <v>I006</v>
          </cell>
          <cell r="W410">
            <v>0</v>
          </cell>
          <cell r="X410">
            <v>0</v>
          </cell>
          <cell r="Y410">
            <v>25700.58</v>
          </cell>
          <cell r="Z410">
            <v>0</v>
          </cell>
          <cell r="AA410">
            <v>25700.58</v>
          </cell>
          <cell r="AB410" t="str">
            <v>I006</v>
          </cell>
          <cell r="AC410">
            <v>0</v>
          </cell>
          <cell r="AD410">
            <v>0</v>
          </cell>
          <cell r="AE410">
            <v>25700.58</v>
          </cell>
          <cell r="AF410">
            <v>0</v>
          </cell>
          <cell r="AG410" t="str">
            <v>I006</v>
          </cell>
          <cell r="AJ410"/>
          <cell r="AK410">
            <v>1</v>
          </cell>
          <cell r="AL410">
            <v>959870.5499999997</v>
          </cell>
          <cell r="AV410">
            <v>25700.58</v>
          </cell>
        </row>
        <row r="411">
          <cell r="A411" t="str">
            <v>ZK103.K161.I007</v>
          </cell>
          <cell r="B411" t="str">
            <v>ZK103</v>
          </cell>
          <cell r="C411">
            <v>0</v>
          </cell>
          <cell r="D411">
            <v>0</v>
          </cell>
          <cell r="E411">
            <v>0</v>
          </cell>
          <cell r="F411">
            <v>27120.28</v>
          </cell>
          <cell r="G411">
            <v>0</v>
          </cell>
          <cell r="H411">
            <v>27120.28</v>
          </cell>
          <cell r="J411" t="str">
            <v>ZK103.K161.I007</v>
          </cell>
          <cell r="K411">
            <v>27120.28</v>
          </cell>
          <cell r="L411" t="str">
            <v>ZK103.K161.I007</v>
          </cell>
          <cell r="M411" t="str">
            <v>ZK103.K161.I007</v>
          </cell>
          <cell r="N411" t="str">
            <v>ZK103</v>
          </cell>
          <cell r="O411" t="str">
            <v>I007</v>
          </cell>
          <cell r="Q411">
            <v>27120.28</v>
          </cell>
          <cell r="R411">
            <v>0</v>
          </cell>
          <cell r="S411" t="b">
            <v>0</v>
          </cell>
          <cell r="U411" t="str">
            <v>ZK1</v>
          </cell>
          <cell r="V411" t="str">
            <v>I007</v>
          </cell>
          <cell r="W411">
            <v>0</v>
          </cell>
          <cell r="X411">
            <v>0</v>
          </cell>
          <cell r="Y411">
            <v>27120.28</v>
          </cell>
          <cell r="Z411">
            <v>0</v>
          </cell>
          <cell r="AA411">
            <v>27120.28</v>
          </cell>
          <cell r="AB411" t="str">
            <v>I007</v>
          </cell>
          <cell r="AC411">
            <v>0</v>
          </cell>
          <cell r="AD411">
            <v>0</v>
          </cell>
          <cell r="AE411">
            <v>27120.28</v>
          </cell>
          <cell r="AF411">
            <v>0</v>
          </cell>
          <cell r="AG411" t="str">
            <v>I007</v>
          </cell>
          <cell r="AJ411"/>
          <cell r="AK411">
            <v>1</v>
          </cell>
          <cell r="AL411">
            <v>959870.5499999997</v>
          </cell>
          <cell r="AV411">
            <v>27120.28</v>
          </cell>
        </row>
        <row r="412">
          <cell r="A412" t="str">
            <v>ZK103.K161.I008</v>
          </cell>
          <cell r="B412" t="str">
            <v>ZK103</v>
          </cell>
          <cell r="C412">
            <v>0</v>
          </cell>
          <cell r="D412">
            <v>0</v>
          </cell>
          <cell r="E412">
            <v>0</v>
          </cell>
          <cell r="F412">
            <v>28985.75</v>
          </cell>
          <cell r="G412">
            <v>0</v>
          </cell>
          <cell r="H412">
            <v>28985.75</v>
          </cell>
          <cell r="J412" t="str">
            <v>ZK103.K161.I008</v>
          </cell>
          <cell r="K412">
            <v>28985.75</v>
          </cell>
          <cell r="L412" t="str">
            <v>ZK103.K161.I008</v>
          </cell>
          <cell r="M412" t="str">
            <v>ZK103.K161.I008</v>
          </cell>
          <cell r="N412" t="str">
            <v>ZK103</v>
          </cell>
          <cell r="O412" t="str">
            <v>I008</v>
          </cell>
          <cell r="Q412">
            <v>28985.75</v>
          </cell>
          <cell r="R412">
            <v>0</v>
          </cell>
          <cell r="S412" t="b">
            <v>0</v>
          </cell>
          <cell r="T412">
            <v>0</v>
          </cell>
          <cell r="U412" t="str">
            <v>ZK1</v>
          </cell>
          <cell r="V412" t="str">
            <v>I008</v>
          </cell>
          <cell r="W412">
            <v>0</v>
          </cell>
          <cell r="X412">
            <v>0</v>
          </cell>
          <cell r="Y412">
            <v>28985.75</v>
          </cell>
          <cell r="Z412">
            <v>0</v>
          </cell>
          <cell r="AA412">
            <v>28985.75</v>
          </cell>
          <cell r="AB412" t="str">
            <v>I008</v>
          </cell>
          <cell r="AC412">
            <v>0</v>
          </cell>
          <cell r="AD412">
            <v>0</v>
          </cell>
          <cell r="AE412">
            <v>28985.75</v>
          </cell>
          <cell r="AF412">
            <v>0</v>
          </cell>
          <cell r="AG412" t="str">
            <v>I008</v>
          </cell>
          <cell r="AJ412"/>
          <cell r="AK412">
            <v>1</v>
          </cell>
          <cell r="AL412">
            <v>959870.5499999997</v>
          </cell>
          <cell r="AV412">
            <v>28985.75</v>
          </cell>
        </row>
        <row r="413">
          <cell r="A413" t="str">
            <v>ZK103.K161.I009</v>
          </cell>
          <cell r="B413" t="str">
            <v>ZK103</v>
          </cell>
          <cell r="C413">
            <v>0</v>
          </cell>
          <cell r="D413">
            <v>0</v>
          </cell>
          <cell r="E413">
            <v>0</v>
          </cell>
          <cell r="F413">
            <v>32531.97</v>
          </cell>
          <cell r="G413">
            <v>0</v>
          </cell>
          <cell r="H413">
            <v>32531.97</v>
          </cell>
          <cell r="J413" t="str">
            <v>ZK103.K161.I009</v>
          </cell>
          <cell r="K413">
            <v>32531.97</v>
          </cell>
          <cell r="L413" t="str">
            <v>ZK103.K161.I009</v>
          </cell>
          <cell r="M413" t="str">
            <v>ZK103.K161.I009</v>
          </cell>
          <cell r="N413" t="str">
            <v>ZK103</v>
          </cell>
          <cell r="O413" t="str">
            <v>I009</v>
          </cell>
          <cell r="Q413">
            <v>32531.97</v>
          </cell>
          <cell r="R413">
            <v>0</v>
          </cell>
          <cell r="S413" t="b">
            <v>0</v>
          </cell>
          <cell r="T413">
            <v>0</v>
          </cell>
          <cell r="U413" t="str">
            <v>ZK1</v>
          </cell>
          <cell r="V413" t="str">
            <v>I009</v>
          </cell>
          <cell r="W413">
            <v>0</v>
          </cell>
          <cell r="X413">
            <v>0</v>
          </cell>
          <cell r="Y413">
            <v>32531.97</v>
          </cell>
          <cell r="Z413">
            <v>0</v>
          </cell>
          <cell r="AA413">
            <v>32531.97</v>
          </cell>
          <cell r="AB413" t="str">
            <v>I009</v>
          </cell>
          <cell r="AC413">
            <v>0</v>
          </cell>
          <cell r="AD413">
            <v>0</v>
          </cell>
          <cell r="AE413">
            <v>32531.97</v>
          </cell>
          <cell r="AF413">
            <v>0</v>
          </cell>
          <cell r="AG413" t="str">
            <v>I009</v>
          </cell>
          <cell r="AJ413"/>
          <cell r="AK413">
            <v>1</v>
          </cell>
          <cell r="AL413">
            <v>959870.5499999997</v>
          </cell>
          <cell r="AV413">
            <v>32531.97</v>
          </cell>
        </row>
        <row r="414">
          <cell r="A414" t="str">
            <v>ZK103.K201.C236</v>
          </cell>
          <cell r="B414" t="str">
            <v>ZK103</v>
          </cell>
          <cell r="C414">
            <v>0</v>
          </cell>
          <cell r="D414">
            <v>0</v>
          </cell>
          <cell r="E414">
            <v>0</v>
          </cell>
          <cell r="F414">
            <v>1000</v>
          </cell>
          <cell r="G414">
            <v>800</v>
          </cell>
          <cell r="H414">
            <v>1800</v>
          </cell>
          <cell r="J414" t="str">
            <v>ZK103.K201.C236</v>
          </cell>
          <cell r="K414">
            <v>1800</v>
          </cell>
          <cell r="L414" t="str">
            <v>ZK103.K201.C236</v>
          </cell>
          <cell r="M414" t="str">
            <v>ZK103.K201.C236</v>
          </cell>
          <cell r="N414" t="str">
            <v>ZK103</v>
          </cell>
          <cell r="O414" t="str">
            <v>C236</v>
          </cell>
          <cell r="Q414">
            <v>1800</v>
          </cell>
          <cell r="R414">
            <v>0</v>
          </cell>
          <cell r="S414" t="b">
            <v>0</v>
          </cell>
          <cell r="U414" t="str">
            <v>ZK1</v>
          </cell>
          <cell r="V414" t="str">
            <v>C236</v>
          </cell>
          <cell r="W414">
            <v>0</v>
          </cell>
          <cell r="X414">
            <v>0</v>
          </cell>
          <cell r="Y414">
            <v>1000</v>
          </cell>
          <cell r="Z414">
            <v>800</v>
          </cell>
          <cell r="AA414">
            <v>1800</v>
          </cell>
          <cell r="AB414" t="str">
            <v>C236</v>
          </cell>
          <cell r="AC414">
            <v>0</v>
          </cell>
          <cell r="AD414">
            <v>0</v>
          </cell>
          <cell r="AE414">
            <v>1000</v>
          </cell>
          <cell r="AF414">
            <v>800</v>
          </cell>
          <cell r="AG414" t="str">
            <v>C236</v>
          </cell>
          <cell r="AJ414"/>
          <cell r="AK414">
            <v>1</v>
          </cell>
          <cell r="AL414">
            <v>959870.5499999997</v>
          </cell>
          <cell r="AV414">
            <v>1000</v>
          </cell>
        </row>
        <row r="415">
          <cell r="A415" t="str">
            <v>ZK103.K207.C025</v>
          </cell>
          <cell r="B415" t="str">
            <v>ZK103</v>
          </cell>
          <cell r="C415">
            <v>0</v>
          </cell>
          <cell r="D415">
            <v>0</v>
          </cell>
          <cell r="E415">
            <v>0</v>
          </cell>
          <cell r="F415">
            <v>5887.5</v>
          </cell>
          <cell r="G415">
            <v>0</v>
          </cell>
          <cell r="H415">
            <v>5887.5</v>
          </cell>
          <cell r="J415" t="str">
            <v>ZK103.K207.C025</v>
          </cell>
          <cell r="K415">
            <v>5887.5</v>
          </cell>
          <cell r="L415" t="str">
            <v>ZK103.K207.C025</v>
          </cell>
          <cell r="M415" t="str">
            <v>ZK103.K207.C025</v>
          </cell>
          <cell r="N415" t="str">
            <v>ZK103</v>
          </cell>
          <cell r="O415" t="str">
            <v>C025</v>
          </cell>
          <cell r="Q415">
            <v>5887.5</v>
          </cell>
          <cell r="R415">
            <v>0</v>
          </cell>
          <cell r="S415" t="b">
            <v>0</v>
          </cell>
          <cell r="T415">
            <v>0</v>
          </cell>
          <cell r="U415" t="str">
            <v>ZK1</v>
          </cell>
          <cell r="V415" t="str">
            <v>C025</v>
          </cell>
          <cell r="W415">
            <v>0</v>
          </cell>
          <cell r="X415">
            <v>0</v>
          </cell>
          <cell r="Y415">
            <v>5887.5</v>
          </cell>
          <cell r="Z415">
            <v>0</v>
          </cell>
          <cell r="AA415">
            <v>5887.5</v>
          </cell>
          <cell r="AB415" t="str">
            <v>C025</v>
          </cell>
          <cell r="AC415">
            <v>0</v>
          </cell>
          <cell r="AD415">
            <v>0</v>
          </cell>
          <cell r="AE415">
            <v>5887.5</v>
          </cell>
          <cell r="AF415">
            <v>0</v>
          </cell>
          <cell r="AG415" t="str">
            <v>C025</v>
          </cell>
          <cell r="AJ415"/>
          <cell r="AK415">
            <v>1</v>
          </cell>
          <cell r="AL415">
            <v>959870.5499999997</v>
          </cell>
          <cell r="AV415">
            <v>5887.5</v>
          </cell>
        </row>
        <row r="416">
          <cell r="A416" t="str">
            <v>ZK103.K223.C018</v>
          </cell>
          <cell r="B416" t="str">
            <v>ZK103</v>
          </cell>
          <cell r="C416">
            <v>0</v>
          </cell>
          <cell r="D416">
            <v>0</v>
          </cell>
          <cell r="E416">
            <v>0</v>
          </cell>
          <cell r="F416">
            <v>5750</v>
          </cell>
          <cell r="G416">
            <v>0</v>
          </cell>
          <cell r="H416">
            <v>5750</v>
          </cell>
          <cell r="J416" t="str">
            <v>ZK103.K223.C018</v>
          </cell>
          <cell r="K416">
            <v>5750</v>
          </cell>
          <cell r="L416" t="str">
            <v>ZK103.K223.C018</v>
          </cell>
          <cell r="M416" t="str">
            <v>ZK103.K223.C018</v>
          </cell>
          <cell r="N416" t="str">
            <v>ZK103</v>
          </cell>
          <cell r="O416" t="str">
            <v>C018</v>
          </cell>
          <cell r="Q416">
            <v>5750</v>
          </cell>
          <cell r="R416">
            <v>0</v>
          </cell>
          <cell r="S416" t="b">
            <v>0</v>
          </cell>
          <cell r="U416" t="str">
            <v>ZK1</v>
          </cell>
          <cell r="V416" t="str">
            <v>C018</v>
          </cell>
          <cell r="W416">
            <v>0</v>
          </cell>
          <cell r="X416">
            <v>0</v>
          </cell>
          <cell r="Y416">
            <v>5750</v>
          </cell>
          <cell r="Z416">
            <v>0</v>
          </cell>
          <cell r="AA416">
            <v>5750</v>
          </cell>
          <cell r="AB416" t="str">
            <v>C018</v>
          </cell>
          <cell r="AC416">
            <v>0</v>
          </cell>
          <cell r="AD416">
            <v>0</v>
          </cell>
          <cell r="AE416">
            <v>5750</v>
          </cell>
          <cell r="AF416">
            <v>0</v>
          </cell>
          <cell r="AG416" t="str">
            <v>C018</v>
          </cell>
          <cell r="AJ416"/>
          <cell r="AK416">
            <v>1</v>
          </cell>
          <cell r="AL416">
            <v>959870.5499999997</v>
          </cell>
          <cell r="AV416">
            <v>5750</v>
          </cell>
        </row>
        <row r="417">
          <cell r="A417" t="str">
            <v>ZK103.K223.C019</v>
          </cell>
          <cell r="B417" t="str">
            <v>ZK103</v>
          </cell>
          <cell r="C417">
            <v>0</v>
          </cell>
          <cell r="D417">
            <v>0</v>
          </cell>
          <cell r="E417">
            <v>120921.15</v>
          </cell>
          <cell r="F417">
            <v>0</v>
          </cell>
          <cell r="G417">
            <v>0</v>
          </cell>
          <cell r="H417">
            <v>0</v>
          </cell>
          <cell r="J417" t="str">
            <v>ZK103.K223.C019</v>
          </cell>
          <cell r="K417">
            <v>0</v>
          </cell>
          <cell r="L417" t="str">
            <v>ZK103.K223.C019</v>
          </cell>
          <cell r="M417" t="str">
            <v>ZK103.K223.C019</v>
          </cell>
          <cell r="N417" t="str">
            <v>ZK103</v>
          </cell>
          <cell r="O417" t="str">
            <v>C019</v>
          </cell>
          <cell r="Q417">
            <v>0</v>
          </cell>
          <cell r="R417">
            <v>0</v>
          </cell>
          <cell r="S417" t="b">
            <v>0</v>
          </cell>
          <cell r="T417">
            <v>0</v>
          </cell>
          <cell r="U417" t="str">
            <v>ZK1</v>
          </cell>
          <cell r="V417" t="str">
            <v>C019</v>
          </cell>
          <cell r="W417">
            <v>0</v>
          </cell>
          <cell r="X417">
            <v>120921.15</v>
          </cell>
          <cell r="Y417">
            <v>0</v>
          </cell>
          <cell r="Z417">
            <v>0</v>
          </cell>
          <cell r="AA417">
            <v>0</v>
          </cell>
          <cell r="AB417" t="str">
            <v>C019</v>
          </cell>
          <cell r="AC417">
            <v>0</v>
          </cell>
          <cell r="AD417">
            <v>120921.15</v>
          </cell>
          <cell r="AE417">
            <v>0</v>
          </cell>
          <cell r="AF417">
            <v>0</v>
          </cell>
          <cell r="AG417" t="str">
            <v>C019</v>
          </cell>
          <cell r="AJ417"/>
          <cell r="AK417">
            <v>1</v>
          </cell>
          <cell r="AL417">
            <v>959870.5499999997</v>
          </cell>
          <cell r="AV417">
            <v>120921.15</v>
          </cell>
        </row>
        <row r="418">
          <cell r="A418" t="str">
            <v>ZK103.K223.C020</v>
          </cell>
          <cell r="B418" t="str">
            <v>ZK103</v>
          </cell>
          <cell r="C418">
            <v>0</v>
          </cell>
          <cell r="D418">
            <v>0</v>
          </cell>
          <cell r="E418">
            <v>150992.07</v>
          </cell>
          <cell r="F418">
            <v>0</v>
          </cell>
          <cell r="G418">
            <v>0</v>
          </cell>
          <cell r="H418">
            <v>0</v>
          </cell>
          <cell r="J418" t="str">
            <v>ZK103.K223.C020</v>
          </cell>
          <cell r="K418">
            <v>0</v>
          </cell>
          <cell r="L418" t="str">
            <v>ZK103.K223.C020</v>
          </cell>
          <cell r="M418" t="str">
            <v>ZK103.K223.C020</v>
          </cell>
          <cell r="N418" t="str">
            <v>ZK103</v>
          </cell>
          <cell r="O418" t="str">
            <v>C020</v>
          </cell>
          <cell r="Q418">
            <v>0</v>
          </cell>
          <cell r="R418">
            <v>0</v>
          </cell>
          <cell r="S418" t="b">
            <v>0</v>
          </cell>
          <cell r="U418" t="str">
            <v>ZK1</v>
          </cell>
          <cell r="V418" t="str">
            <v>C020</v>
          </cell>
          <cell r="W418">
            <v>0</v>
          </cell>
          <cell r="X418">
            <v>150992.07</v>
          </cell>
          <cell r="Y418">
            <v>0</v>
          </cell>
          <cell r="Z418">
            <v>0</v>
          </cell>
          <cell r="AA418">
            <v>0</v>
          </cell>
          <cell r="AB418" t="str">
            <v>C020</v>
          </cell>
          <cell r="AC418">
            <v>0</v>
          </cell>
          <cell r="AD418">
            <v>150992.07</v>
          </cell>
          <cell r="AE418">
            <v>0</v>
          </cell>
          <cell r="AF418">
            <v>0</v>
          </cell>
          <cell r="AG418" t="str">
            <v>C020</v>
          </cell>
          <cell r="AJ418"/>
          <cell r="AK418">
            <v>1</v>
          </cell>
          <cell r="AL418">
            <v>959870.5499999997</v>
          </cell>
          <cell r="AV418">
            <v>150992.07</v>
          </cell>
        </row>
        <row r="419">
          <cell r="A419" t="str">
            <v>ZK103.K223.C031</v>
          </cell>
          <cell r="B419" t="str">
            <v>ZK103</v>
          </cell>
          <cell r="C419">
            <v>0</v>
          </cell>
          <cell r="D419">
            <v>0</v>
          </cell>
          <cell r="E419">
            <v>13000</v>
          </cell>
          <cell r="F419">
            <v>0</v>
          </cell>
          <cell r="G419">
            <v>0</v>
          </cell>
          <cell r="H419">
            <v>0</v>
          </cell>
          <cell r="J419" t="str">
            <v>ZK103.K223.C031</v>
          </cell>
          <cell r="K419">
            <v>0</v>
          </cell>
          <cell r="L419" t="str">
            <v>ZK103.K223.C031</v>
          </cell>
          <cell r="M419" t="str">
            <v>ZK103.K223.C031</v>
          </cell>
          <cell r="N419" t="str">
            <v>ZK103</v>
          </cell>
          <cell r="O419" t="str">
            <v>C031</v>
          </cell>
          <cell r="Q419">
            <v>0</v>
          </cell>
          <cell r="R419">
            <v>0</v>
          </cell>
          <cell r="S419" t="b">
            <v>0</v>
          </cell>
          <cell r="U419" t="str">
            <v>ZK1</v>
          </cell>
          <cell r="V419" t="str">
            <v>C031</v>
          </cell>
          <cell r="W419">
            <v>0</v>
          </cell>
          <cell r="X419">
            <v>13000</v>
          </cell>
          <cell r="Y419">
            <v>0</v>
          </cell>
          <cell r="Z419">
            <v>0</v>
          </cell>
          <cell r="AA419">
            <v>0</v>
          </cell>
          <cell r="AB419" t="str">
            <v>C031</v>
          </cell>
          <cell r="AC419">
            <v>0</v>
          </cell>
          <cell r="AD419">
            <v>13000</v>
          </cell>
          <cell r="AE419">
            <v>0</v>
          </cell>
          <cell r="AF419">
            <v>0</v>
          </cell>
          <cell r="AG419" t="str">
            <v>C031</v>
          </cell>
          <cell r="AJ419"/>
          <cell r="AK419">
            <v>1</v>
          </cell>
          <cell r="AL419">
            <v>959870.5499999997</v>
          </cell>
          <cell r="AV419">
            <v>13000</v>
          </cell>
        </row>
        <row r="420">
          <cell r="A420" t="str">
            <v>ZK103.K223.C070</v>
          </cell>
          <cell r="B420" t="str">
            <v>ZK103</v>
          </cell>
          <cell r="C420">
            <v>0</v>
          </cell>
          <cell r="D420">
            <v>0</v>
          </cell>
          <cell r="E420">
            <v>0</v>
          </cell>
          <cell r="F420">
            <v>327</v>
          </cell>
          <cell r="G420">
            <v>0</v>
          </cell>
          <cell r="H420">
            <v>327</v>
          </cell>
          <cell r="J420" t="str">
            <v>ZK103.K223.C070</v>
          </cell>
          <cell r="K420">
            <v>327</v>
          </cell>
          <cell r="L420" t="str">
            <v>ZK103.K223.C070</v>
          </cell>
          <cell r="M420" t="str">
            <v>ZK103.K223.C070</v>
          </cell>
          <cell r="N420" t="str">
            <v>ZK103</v>
          </cell>
          <cell r="O420" t="str">
            <v>C070</v>
          </cell>
          <cell r="Q420">
            <v>327</v>
          </cell>
          <cell r="R420">
            <v>0</v>
          </cell>
          <cell r="S420" t="b">
            <v>0</v>
          </cell>
          <cell r="T420">
            <v>0</v>
          </cell>
          <cell r="U420" t="str">
            <v>ZK1</v>
          </cell>
          <cell r="V420" t="str">
            <v>C070</v>
          </cell>
          <cell r="W420">
            <v>0</v>
          </cell>
          <cell r="X420">
            <v>0</v>
          </cell>
          <cell r="Y420">
            <v>327</v>
          </cell>
          <cell r="Z420">
            <v>0</v>
          </cell>
          <cell r="AA420">
            <v>327</v>
          </cell>
          <cell r="AB420" t="str">
            <v>C070</v>
          </cell>
          <cell r="AC420">
            <v>0</v>
          </cell>
          <cell r="AD420">
            <v>0</v>
          </cell>
          <cell r="AE420">
            <v>327</v>
          </cell>
          <cell r="AF420">
            <v>0</v>
          </cell>
          <cell r="AG420" t="str">
            <v>C070</v>
          </cell>
          <cell r="AJ420"/>
          <cell r="AK420">
            <v>1</v>
          </cell>
          <cell r="AL420">
            <v>959870.5499999997</v>
          </cell>
          <cell r="AV420">
            <v>327</v>
          </cell>
        </row>
        <row r="421">
          <cell r="A421" t="str">
            <v>ZK103.K223.C100</v>
          </cell>
          <cell r="B421" t="str">
            <v>ZK103</v>
          </cell>
          <cell r="C421">
            <v>0</v>
          </cell>
          <cell r="D421">
            <v>0</v>
          </cell>
          <cell r="E421">
            <v>0</v>
          </cell>
          <cell r="F421">
            <v>53194.36</v>
          </cell>
          <cell r="G421">
            <v>0</v>
          </cell>
          <cell r="H421">
            <v>53194.36</v>
          </cell>
          <cell r="J421" t="str">
            <v>ZK103.K223.C100</v>
          </cell>
          <cell r="K421">
            <v>53194.36</v>
          </cell>
          <cell r="L421" t="str">
            <v>ZK103.K223.C100</v>
          </cell>
          <cell r="M421" t="str">
            <v>ZK103.K223.C100</v>
          </cell>
          <cell r="N421" t="str">
            <v>ZK103</v>
          </cell>
          <cell r="O421" t="str">
            <v>C100</v>
          </cell>
          <cell r="Q421">
            <v>53194.36</v>
          </cell>
          <cell r="R421">
            <v>0</v>
          </cell>
          <cell r="S421" t="b">
            <v>0</v>
          </cell>
          <cell r="T421">
            <v>0</v>
          </cell>
          <cell r="U421" t="str">
            <v>ZK1</v>
          </cell>
          <cell r="V421" t="str">
            <v>C100</v>
          </cell>
          <cell r="W421">
            <v>0</v>
          </cell>
          <cell r="X421">
            <v>0</v>
          </cell>
          <cell r="Y421">
            <v>53194.36</v>
          </cell>
          <cell r="Z421">
            <v>0</v>
          </cell>
          <cell r="AA421">
            <v>53194.36</v>
          </cell>
          <cell r="AB421" t="str">
            <v>C100</v>
          </cell>
          <cell r="AC421">
            <v>0</v>
          </cell>
          <cell r="AD421">
            <v>0</v>
          </cell>
          <cell r="AE421">
            <v>53194.36</v>
          </cell>
          <cell r="AF421">
            <v>0</v>
          </cell>
          <cell r="AG421" t="str">
            <v>C100</v>
          </cell>
          <cell r="AJ421"/>
          <cell r="AK421">
            <v>1</v>
          </cell>
          <cell r="AL421">
            <v>959870.5499999997</v>
          </cell>
          <cell r="AV421">
            <v>53194.36</v>
          </cell>
        </row>
        <row r="422">
          <cell r="A422" t="str">
            <v>ZK103.K223.C130</v>
          </cell>
          <cell r="B422" t="str">
            <v>ZK103</v>
          </cell>
          <cell r="C422">
            <v>0</v>
          </cell>
          <cell r="D422">
            <v>0</v>
          </cell>
          <cell r="E422">
            <v>0</v>
          </cell>
          <cell r="F422">
            <v>196.16</v>
          </cell>
          <cell r="G422">
            <v>0</v>
          </cell>
          <cell r="H422">
            <v>196.16</v>
          </cell>
          <cell r="J422" t="str">
            <v>ZK103.K223.C130</v>
          </cell>
          <cell r="K422">
            <v>196.16</v>
          </cell>
          <cell r="L422" t="str">
            <v>ZK103.K223.C130</v>
          </cell>
          <cell r="M422" t="str">
            <v>ZK103.K223.C130</v>
          </cell>
          <cell r="N422" t="str">
            <v>ZK103</v>
          </cell>
          <cell r="O422" t="str">
            <v>C130</v>
          </cell>
          <cell r="Q422">
            <v>196.16</v>
          </cell>
          <cell r="R422">
            <v>0</v>
          </cell>
          <cell r="S422" t="b">
            <v>0</v>
          </cell>
          <cell r="U422" t="str">
            <v>ZK1</v>
          </cell>
          <cell r="V422" t="str">
            <v>C130</v>
          </cell>
          <cell r="W422">
            <v>0</v>
          </cell>
          <cell r="X422">
            <v>0</v>
          </cell>
          <cell r="Y422">
            <v>196.16</v>
          </cell>
          <cell r="Z422">
            <v>0</v>
          </cell>
          <cell r="AA422">
            <v>196.16</v>
          </cell>
          <cell r="AB422" t="str">
            <v>C130</v>
          </cell>
          <cell r="AC422">
            <v>0</v>
          </cell>
          <cell r="AD422">
            <v>0</v>
          </cell>
          <cell r="AE422">
            <v>196.16</v>
          </cell>
          <cell r="AF422">
            <v>0</v>
          </cell>
          <cell r="AG422" t="str">
            <v>C130</v>
          </cell>
          <cell r="AJ422"/>
          <cell r="AK422">
            <v>1</v>
          </cell>
          <cell r="AL422">
            <v>959870.5499999997</v>
          </cell>
        </row>
        <row r="423">
          <cell r="A423" t="str">
            <v>ZK103.K223.C140</v>
          </cell>
          <cell r="B423" t="str">
            <v>ZK103</v>
          </cell>
          <cell r="C423">
            <v>0</v>
          </cell>
          <cell r="D423">
            <v>0</v>
          </cell>
          <cell r="E423">
            <v>49560.44</v>
          </cell>
          <cell r="F423">
            <v>0</v>
          </cell>
          <cell r="G423">
            <v>0</v>
          </cell>
          <cell r="H423">
            <v>0</v>
          </cell>
          <cell r="J423" t="str">
            <v>ZK103.K223.C140</v>
          </cell>
          <cell r="K423">
            <v>0</v>
          </cell>
          <cell r="L423" t="str">
            <v>ZK103.K223.C140</v>
          </cell>
          <cell r="M423" t="str">
            <v>ZK103.K223.C140</v>
          </cell>
          <cell r="N423" t="str">
            <v>ZK103</v>
          </cell>
          <cell r="O423" t="str">
            <v>C140</v>
          </cell>
          <cell r="Q423">
            <v>0</v>
          </cell>
          <cell r="R423">
            <v>0</v>
          </cell>
          <cell r="S423" t="b">
            <v>0</v>
          </cell>
          <cell r="U423" t="str">
            <v>ZK1</v>
          </cell>
          <cell r="V423" t="str">
            <v>C140</v>
          </cell>
          <cell r="W423">
            <v>0</v>
          </cell>
          <cell r="X423">
            <v>49560.44</v>
          </cell>
          <cell r="Y423">
            <v>0</v>
          </cell>
          <cell r="Z423">
            <v>0</v>
          </cell>
          <cell r="AA423">
            <v>0</v>
          </cell>
          <cell r="AB423" t="str">
            <v>C140</v>
          </cell>
          <cell r="AC423">
            <v>0</v>
          </cell>
          <cell r="AD423">
            <v>49560.44</v>
          </cell>
          <cell r="AE423">
            <v>0</v>
          </cell>
          <cell r="AF423">
            <v>0</v>
          </cell>
          <cell r="AG423" t="str">
            <v>C140</v>
          </cell>
          <cell r="AJ423"/>
          <cell r="AK423">
            <v>1</v>
          </cell>
          <cell r="AL423">
            <v>959870.5499999997</v>
          </cell>
          <cell r="AV423">
            <v>49560.44</v>
          </cell>
        </row>
        <row r="424">
          <cell r="A424" t="str">
            <v>ZK103.K223.C181</v>
          </cell>
          <cell r="B424" t="str">
            <v>ZK103</v>
          </cell>
          <cell r="C424">
            <v>0</v>
          </cell>
          <cell r="D424">
            <v>0</v>
          </cell>
          <cell r="E424">
            <v>3166</v>
          </cell>
          <cell r="F424">
            <v>9832</v>
          </cell>
          <cell r="G424">
            <v>0</v>
          </cell>
          <cell r="H424">
            <v>9832</v>
          </cell>
          <cell r="J424" t="str">
            <v>ZK103.K223.C181</v>
          </cell>
          <cell r="K424">
            <v>9832</v>
          </cell>
          <cell r="L424" t="str">
            <v>ZK103.K223.C181</v>
          </cell>
          <cell r="M424" t="str">
            <v>ZK103.K223.C181</v>
          </cell>
          <cell r="N424" t="str">
            <v>ZK103</v>
          </cell>
          <cell r="O424" t="str">
            <v>C181</v>
          </cell>
          <cell r="Q424">
            <v>9832</v>
          </cell>
          <cell r="R424">
            <v>0</v>
          </cell>
          <cell r="S424" t="b">
            <v>0</v>
          </cell>
          <cell r="U424" t="str">
            <v>ZK1</v>
          </cell>
          <cell r="V424" t="str">
            <v>C181</v>
          </cell>
          <cell r="W424">
            <v>0</v>
          </cell>
          <cell r="X424">
            <v>3166</v>
          </cell>
          <cell r="Y424">
            <v>9832</v>
          </cell>
          <cell r="Z424">
            <v>0</v>
          </cell>
          <cell r="AA424">
            <v>9832</v>
          </cell>
          <cell r="AB424" t="str">
            <v>C181</v>
          </cell>
          <cell r="AC424">
            <v>0</v>
          </cell>
          <cell r="AD424">
            <v>3166</v>
          </cell>
          <cell r="AE424">
            <v>9832</v>
          </cell>
          <cell r="AF424">
            <v>0</v>
          </cell>
          <cell r="AG424" t="str">
            <v>C181</v>
          </cell>
          <cell r="AJ424"/>
          <cell r="AK424">
            <v>1</v>
          </cell>
          <cell r="AL424">
            <v>959870.5499999997</v>
          </cell>
          <cell r="AV424">
            <v>12998</v>
          </cell>
        </row>
        <row r="425">
          <cell r="A425" t="str">
            <v>ZK103.K223.C235</v>
          </cell>
          <cell r="B425" t="str">
            <v>ZK103</v>
          </cell>
          <cell r="C425">
            <v>0</v>
          </cell>
          <cell r="D425">
            <v>0</v>
          </cell>
          <cell r="E425">
            <v>0</v>
          </cell>
          <cell r="F425">
            <v>1605.71</v>
          </cell>
          <cell r="G425">
            <v>0</v>
          </cell>
          <cell r="H425">
            <v>1605.71</v>
          </cell>
          <cell r="J425" t="str">
            <v>ZK103.K223.C235</v>
          </cell>
          <cell r="K425">
            <v>1605.71</v>
          </cell>
          <cell r="L425" t="str">
            <v>ZK103.K223.C235</v>
          </cell>
          <cell r="M425" t="str">
            <v>ZK103.K223.C235</v>
          </cell>
          <cell r="N425" t="str">
            <v>ZK103</v>
          </cell>
          <cell r="O425" t="str">
            <v>C235</v>
          </cell>
          <cell r="Q425">
            <v>1605.71</v>
          </cell>
          <cell r="R425">
            <v>0</v>
          </cell>
          <cell r="S425" t="b">
            <v>0</v>
          </cell>
          <cell r="U425" t="str">
            <v>ZK1</v>
          </cell>
          <cell r="V425" t="str">
            <v>C235</v>
          </cell>
          <cell r="W425">
            <v>0</v>
          </cell>
          <cell r="X425">
            <v>0</v>
          </cell>
          <cell r="Y425">
            <v>1605.71</v>
          </cell>
          <cell r="Z425">
            <v>0</v>
          </cell>
          <cell r="AA425">
            <v>1605.71</v>
          </cell>
          <cell r="AB425" t="str">
            <v>C235</v>
          </cell>
          <cell r="AC425">
            <v>0</v>
          </cell>
          <cell r="AD425">
            <v>0</v>
          </cell>
          <cell r="AE425">
            <v>1605.71</v>
          </cell>
          <cell r="AF425">
            <v>0</v>
          </cell>
          <cell r="AG425" t="str">
            <v>C235</v>
          </cell>
          <cell r="AJ425"/>
          <cell r="AK425">
            <v>1</v>
          </cell>
          <cell r="AL425">
            <v>959870.5499999997</v>
          </cell>
          <cell r="AV425">
            <v>1605.71</v>
          </cell>
        </row>
        <row r="426">
          <cell r="A426" t="str">
            <v>ZK103.K223.C290</v>
          </cell>
          <cell r="B426" t="str">
            <v>ZK103</v>
          </cell>
          <cell r="C426">
            <v>0</v>
          </cell>
          <cell r="D426">
            <v>0</v>
          </cell>
          <cell r="E426">
            <v>6250</v>
          </cell>
          <cell r="F426">
            <v>19160</v>
          </cell>
          <cell r="G426">
            <v>0</v>
          </cell>
          <cell r="H426">
            <v>19160</v>
          </cell>
          <cell r="J426" t="str">
            <v>ZK103.K223.C290</v>
          </cell>
          <cell r="K426">
            <v>19160</v>
          </cell>
          <cell r="L426" t="str">
            <v>ZK103.K223.C290</v>
          </cell>
          <cell r="M426" t="str">
            <v>ZK103.K223.C290</v>
          </cell>
          <cell r="N426" t="str">
            <v>ZK103</v>
          </cell>
          <cell r="O426" t="str">
            <v>C290</v>
          </cell>
          <cell r="Q426">
            <v>19160</v>
          </cell>
          <cell r="R426">
            <v>0</v>
          </cell>
          <cell r="S426" t="b">
            <v>0</v>
          </cell>
          <cell r="T426">
            <v>0</v>
          </cell>
          <cell r="U426" t="str">
            <v>ZK1</v>
          </cell>
          <cell r="V426" t="str">
            <v>C290</v>
          </cell>
          <cell r="W426">
            <v>0</v>
          </cell>
          <cell r="X426">
            <v>6250</v>
          </cell>
          <cell r="Y426">
            <v>19160</v>
          </cell>
          <cell r="Z426">
            <v>0</v>
          </cell>
          <cell r="AA426">
            <v>19160</v>
          </cell>
          <cell r="AB426" t="str">
            <v>C290</v>
          </cell>
          <cell r="AC426">
            <v>0</v>
          </cell>
          <cell r="AD426">
            <v>6250</v>
          </cell>
          <cell r="AE426">
            <v>19160</v>
          </cell>
          <cell r="AF426">
            <v>0</v>
          </cell>
          <cell r="AG426" t="str">
            <v>C290</v>
          </cell>
          <cell r="AJ426"/>
          <cell r="AK426">
            <v>1</v>
          </cell>
          <cell r="AL426">
            <v>959870.5499999997</v>
          </cell>
          <cell r="AV426">
            <v>25410</v>
          </cell>
        </row>
        <row r="427">
          <cell r="A427" t="str">
            <v>ZK103.K223.C320</v>
          </cell>
          <cell r="B427" t="str">
            <v>ZK103</v>
          </cell>
          <cell r="C427">
            <v>0</v>
          </cell>
          <cell r="D427">
            <v>0</v>
          </cell>
          <cell r="E427">
            <v>7500</v>
          </cell>
          <cell r="F427">
            <v>7500</v>
          </cell>
          <cell r="G427">
            <v>0</v>
          </cell>
          <cell r="H427">
            <v>7500</v>
          </cell>
          <cell r="J427" t="str">
            <v>ZK103.K223.C320</v>
          </cell>
          <cell r="K427">
            <v>7500</v>
          </cell>
          <cell r="L427" t="str">
            <v>ZK103.K223.C320</v>
          </cell>
          <cell r="M427" t="str">
            <v>ZK103.K223.C320</v>
          </cell>
          <cell r="N427" t="str">
            <v>ZK103</v>
          </cell>
          <cell r="O427" t="str">
            <v>C320</v>
          </cell>
          <cell r="Q427">
            <v>7500</v>
          </cell>
          <cell r="R427">
            <v>0</v>
          </cell>
          <cell r="S427" t="b">
            <v>0</v>
          </cell>
          <cell r="T427">
            <v>0</v>
          </cell>
          <cell r="U427" t="str">
            <v>ZK1</v>
          </cell>
          <cell r="V427" t="str">
            <v>C320</v>
          </cell>
          <cell r="W427">
            <v>0</v>
          </cell>
          <cell r="X427">
            <v>7500</v>
          </cell>
          <cell r="Y427">
            <v>7500</v>
          </cell>
          <cell r="Z427">
            <v>0</v>
          </cell>
          <cell r="AA427">
            <v>7500</v>
          </cell>
          <cell r="AB427" t="str">
            <v>C320</v>
          </cell>
          <cell r="AC427">
            <v>0</v>
          </cell>
          <cell r="AD427">
            <v>7500</v>
          </cell>
          <cell r="AE427">
            <v>7500</v>
          </cell>
          <cell r="AF427">
            <v>0</v>
          </cell>
          <cell r="AG427" t="str">
            <v>C320</v>
          </cell>
          <cell r="AJ427"/>
          <cell r="AK427">
            <v>1</v>
          </cell>
          <cell r="AL427">
            <v>959870.5499999997</v>
          </cell>
          <cell r="AV427">
            <v>15000</v>
          </cell>
        </row>
        <row r="428">
          <cell r="A428" t="str">
            <v>ZK103.K223.C603</v>
          </cell>
          <cell r="B428" t="str">
            <v>ZK103</v>
          </cell>
          <cell r="C428">
            <v>0</v>
          </cell>
          <cell r="D428">
            <v>0</v>
          </cell>
          <cell r="E428">
            <v>0</v>
          </cell>
          <cell r="F428">
            <v>1700</v>
          </cell>
          <cell r="G428">
            <v>0</v>
          </cell>
          <cell r="H428">
            <v>1700</v>
          </cell>
          <cell r="J428" t="str">
            <v>ZK103.K223.C603</v>
          </cell>
          <cell r="K428">
            <v>1700</v>
          </cell>
          <cell r="L428" t="str">
            <v>ZK103.K223.C603</v>
          </cell>
          <cell r="M428" t="str">
            <v>ZK103.K223.C603</v>
          </cell>
          <cell r="N428" t="str">
            <v>ZK103</v>
          </cell>
          <cell r="O428" t="str">
            <v>C603</v>
          </cell>
          <cell r="Q428">
            <v>1700</v>
          </cell>
          <cell r="R428">
            <v>0</v>
          </cell>
          <cell r="S428" t="b">
            <v>0</v>
          </cell>
          <cell r="T428">
            <v>0</v>
          </cell>
          <cell r="U428" t="str">
            <v>ZK1</v>
          </cell>
          <cell r="V428" t="str">
            <v>C603</v>
          </cell>
          <cell r="W428">
            <v>0</v>
          </cell>
          <cell r="X428">
            <v>0</v>
          </cell>
          <cell r="Y428">
            <v>1700</v>
          </cell>
          <cell r="Z428">
            <v>0</v>
          </cell>
          <cell r="AA428">
            <v>1700</v>
          </cell>
          <cell r="AB428" t="str">
            <v>C603</v>
          </cell>
          <cell r="AC428">
            <v>0</v>
          </cell>
          <cell r="AD428">
            <v>0</v>
          </cell>
          <cell r="AE428">
            <v>1700</v>
          </cell>
          <cell r="AF428">
            <v>0</v>
          </cell>
          <cell r="AG428" t="str">
            <v>C603</v>
          </cell>
          <cell r="AJ428"/>
          <cell r="AK428">
            <v>1</v>
          </cell>
          <cell r="AL428">
            <v>959870.5499999997</v>
          </cell>
          <cell r="AV428">
            <v>1700</v>
          </cell>
        </row>
        <row r="429">
          <cell r="A429" t="str">
            <v>ZK103.K223.C700</v>
          </cell>
          <cell r="B429" t="str">
            <v>ZK103</v>
          </cell>
          <cell r="C429">
            <v>0</v>
          </cell>
          <cell r="D429">
            <v>0</v>
          </cell>
          <cell r="E429">
            <v>0</v>
          </cell>
          <cell r="F429">
            <v>283.29000000000002</v>
          </cell>
          <cell r="G429">
            <v>0</v>
          </cell>
          <cell r="H429">
            <v>283.29000000000002</v>
          </cell>
          <cell r="J429" t="str">
            <v>ZK103.K223.C700</v>
          </cell>
          <cell r="K429">
            <v>283.29000000000002</v>
          </cell>
          <cell r="L429" t="str">
            <v>ZK103.K223.C700</v>
          </cell>
          <cell r="M429" t="str">
            <v>ZK103.K223.C700</v>
          </cell>
          <cell r="N429" t="str">
            <v>ZK103</v>
          </cell>
          <cell r="O429" t="str">
            <v>C700</v>
          </cell>
          <cell r="Q429">
            <v>283.29000000000002</v>
          </cell>
          <cell r="R429">
            <v>0</v>
          </cell>
          <cell r="S429" t="b">
            <v>0</v>
          </cell>
          <cell r="T429">
            <v>0</v>
          </cell>
          <cell r="U429" t="str">
            <v>ZK1</v>
          </cell>
          <cell r="V429" t="str">
            <v>C700</v>
          </cell>
          <cell r="W429">
            <v>0</v>
          </cell>
          <cell r="X429">
            <v>0</v>
          </cell>
          <cell r="Y429">
            <v>283.29000000000002</v>
          </cell>
          <cell r="Z429">
            <v>0</v>
          </cell>
          <cell r="AA429">
            <v>283.29000000000002</v>
          </cell>
          <cell r="AB429" t="str">
            <v>C700</v>
          </cell>
          <cell r="AC429">
            <v>0</v>
          </cell>
          <cell r="AD429">
            <v>0</v>
          </cell>
          <cell r="AE429">
            <v>283.29000000000002</v>
          </cell>
          <cell r="AF429">
            <v>0</v>
          </cell>
          <cell r="AG429" t="str">
            <v>C700</v>
          </cell>
          <cell r="AJ429"/>
          <cell r="AK429">
            <v>1</v>
          </cell>
          <cell r="AL429">
            <v>959870.5499999997</v>
          </cell>
          <cell r="AV429">
            <v>283.29000000000002</v>
          </cell>
        </row>
        <row r="430">
          <cell r="A430" t="str">
            <v>ZK103.K223.C701</v>
          </cell>
          <cell r="B430" t="str">
            <v>ZK103</v>
          </cell>
          <cell r="C430">
            <v>0</v>
          </cell>
          <cell r="D430">
            <v>0</v>
          </cell>
          <cell r="E430">
            <v>0</v>
          </cell>
          <cell r="F430">
            <v>226.84</v>
          </cell>
          <cell r="G430">
            <v>0</v>
          </cell>
          <cell r="H430">
            <v>226.84</v>
          </cell>
          <cell r="J430" t="str">
            <v>ZK103.K223.C701</v>
          </cell>
          <cell r="K430">
            <v>226.84</v>
          </cell>
          <cell r="L430" t="str">
            <v>ZK103.K223.C701</v>
          </cell>
          <cell r="M430" t="str">
            <v>ZK103.K223.C701</v>
          </cell>
          <cell r="N430" t="str">
            <v>ZK103</v>
          </cell>
          <cell r="O430" t="str">
            <v>C701</v>
          </cell>
          <cell r="Q430">
            <v>226.84</v>
          </cell>
          <cell r="R430">
            <v>0</v>
          </cell>
          <cell r="S430" t="b">
            <v>0</v>
          </cell>
          <cell r="U430" t="str">
            <v>ZK1</v>
          </cell>
          <cell r="V430" t="str">
            <v>C701</v>
          </cell>
          <cell r="W430">
            <v>0</v>
          </cell>
          <cell r="X430">
            <v>0</v>
          </cell>
          <cell r="Y430">
            <v>226.84</v>
          </cell>
          <cell r="Z430">
            <v>0</v>
          </cell>
          <cell r="AA430">
            <v>226.84</v>
          </cell>
          <cell r="AB430" t="str">
            <v>C701</v>
          </cell>
          <cell r="AC430">
            <v>0</v>
          </cell>
          <cell r="AD430">
            <v>0</v>
          </cell>
          <cell r="AE430">
            <v>226.84</v>
          </cell>
          <cell r="AF430">
            <v>0</v>
          </cell>
          <cell r="AG430" t="str">
            <v>C701</v>
          </cell>
          <cell r="AJ430"/>
          <cell r="AK430">
            <v>1</v>
          </cell>
          <cell r="AL430">
            <v>959870.5499999997</v>
          </cell>
          <cell r="AV430">
            <v>226.84</v>
          </cell>
        </row>
        <row r="431">
          <cell r="A431" t="str">
            <v>ZK103.K223.C810</v>
          </cell>
          <cell r="B431" t="str">
            <v>ZK103</v>
          </cell>
          <cell r="C431">
            <v>0</v>
          </cell>
          <cell r="D431">
            <v>0</v>
          </cell>
          <cell r="E431">
            <v>0</v>
          </cell>
          <cell r="F431">
            <v>3100</v>
          </cell>
          <cell r="G431">
            <v>0</v>
          </cell>
          <cell r="H431">
            <v>3100</v>
          </cell>
          <cell r="J431" t="str">
            <v>ZK103.K223.C810</v>
          </cell>
          <cell r="K431">
            <v>3100</v>
          </cell>
          <cell r="L431" t="str">
            <v>ZK103.K223.C810</v>
          </cell>
          <cell r="M431" t="str">
            <v>ZK103.K223.C810</v>
          </cell>
          <cell r="N431" t="str">
            <v>ZK103</v>
          </cell>
          <cell r="O431" t="str">
            <v>C810</v>
          </cell>
          <cell r="Q431">
            <v>3100</v>
          </cell>
          <cell r="R431">
            <v>0</v>
          </cell>
          <cell r="S431" t="b">
            <v>0</v>
          </cell>
          <cell r="T431">
            <v>0</v>
          </cell>
          <cell r="U431" t="str">
            <v>ZK1</v>
          </cell>
          <cell r="V431" t="str">
            <v>C810</v>
          </cell>
          <cell r="W431">
            <v>0</v>
          </cell>
          <cell r="X431">
            <v>0</v>
          </cell>
          <cell r="Y431">
            <v>3100</v>
          </cell>
          <cell r="Z431">
            <v>0</v>
          </cell>
          <cell r="AA431">
            <v>3100</v>
          </cell>
          <cell r="AB431" t="str">
            <v>C810</v>
          </cell>
          <cell r="AC431">
            <v>0</v>
          </cell>
          <cell r="AD431">
            <v>0</v>
          </cell>
          <cell r="AE431">
            <v>3100</v>
          </cell>
          <cell r="AF431">
            <v>0</v>
          </cell>
          <cell r="AG431" t="str">
            <v>C810</v>
          </cell>
          <cell r="AJ431"/>
          <cell r="AK431">
            <v>1</v>
          </cell>
          <cell r="AL431">
            <v>959870.5499999997</v>
          </cell>
          <cell r="AV431">
            <v>3100</v>
          </cell>
        </row>
        <row r="432">
          <cell r="A432" t="str">
            <v>ZK103.K223.I001</v>
          </cell>
          <cell r="B432" t="str">
            <v>ZK103</v>
          </cell>
          <cell r="C432">
            <v>0</v>
          </cell>
          <cell r="D432">
            <v>0</v>
          </cell>
          <cell r="E432">
            <v>0</v>
          </cell>
          <cell r="F432">
            <v>2372.5</v>
          </cell>
          <cell r="G432">
            <v>0</v>
          </cell>
          <cell r="H432">
            <v>2372.5</v>
          </cell>
          <cell r="J432" t="str">
            <v>ZK103.K223.I001</v>
          </cell>
          <cell r="K432">
            <v>2372.5</v>
          </cell>
          <cell r="L432" t="str">
            <v>ZK103.K223.I001</v>
          </cell>
          <cell r="M432" t="str">
            <v>ZK103.K223.I001</v>
          </cell>
          <cell r="N432" t="str">
            <v>ZK103</v>
          </cell>
          <cell r="O432" t="str">
            <v>I001</v>
          </cell>
          <cell r="Q432">
            <v>2372.5</v>
          </cell>
          <cell r="R432">
            <v>0</v>
          </cell>
          <cell r="S432" t="b">
            <v>0</v>
          </cell>
          <cell r="T432">
            <v>0</v>
          </cell>
          <cell r="U432" t="str">
            <v>ZK1</v>
          </cell>
          <cell r="V432" t="str">
            <v>I001</v>
          </cell>
          <cell r="W432">
            <v>0</v>
          </cell>
          <cell r="X432">
            <v>0</v>
          </cell>
          <cell r="Y432">
            <v>2372.5</v>
          </cell>
          <cell r="Z432">
            <v>0</v>
          </cell>
          <cell r="AA432">
            <v>2372.5</v>
          </cell>
          <cell r="AB432" t="str">
            <v>I001</v>
          </cell>
          <cell r="AC432">
            <v>0</v>
          </cell>
          <cell r="AD432">
            <v>0</v>
          </cell>
          <cell r="AE432">
            <v>2372.5</v>
          </cell>
          <cell r="AF432">
            <v>0</v>
          </cell>
          <cell r="AG432" t="str">
            <v>I001</v>
          </cell>
          <cell r="AJ432"/>
          <cell r="AK432">
            <v>1</v>
          </cell>
          <cell r="AL432">
            <v>959870.5499999997</v>
          </cell>
          <cell r="AV432">
            <v>2372.5</v>
          </cell>
        </row>
        <row r="433">
          <cell r="A433" t="str">
            <v>ZK103.K224.C131</v>
          </cell>
          <cell r="B433" t="str">
            <v>ZK103</v>
          </cell>
          <cell r="C433">
            <v>0</v>
          </cell>
          <cell r="D433">
            <v>0</v>
          </cell>
          <cell r="E433">
            <v>0</v>
          </cell>
          <cell r="F433">
            <v>1298.05</v>
          </cell>
          <cell r="G433">
            <v>0</v>
          </cell>
          <cell r="H433">
            <v>1298.05</v>
          </cell>
          <cell r="J433" t="str">
            <v>ZK103.K224.C131</v>
          </cell>
          <cell r="K433">
            <v>1298.05</v>
          </cell>
          <cell r="L433" t="str">
            <v>ZK103.K224.C131</v>
          </cell>
          <cell r="M433" t="str">
            <v>ZK103.K224.C131</v>
          </cell>
          <cell r="N433" t="str">
            <v>ZK103</v>
          </cell>
          <cell r="O433" t="str">
            <v>C131</v>
          </cell>
          <cell r="Q433">
            <v>1298.05</v>
          </cell>
          <cell r="R433">
            <v>0</v>
          </cell>
          <cell r="S433" t="b">
            <v>0</v>
          </cell>
          <cell r="U433" t="str">
            <v>ZK1</v>
          </cell>
          <cell r="V433" t="str">
            <v>C131</v>
          </cell>
          <cell r="W433">
            <v>0</v>
          </cell>
          <cell r="X433">
            <v>0</v>
          </cell>
          <cell r="Y433">
            <v>1298.05</v>
          </cell>
          <cell r="Z433">
            <v>0</v>
          </cell>
          <cell r="AA433">
            <v>1298.05</v>
          </cell>
          <cell r="AB433" t="str">
            <v>C131</v>
          </cell>
          <cell r="AC433">
            <v>0</v>
          </cell>
          <cell r="AD433">
            <v>0</v>
          </cell>
          <cell r="AE433">
            <v>1298.05</v>
          </cell>
          <cell r="AF433">
            <v>0</v>
          </cell>
          <cell r="AG433" t="str">
            <v>C131</v>
          </cell>
          <cell r="AJ433"/>
          <cell r="AK433">
            <v>1</v>
          </cell>
          <cell r="AL433">
            <v>959870.5499999997</v>
          </cell>
          <cell r="AV433">
            <v>1298.05</v>
          </cell>
        </row>
        <row r="434">
          <cell r="A434" t="str">
            <v>ZK103.K224.C235</v>
          </cell>
          <cell r="B434" t="str">
            <v>ZK103</v>
          </cell>
          <cell r="C434">
            <v>0</v>
          </cell>
          <cell r="D434">
            <v>0</v>
          </cell>
          <cell r="E434">
            <v>0</v>
          </cell>
          <cell r="F434">
            <v>1697.7</v>
          </cell>
          <cell r="G434">
            <v>0</v>
          </cell>
          <cell r="H434">
            <v>1697.7</v>
          </cell>
          <cell r="J434" t="str">
            <v>ZK103.K224.C235</v>
          </cell>
          <cell r="K434">
            <v>1697.7</v>
          </cell>
          <cell r="L434" t="str">
            <v>ZK103.K224.C235</v>
          </cell>
          <cell r="M434" t="str">
            <v>ZK103.K224.C235</v>
          </cell>
          <cell r="N434" t="str">
            <v>ZK103</v>
          </cell>
          <cell r="O434" t="str">
            <v>C235</v>
          </cell>
          <cell r="Q434">
            <v>1697.7</v>
          </cell>
          <cell r="R434">
            <v>0</v>
          </cell>
          <cell r="S434" t="b">
            <v>0</v>
          </cell>
          <cell r="U434" t="str">
            <v>ZK1</v>
          </cell>
          <cell r="V434" t="str">
            <v>C235</v>
          </cell>
          <cell r="W434">
            <v>0</v>
          </cell>
          <cell r="X434">
            <v>0</v>
          </cell>
          <cell r="Y434">
            <v>1697.7</v>
          </cell>
          <cell r="Z434">
            <v>0</v>
          </cell>
          <cell r="AA434">
            <v>1697.7</v>
          </cell>
          <cell r="AB434" t="str">
            <v>C235</v>
          </cell>
          <cell r="AC434">
            <v>0</v>
          </cell>
          <cell r="AD434">
            <v>0</v>
          </cell>
          <cell r="AE434">
            <v>1697.7</v>
          </cell>
          <cell r="AF434">
            <v>0</v>
          </cell>
          <cell r="AG434" t="str">
            <v>C235</v>
          </cell>
          <cell r="AJ434"/>
          <cell r="AK434">
            <v>1</v>
          </cell>
          <cell r="AL434">
            <v>959870.5499999997</v>
          </cell>
          <cell r="AV434">
            <v>1697.7</v>
          </cell>
        </row>
        <row r="435">
          <cell r="A435" t="str">
            <v>ZK103.K224.C236</v>
          </cell>
          <cell r="B435" t="str">
            <v>ZK103</v>
          </cell>
          <cell r="C435">
            <v>0</v>
          </cell>
          <cell r="D435">
            <v>0</v>
          </cell>
          <cell r="E435">
            <v>0</v>
          </cell>
          <cell r="F435">
            <v>5520</v>
          </cell>
          <cell r="G435">
            <v>0</v>
          </cell>
          <cell r="H435">
            <v>5520</v>
          </cell>
          <cell r="J435" t="str">
            <v>ZK103.K224.C236</v>
          </cell>
          <cell r="K435">
            <v>5520</v>
          </cell>
          <cell r="L435" t="str">
            <v>ZK103.K224.C236</v>
          </cell>
          <cell r="M435" t="str">
            <v>ZK103.K224.C236</v>
          </cell>
          <cell r="N435" t="str">
            <v>ZK103</v>
          </cell>
          <cell r="O435" t="str">
            <v>C236</v>
          </cell>
          <cell r="Q435">
            <v>5520</v>
          </cell>
          <cell r="R435">
            <v>0</v>
          </cell>
          <cell r="S435" t="b">
            <v>0</v>
          </cell>
          <cell r="T435">
            <v>0</v>
          </cell>
          <cell r="U435" t="str">
            <v>ZK1</v>
          </cell>
          <cell r="V435" t="str">
            <v>C236</v>
          </cell>
          <cell r="W435">
            <v>0</v>
          </cell>
          <cell r="X435">
            <v>0</v>
          </cell>
          <cell r="Y435">
            <v>5520</v>
          </cell>
          <cell r="Z435">
            <v>0</v>
          </cell>
          <cell r="AA435">
            <v>5520</v>
          </cell>
          <cell r="AB435" t="str">
            <v>C236</v>
          </cell>
          <cell r="AC435">
            <v>0</v>
          </cell>
          <cell r="AD435">
            <v>0</v>
          </cell>
          <cell r="AE435">
            <v>5520</v>
          </cell>
          <cell r="AF435">
            <v>0</v>
          </cell>
          <cell r="AG435" t="str">
            <v>C236</v>
          </cell>
          <cell r="AJ435"/>
          <cell r="AK435">
            <v>1</v>
          </cell>
          <cell r="AL435">
            <v>959870.5499999997</v>
          </cell>
          <cell r="AV435">
            <v>5520</v>
          </cell>
        </row>
        <row r="436">
          <cell r="A436" t="str">
            <v>ZK103.K224.C330</v>
          </cell>
          <cell r="B436" t="str">
            <v>ZK103</v>
          </cell>
          <cell r="C436">
            <v>0</v>
          </cell>
          <cell r="D436">
            <v>0</v>
          </cell>
          <cell r="E436">
            <v>0</v>
          </cell>
          <cell r="F436">
            <v>6600</v>
          </cell>
          <cell r="G436">
            <v>0</v>
          </cell>
          <cell r="H436">
            <v>6600</v>
          </cell>
          <cell r="J436" t="str">
            <v>ZK103.K224.C330</v>
          </cell>
          <cell r="K436">
            <v>6600</v>
          </cell>
          <cell r="L436" t="str">
            <v>ZK103.K224.C330</v>
          </cell>
          <cell r="M436" t="str">
            <v>ZK103.K224.C330</v>
          </cell>
          <cell r="N436" t="str">
            <v>ZK103</v>
          </cell>
          <cell r="O436" t="str">
            <v>C330</v>
          </cell>
          <cell r="Q436">
            <v>6600</v>
          </cell>
          <cell r="R436">
            <v>0</v>
          </cell>
          <cell r="S436" t="b">
            <v>0</v>
          </cell>
          <cell r="T436">
            <v>0</v>
          </cell>
          <cell r="U436" t="str">
            <v>ZK1</v>
          </cell>
          <cell r="V436" t="str">
            <v>C330</v>
          </cell>
          <cell r="W436">
            <v>0</v>
          </cell>
          <cell r="X436">
            <v>0</v>
          </cell>
          <cell r="Y436">
            <v>6600</v>
          </cell>
          <cell r="Z436">
            <v>0</v>
          </cell>
          <cell r="AA436">
            <v>6600</v>
          </cell>
          <cell r="AB436" t="str">
            <v>C330</v>
          </cell>
          <cell r="AC436">
            <v>0</v>
          </cell>
          <cell r="AD436">
            <v>0</v>
          </cell>
          <cell r="AE436">
            <v>6600</v>
          </cell>
          <cell r="AF436">
            <v>0</v>
          </cell>
          <cell r="AG436" t="str">
            <v>C330</v>
          </cell>
          <cell r="AJ436"/>
          <cell r="AK436">
            <v>1</v>
          </cell>
          <cell r="AL436">
            <v>959870.5499999997</v>
          </cell>
          <cell r="AV436">
            <v>6600</v>
          </cell>
        </row>
        <row r="437">
          <cell r="A437" t="str">
            <v>ZK103.K224.C560</v>
          </cell>
          <cell r="B437" t="str">
            <v>ZK103</v>
          </cell>
          <cell r="C437">
            <v>0</v>
          </cell>
          <cell r="D437">
            <v>0</v>
          </cell>
          <cell r="E437">
            <v>0</v>
          </cell>
          <cell r="F437">
            <v>200</v>
          </cell>
          <cell r="G437">
            <v>0</v>
          </cell>
          <cell r="H437">
            <v>200</v>
          </cell>
          <cell r="J437" t="str">
            <v>ZK103.K224.C560</v>
          </cell>
          <cell r="K437">
            <v>200</v>
          </cell>
          <cell r="L437" t="str">
            <v>ZK103.K224.C560</v>
          </cell>
          <cell r="M437" t="str">
            <v>ZK103.K224.C560</v>
          </cell>
          <cell r="N437" t="str">
            <v>ZK103</v>
          </cell>
          <cell r="O437" t="str">
            <v>C560</v>
          </cell>
          <cell r="Q437">
            <v>200</v>
          </cell>
          <cell r="R437">
            <v>0</v>
          </cell>
          <cell r="S437" t="b">
            <v>0</v>
          </cell>
          <cell r="T437">
            <v>0</v>
          </cell>
          <cell r="U437" t="str">
            <v>ZK1</v>
          </cell>
          <cell r="V437" t="str">
            <v>C560</v>
          </cell>
          <cell r="W437">
            <v>0</v>
          </cell>
          <cell r="X437">
            <v>0</v>
          </cell>
          <cell r="Y437">
            <v>200</v>
          </cell>
          <cell r="Z437">
            <v>0</v>
          </cell>
          <cell r="AA437">
            <v>200</v>
          </cell>
          <cell r="AB437" t="str">
            <v>C560</v>
          </cell>
          <cell r="AC437">
            <v>0</v>
          </cell>
          <cell r="AD437">
            <v>0</v>
          </cell>
          <cell r="AE437">
            <v>200</v>
          </cell>
          <cell r="AF437">
            <v>0</v>
          </cell>
          <cell r="AG437" t="str">
            <v>C560</v>
          </cell>
          <cell r="AJ437"/>
          <cell r="AK437">
            <v>1</v>
          </cell>
          <cell r="AL437">
            <v>959870.5499999997</v>
          </cell>
          <cell r="AV437">
            <v>200</v>
          </cell>
        </row>
        <row r="438">
          <cell r="A438" t="str">
            <v>ZK103.K224.I001</v>
          </cell>
          <cell r="B438" t="str">
            <v>ZK103</v>
          </cell>
          <cell r="C438">
            <v>0</v>
          </cell>
          <cell r="D438">
            <v>0</v>
          </cell>
          <cell r="E438">
            <v>3735.11</v>
          </cell>
          <cell r="F438">
            <v>704.71</v>
          </cell>
          <cell r="G438">
            <v>0</v>
          </cell>
          <cell r="H438">
            <v>704.71</v>
          </cell>
          <cell r="J438" t="str">
            <v>ZK103.K224.I001</v>
          </cell>
          <cell r="K438">
            <v>704.71</v>
          </cell>
          <cell r="L438" t="str">
            <v>ZK103.K224.I001</v>
          </cell>
          <cell r="M438" t="str">
            <v>ZK103.K224.I001</v>
          </cell>
          <cell r="N438" t="str">
            <v>ZK103</v>
          </cell>
          <cell r="O438" t="str">
            <v>I001</v>
          </cell>
          <cell r="Q438">
            <v>704.71</v>
          </cell>
          <cell r="R438">
            <v>0</v>
          </cell>
          <cell r="S438" t="b">
            <v>0</v>
          </cell>
          <cell r="U438" t="str">
            <v>ZK1</v>
          </cell>
          <cell r="V438" t="str">
            <v>I001</v>
          </cell>
          <cell r="W438">
            <v>0</v>
          </cell>
          <cell r="X438">
            <v>3735.11</v>
          </cell>
          <cell r="Y438">
            <v>704.71</v>
          </cell>
          <cell r="Z438">
            <v>0</v>
          </cell>
          <cell r="AA438">
            <v>704.71</v>
          </cell>
          <cell r="AB438" t="str">
            <v>I001</v>
          </cell>
          <cell r="AC438">
            <v>0</v>
          </cell>
          <cell r="AD438">
            <v>3735.11</v>
          </cell>
          <cell r="AE438">
            <v>704.71</v>
          </cell>
          <cell r="AF438">
            <v>0</v>
          </cell>
          <cell r="AG438" t="str">
            <v>I001</v>
          </cell>
          <cell r="AJ438"/>
          <cell r="AK438">
            <v>1</v>
          </cell>
          <cell r="AL438">
            <v>959870.5499999997</v>
          </cell>
          <cell r="AV438">
            <v>4439.82</v>
          </cell>
        </row>
        <row r="439">
          <cell r="A439" t="str">
            <v>ZK103.K225.0000</v>
          </cell>
          <cell r="B439" t="str">
            <v>ZK103</v>
          </cell>
          <cell r="C439">
            <v>0</v>
          </cell>
          <cell r="D439">
            <v>0</v>
          </cell>
          <cell r="E439">
            <v>6.45</v>
          </cell>
          <cell r="F439">
            <v>0</v>
          </cell>
          <cell r="G439">
            <v>0</v>
          </cell>
          <cell r="H439">
            <v>0</v>
          </cell>
          <cell r="J439" t="str">
            <v>ZK103.K225.0000</v>
          </cell>
          <cell r="K439">
            <v>0</v>
          </cell>
          <cell r="L439" t="str">
            <v>ZK103.K225.0000</v>
          </cell>
          <cell r="M439" t="str">
            <v>ZK103.K225.0000</v>
          </cell>
          <cell r="N439" t="str">
            <v>ZK103</v>
          </cell>
          <cell r="O439" t="str">
            <v>0000</v>
          </cell>
          <cell r="Q439">
            <v>0</v>
          </cell>
          <cell r="R439">
            <v>0</v>
          </cell>
          <cell r="S439" t="b">
            <v>0</v>
          </cell>
          <cell r="T439">
            <v>0</v>
          </cell>
          <cell r="U439" t="str">
            <v>ZK1</v>
          </cell>
          <cell r="V439" t="str">
            <v>0000</v>
          </cell>
          <cell r="W439">
            <v>0</v>
          </cell>
          <cell r="X439">
            <v>6.45</v>
          </cell>
          <cell r="Y439">
            <v>0</v>
          </cell>
          <cell r="Z439">
            <v>0</v>
          </cell>
          <cell r="AA439">
            <v>0</v>
          </cell>
          <cell r="AB439" t="str">
            <v>0000</v>
          </cell>
          <cell r="AC439">
            <v>0</v>
          </cell>
          <cell r="AD439">
            <v>6.45</v>
          </cell>
          <cell r="AE439">
            <v>0</v>
          </cell>
          <cell r="AF439">
            <v>0</v>
          </cell>
          <cell r="AG439" t="str">
            <v>0000</v>
          </cell>
          <cell r="AJ439"/>
          <cell r="AK439">
            <v>1</v>
          </cell>
          <cell r="AL439">
            <v>959870.5499999997</v>
          </cell>
          <cell r="AV439">
            <v>6.45</v>
          </cell>
        </row>
        <row r="440">
          <cell r="A440" t="str">
            <v>ZK103.K225.C020</v>
          </cell>
          <cell r="B440" t="str">
            <v>ZK103</v>
          </cell>
          <cell r="C440">
            <v>0</v>
          </cell>
          <cell r="D440">
            <v>0</v>
          </cell>
          <cell r="E440">
            <v>9033.56</v>
          </cell>
          <cell r="F440">
            <v>5957.02</v>
          </cell>
          <cell r="G440">
            <v>0</v>
          </cell>
          <cell r="H440">
            <v>5957.02</v>
          </cell>
          <cell r="J440" t="str">
            <v>ZK103.K225.C020</v>
          </cell>
          <cell r="K440">
            <v>5957.02</v>
          </cell>
          <cell r="L440" t="str">
            <v>ZK103.K225.C020</v>
          </cell>
          <cell r="M440" t="str">
            <v>ZK103.K225.C020</v>
          </cell>
          <cell r="N440" t="str">
            <v>ZK103</v>
          </cell>
          <cell r="O440" t="str">
            <v>C020</v>
          </cell>
          <cell r="Q440">
            <v>5957.02</v>
          </cell>
          <cell r="R440">
            <v>0</v>
          </cell>
          <cell r="S440" t="b">
            <v>0</v>
          </cell>
          <cell r="U440" t="str">
            <v>ZK1</v>
          </cell>
          <cell r="V440" t="str">
            <v>C020</v>
          </cell>
          <cell r="W440">
            <v>0</v>
          </cell>
          <cell r="X440">
            <v>9033.56</v>
          </cell>
          <cell r="Y440">
            <v>5957.02</v>
          </cell>
          <cell r="Z440">
            <v>0</v>
          </cell>
          <cell r="AA440">
            <v>5957.02</v>
          </cell>
          <cell r="AB440" t="str">
            <v>C020</v>
          </cell>
          <cell r="AC440">
            <v>0</v>
          </cell>
          <cell r="AD440">
            <v>9033.56</v>
          </cell>
          <cell r="AE440">
            <v>5957.02</v>
          </cell>
          <cell r="AF440">
            <v>0</v>
          </cell>
          <cell r="AG440" t="str">
            <v>C020</v>
          </cell>
          <cell r="AJ440"/>
          <cell r="AK440">
            <v>1</v>
          </cell>
          <cell r="AL440">
            <v>959870.5499999997</v>
          </cell>
          <cell r="AV440">
            <v>14990.58</v>
          </cell>
        </row>
        <row r="441">
          <cell r="A441" t="str">
            <v>ZK103.K225.C025</v>
          </cell>
          <cell r="B441" t="str">
            <v>ZK103</v>
          </cell>
          <cell r="C441">
            <v>0</v>
          </cell>
          <cell r="D441">
            <v>0</v>
          </cell>
          <cell r="E441">
            <v>0</v>
          </cell>
          <cell r="F441">
            <v>2041.88</v>
          </cell>
          <cell r="G441">
            <v>0</v>
          </cell>
          <cell r="H441">
            <v>2041.88</v>
          </cell>
          <cell r="J441" t="str">
            <v>ZK103.K225.C025</v>
          </cell>
          <cell r="K441">
            <v>2041.88</v>
          </cell>
          <cell r="L441" t="str">
            <v>ZK103.K225.C025</v>
          </cell>
          <cell r="M441" t="str">
            <v>ZK103.K225.C025</v>
          </cell>
          <cell r="N441" t="str">
            <v>ZK103</v>
          </cell>
          <cell r="O441" t="str">
            <v>C025</v>
          </cell>
          <cell r="Q441">
            <v>2041.88</v>
          </cell>
          <cell r="R441">
            <v>0</v>
          </cell>
          <cell r="S441" t="b">
            <v>0</v>
          </cell>
          <cell r="T441">
            <v>0</v>
          </cell>
          <cell r="U441" t="str">
            <v>ZK1</v>
          </cell>
          <cell r="V441" t="str">
            <v>C025</v>
          </cell>
          <cell r="W441">
            <v>0</v>
          </cell>
          <cell r="X441">
            <v>0</v>
          </cell>
          <cell r="Y441">
            <v>2041.88</v>
          </cell>
          <cell r="Z441">
            <v>0</v>
          </cell>
          <cell r="AA441">
            <v>2041.88</v>
          </cell>
          <cell r="AB441" t="str">
            <v>C025</v>
          </cell>
          <cell r="AC441">
            <v>0</v>
          </cell>
          <cell r="AD441">
            <v>0</v>
          </cell>
          <cell r="AE441">
            <v>2041.88</v>
          </cell>
          <cell r="AF441">
            <v>0</v>
          </cell>
          <cell r="AG441" t="str">
            <v>C025</v>
          </cell>
          <cell r="AJ441"/>
          <cell r="AK441">
            <v>1</v>
          </cell>
          <cell r="AL441">
            <v>959870.5499999997</v>
          </cell>
          <cell r="AV441">
            <v>2041.88</v>
          </cell>
        </row>
        <row r="442">
          <cell r="A442" t="str">
            <v>ZK103.K225.C070</v>
          </cell>
          <cell r="B442" t="str">
            <v>ZK103</v>
          </cell>
          <cell r="C442">
            <v>0</v>
          </cell>
          <cell r="D442">
            <v>0</v>
          </cell>
          <cell r="E442">
            <v>0</v>
          </cell>
          <cell r="F442">
            <v>1238.9100000000001</v>
          </cell>
          <cell r="G442">
            <v>0</v>
          </cell>
          <cell r="H442">
            <v>1238.9100000000001</v>
          </cell>
          <cell r="J442" t="str">
            <v>ZK103.K225.C070</v>
          </cell>
          <cell r="K442">
            <v>1238.9100000000001</v>
          </cell>
          <cell r="L442" t="str">
            <v>ZK103.K225.C070</v>
          </cell>
          <cell r="M442" t="str">
            <v>ZK103.K225.C070</v>
          </cell>
          <cell r="N442" t="str">
            <v>ZK103</v>
          </cell>
          <cell r="O442" t="str">
            <v>C070</v>
          </cell>
          <cell r="Q442">
            <v>1238.9100000000001</v>
          </cell>
          <cell r="R442">
            <v>0</v>
          </cell>
          <cell r="S442" t="b">
            <v>0</v>
          </cell>
          <cell r="U442" t="str">
            <v>ZK1</v>
          </cell>
          <cell r="V442" t="str">
            <v>C070</v>
          </cell>
          <cell r="W442">
            <v>0</v>
          </cell>
          <cell r="X442">
            <v>0</v>
          </cell>
          <cell r="Y442">
            <v>1238.9100000000001</v>
          </cell>
          <cell r="Z442">
            <v>0</v>
          </cell>
          <cell r="AA442">
            <v>1238.9100000000001</v>
          </cell>
          <cell r="AB442" t="str">
            <v>C070</v>
          </cell>
          <cell r="AC442">
            <v>0</v>
          </cell>
          <cell r="AD442">
            <v>0</v>
          </cell>
          <cell r="AE442">
            <v>1238.9100000000001</v>
          </cell>
          <cell r="AF442">
            <v>0</v>
          </cell>
          <cell r="AG442" t="str">
            <v>C070</v>
          </cell>
          <cell r="AJ442"/>
          <cell r="AK442">
            <v>1</v>
          </cell>
          <cell r="AL442">
            <v>959870.5499999997</v>
          </cell>
          <cell r="AV442">
            <v>1238.9100000000001</v>
          </cell>
        </row>
        <row r="443">
          <cell r="A443" t="str">
            <v>ZK103.K225.C130</v>
          </cell>
          <cell r="B443" t="str">
            <v>ZK103</v>
          </cell>
          <cell r="C443">
            <v>0</v>
          </cell>
          <cell r="D443">
            <v>0</v>
          </cell>
          <cell r="E443">
            <v>0</v>
          </cell>
          <cell r="F443">
            <v>12526.3</v>
          </cell>
          <cell r="G443">
            <v>0</v>
          </cell>
          <cell r="H443">
            <v>12526.3</v>
          </cell>
          <cell r="J443" t="str">
            <v>ZK103.K225.C130</v>
          </cell>
          <cell r="K443">
            <v>12526.3</v>
          </cell>
          <cell r="L443" t="str">
            <v>ZK103.K225.C130</v>
          </cell>
          <cell r="M443" t="str">
            <v>ZK103.K225.C130</v>
          </cell>
          <cell r="N443" t="str">
            <v>ZK103</v>
          </cell>
          <cell r="O443" t="str">
            <v>C130</v>
          </cell>
          <cell r="Q443">
            <v>12526.3</v>
          </cell>
          <cell r="R443">
            <v>0</v>
          </cell>
          <cell r="S443" t="b">
            <v>0</v>
          </cell>
          <cell r="T443">
            <v>0</v>
          </cell>
          <cell r="U443" t="str">
            <v>ZK1</v>
          </cell>
          <cell r="V443" t="str">
            <v>C130</v>
          </cell>
          <cell r="W443">
            <v>0</v>
          </cell>
          <cell r="X443">
            <v>0</v>
          </cell>
          <cell r="Y443">
            <v>12526.3</v>
          </cell>
          <cell r="Z443">
            <v>0</v>
          </cell>
          <cell r="AA443">
            <v>12526.3</v>
          </cell>
          <cell r="AB443" t="str">
            <v>C130</v>
          </cell>
          <cell r="AC443">
            <v>0</v>
          </cell>
          <cell r="AD443">
            <v>0</v>
          </cell>
          <cell r="AE443">
            <v>12526.3</v>
          </cell>
          <cell r="AF443">
            <v>0</v>
          </cell>
          <cell r="AG443" t="str">
            <v>C130</v>
          </cell>
          <cell r="AJ443"/>
          <cell r="AK443">
            <v>1</v>
          </cell>
          <cell r="AL443">
            <v>959870.5499999997</v>
          </cell>
          <cell r="AV443">
            <v>12526.3</v>
          </cell>
        </row>
        <row r="444">
          <cell r="A444" t="str">
            <v>ZK103.K225.C131</v>
          </cell>
          <cell r="B444" t="str">
            <v>ZK103</v>
          </cell>
          <cell r="C444">
            <v>0</v>
          </cell>
          <cell r="D444">
            <v>0</v>
          </cell>
          <cell r="E444">
            <v>0</v>
          </cell>
          <cell r="F444">
            <v>1931.12</v>
          </cell>
          <cell r="G444">
            <v>0</v>
          </cell>
          <cell r="H444">
            <v>1931.12</v>
          </cell>
          <cell r="J444" t="str">
            <v>ZK103.K225.C131</v>
          </cell>
          <cell r="K444">
            <v>1931.12</v>
          </cell>
          <cell r="L444" t="str">
            <v>ZK103.K225.C131</v>
          </cell>
          <cell r="M444" t="str">
            <v>ZK103.K225.C131</v>
          </cell>
          <cell r="N444" t="str">
            <v>ZK103</v>
          </cell>
          <cell r="O444" t="str">
            <v>C131</v>
          </cell>
          <cell r="Q444">
            <v>1931.12</v>
          </cell>
          <cell r="R444">
            <v>0</v>
          </cell>
          <cell r="S444" t="b">
            <v>0</v>
          </cell>
          <cell r="T444">
            <v>0</v>
          </cell>
          <cell r="U444" t="str">
            <v>ZK1</v>
          </cell>
          <cell r="V444" t="str">
            <v>C131</v>
          </cell>
          <cell r="W444">
            <v>0</v>
          </cell>
          <cell r="X444">
            <v>0</v>
          </cell>
          <cell r="Y444">
            <v>1931.12</v>
          </cell>
          <cell r="Z444">
            <v>0</v>
          </cell>
          <cell r="AA444">
            <v>1931.12</v>
          </cell>
          <cell r="AB444" t="str">
            <v>C131</v>
          </cell>
          <cell r="AC444">
            <v>0</v>
          </cell>
          <cell r="AD444">
            <v>0</v>
          </cell>
          <cell r="AE444">
            <v>1931.12</v>
          </cell>
          <cell r="AF444">
            <v>0</v>
          </cell>
          <cell r="AG444" t="str">
            <v>C131</v>
          </cell>
          <cell r="AJ444"/>
          <cell r="AK444">
            <v>1</v>
          </cell>
          <cell r="AL444">
            <v>959870.5499999997</v>
          </cell>
          <cell r="AV444">
            <v>1931.12</v>
          </cell>
        </row>
        <row r="445">
          <cell r="A445" t="str">
            <v>ZK103.K225.C140</v>
          </cell>
          <cell r="B445" t="str">
            <v>ZK103</v>
          </cell>
          <cell r="C445">
            <v>0</v>
          </cell>
          <cell r="D445">
            <v>0</v>
          </cell>
          <cell r="E445">
            <v>13391.1</v>
          </cell>
          <cell r="F445">
            <v>0</v>
          </cell>
          <cell r="G445">
            <v>0</v>
          </cell>
          <cell r="H445">
            <v>0</v>
          </cell>
          <cell r="J445" t="str">
            <v>ZK103.K225.C140</v>
          </cell>
          <cell r="K445">
            <v>0</v>
          </cell>
          <cell r="L445" t="str">
            <v>ZK103.K225.C140</v>
          </cell>
          <cell r="M445" t="str">
            <v>ZK103.K225.C140</v>
          </cell>
          <cell r="N445" t="str">
            <v>ZK103</v>
          </cell>
          <cell r="O445" t="str">
            <v>C140</v>
          </cell>
          <cell r="Q445">
            <v>0</v>
          </cell>
          <cell r="R445">
            <v>0</v>
          </cell>
          <cell r="S445" t="b">
            <v>0</v>
          </cell>
          <cell r="U445" t="str">
            <v>ZK1</v>
          </cell>
          <cell r="V445" t="str">
            <v>C140</v>
          </cell>
          <cell r="W445">
            <v>0</v>
          </cell>
          <cell r="X445">
            <v>13391.1</v>
          </cell>
          <cell r="Y445">
            <v>0</v>
          </cell>
          <cell r="Z445">
            <v>0</v>
          </cell>
          <cell r="AA445">
            <v>0</v>
          </cell>
          <cell r="AB445" t="str">
            <v>C140</v>
          </cell>
          <cell r="AC445">
            <v>0</v>
          </cell>
          <cell r="AD445">
            <v>13391.1</v>
          </cell>
          <cell r="AE445">
            <v>0</v>
          </cell>
          <cell r="AF445">
            <v>0</v>
          </cell>
          <cell r="AG445" t="str">
            <v>C140</v>
          </cell>
          <cell r="AJ445"/>
          <cell r="AK445">
            <v>1</v>
          </cell>
          <cell r="AL445">
            <v>959870.5499999997</v>
          </cell>
          <cell r="AV445">
            <v>13391.1</v>
          </cell>
        </row>
        <row r="446">
          <cell r="A446" t="str">
            <v>ZK103.K225.C180</v>
          </cell>
          <cell r="B446" t="str">
            <v>ZK103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J446" t="str">
            <v>ZK103.K225.C180</v>
          </cell>
          <cell r="K446">
            <v>0</v>
          </cell>
          <cell r="L446" t="str">
            <v>ZK103.K225.C180</v>
          </cell>
          <cell r="M446" t="str">
            <v>ZK103.K225.C180</v>
          </cell>
          <cell r="N446" t="str">
            <v>ZK103</v>
          </cell>
          <cell r="O446" t="str">
            <v>C180</v>
          </cell>
          <cell r="Q446">
            <v>0</v>
          </cell>
          <cell r="R446">
            <v>0</v>
          </cell>
          <cell r="S446" t="b">
            <v>0</v>
          </cell>
          <cell r="T446">
            <v>0</v>
          </cell>
          <cell r="U446" t="str">
            <v>ZK1</v>
          </cell>
          <cell r="V446" t="str">
            <v>C180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 t="str">
            <v>C180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 t="str">
            <v>C180</v>
          </cell>
          <cell r="AJ446"/>
          <cell r="AK446">
            <v>1</v>
          </cell>
          <cell r="AL446">
            <v>959870.5499999997</v>
          </cell>
          <cell r="AV446">
            <v>0</v>
          </cell>
        </row>
        <row r="447">
          <cell r="A447" t="str">
            <v>ZK103.K225.C181</v>
          </cell>
          <cell r="B447" t="str">
            <v>ZK103</v>
          </cell>
          <cell r="C447">
            <v>0</v>
          </cell>
          <cell r="D447">
            <v>0</v>
          </cell>
          <cell r="E447">
            <v>0</v>
          </cell>
          <cell r="F447">
            <v>3000</v>
          </cell>
          <cell r="G447">
            <v>0</v>
          </cell>
          <cell r="H447">
            <v>3000</v>
          </cell>
          <cell r="J447" t="str">
            <v>ZK103.K225.C181</v>
          </cell>
          <cell r="K447">
            <v>3000</v>
          </cell>
          <cell r="L447" t="str">
            <v>ZK103.K225.C181</v>
          </cell>
          <cell r="M447" t="str">
            <v>ZK103.K225.C181</v>
          </cell>
          <cell r="N447" t="str">
            <v>ZK103</v>
          </cell>
          <cell r="O447" t="str">
            <v>C181</v>
          </cell>
          <cell r="Q447">
            <v>3000</v>
          </cell>
          <cell r="R447">
            <v>0</v>
          </cell>
          <cell r="S447" t="b">
            <v>0</v>
          </cell>
          <cell r="U447" t="str">
            <v>ZK1</v>
          </cell>
          <cell r="V447" t="str">
            <v>C181</v>
          </cell>
          <cell r="W447">
            <v>0</v>
          </cell>
          <cell r="X447">
            <v>0</v>
          </cell>
          <cell r="Y447">
            <v>3000</v>
          </cell>
          <cell r="Z447">
            <v>0</v>
          </cell>
          <cell r="AA447">
            <v>3000</v>
          </cell>
          <cell r="AB447" t="str">
            <v>C181</v>
          </cell>
          <cell r="AC447">
            <v>0</v>
          </cell>
          <cell r="AD447">
            <v>0</v>
          </cell>
          <cell r="AE447">
            <v>3000</v>
          </cell>
          <cell r="AF447">
            <v>0</v>
          </cell>
          <cell r="AG447" t="str">
            <v>C181</v>
          </cell>
          <cell r="AJ447"/>
          <cell r="AK447">
            <v>1</v>
          </cell>
          <cell r="AL447">
            <v>959870.5499999997</v>
          </cell>
          <cell r="AV447">
            <v>3000</v>
          </cell>
        </row>
        <row r="448">
          <cell r="A448" t="str">
            <v>ZK103.K225.C230</v>
          </cell>
          <cell r="B448" t="str">
            <v>ZK103</v>
          </cell>
          <cell r="C448">
            <v>0</v>
          </cell>
          <cell r="D448">
            <v>0</v>
          </cell>
          <cell r="E448">
            <v>35.6</v>
          </cell>
          <cell r="F448">
            <v>0</v>
          </cell>
          <cell r="G448">
            <v>0</v>
          </cell>
          <cell r="H448">
            <v>0</v>
          </cell>
          <cell r="J448" t="str">
            <v>ZK103.K225.C230</v>
          </cell>
          <cell r="K448">
            <v>0</v>
          </cell>
          <cell r="L448" t="str">
            <v>ZK103.K225.C230</v>
          </cell>
          <cell r="M448" t="str">
            <v>ZK103.K225.C230</v>
          </cell>
          <cell r="N448" t="str">
            <v>ZK103</v>
          </cell>
          <cell r="O448" t="str">
            <v>C230</v>
          </cell>
          <cell r="Q448">
            <v>0</v>
          </cell>
          <cell r="R448">
            <v>0</v>
          </cell>
          <cell r="S448" t="b">
            <v>0</v>
          </cell>
          <cell r="T448">
            <v>0</v>
          </cell>
          <cell r="U448" t="str">
            <v>ZK1</v>
          </cell>
          <cell r="V448" t="str">
            <v>C230</v>
          </cell>
          <cell r="W448">
            <v>0</v>
          </cell>
          <cell r="X448">
            <v>35.6</v>
          </cell>
          <cell r="Y448">
            <v>0</v>
          </cell>
          <cell r="Z448">
            <v>0</v>
          </cell>
          <cell r="AA448">
            <v>0</v>
          </cell>
          <cell r="AB448" t="str">
            <v>C230</v>
          </cell>
          <cell r="AC448">
            <v>0</v>
          </cell>
          <cell r="AD448">
            <v>35.6</v>
          </cell>
          <cell r="AE448">
            <v>0</v>
          </cell>
          <cell r="AF448">
            <v>0</v>
          </cell>
          <cell r="AG448" t="str">
            <v>C230</v>
          </cell>
          <cell r="AJ448"/>
          <cell r="AK448">
            <v>1</v>
          </cell>
          <cell r="AL448">
            <v>959870.5499999997</v>
          </cell>
          <cell r="AV448">
            <v>35.6</v>
          </cell>
        </row>
        <row r="449">
          <cell r="A449" t="str">
            <v>ZK103.K225.C235</v>
          </cell>
          <cell r="B449" t="str">
            <v>ZK103</v>
          </cell>
          <cell r="C449">
            <v>0</v>
          </cell>
          <cell r="D449">
            <v>0</v>
          </cell>
          <cell r="E449">
            <v>0</v>
          </cell>
          <cell r="F449">
            <v>3450.55</v>
          </cell>
          <cell r="G449">
            <v>0</v>
          </cell>
          <cell r="H449">
            <v>3450.55</v>
          </cell>
          <cell r="J449" t="str">
            <v>ZK103.K225.C235</v>
          </cell>
          <cell r="K449">
            <v>3450.55</v>
          </cell>
          <cell r="L449" t="str">
            <v>ZK103.K225.C235</v>
          </cell>
          <cell r="M449" t="str">
            <v>ZK103.K225.C235</v>
          </cell>
          <cell r="N449" t="str">
            <v>ZK103</v>
          </cell>
          <cell r="O449" t="str">
            <v>C235</v>
          </cell>
          <cell r="Q449">
            <v>3450.55</v>
          </cell>
          <cell r="R449">
            <v>0</v>
          </cell>
          <cell r="S449" t="b">
            <v>0</v>
          </cell>
          <cell r="U449" t="str">
            <v>ZK1</v>
          </cell>
          <cell r="V449" t="str">
            <v>C235</v>
          </cell>
          <cell r="W449">
            <v>0</v>
          </cell>
          <cell r="X449">
            <v>0</v>
          </cell>
          <cell r="Y449">
            <v>3450.55</v>
          </cell>
          <cell r="Z449">
            <v>0</v>
          </cell>
          <cell r="AA449">
            <v>3450.55</v>
          </cell>
          <cell r="AB449" t="str">
            <v>C235</v>
          </cell>
          <cell r="AC449">
            <v>0</v>
          </cell>
          <cell r="AD449">
            <v>0</v>
          </cell>
          <cell r="AE449">
            <v>3450.55</v>
          </cell>
          <cell r="AF449">
            <v>0</v>
          </cell>
          <cell r="AG449" t="str">
            <v>C235</v>
          </cell>
          <cell r="AJ449"/>
          <cell r="AK449">
            <v>1</v>
          </cell>
          <cell r="AL449">
            <v>959870.5499999997</v>
          </cell>
          <cell r="AV449">
            <v>3450.55</v>
          </cell>
        </row>
        <row r="450">
          <cell r="A450" t="str">
            <v>ZK103.K225.C603</v>
          </cell>
          <cell r="B450" t="str">
            <v>ZK103</v>
          </cell>
          <cell r="C450">
            <v>0</v>
          </cell>
          <cell r="D450">
            <v>0</v>
          </cell>
          <cell r="E450">
            <v>0</v>
          </cell>
          <cell r="F450">
            <v>100</v>
          </cell>
          <cell r="G450">
            <v>0</v>
          </cell>
          <cell r="H450">
            <v>100</v>
          </cell>
          <cell r="J450" t="str">
            <v>ZK103.K225.C603</v>
          </cell>
          <cell r="K450">
            <v>100</v>
          </cell>
          <cell r="L450" t="str">
            <v>ZK103.K225.C603</v>
          </cell>
          <cell r="M450" t="str">
            <v>ZK103.K225.C603</v>
          </cell>
          <cell r="N450" t="str">
            <v>ZK103</v>
          </cell>
          <cell r="O450" t="str">
            <v>C603</v>
          </cell>
          <cell r="Q450">
            <v>100</v>
          </cell>
          <cell r="R450">
            <v>0</v>
          </cell>
          <cell r="S450" t="b">
            <v>0</v>
          </cell>
          <cell r="U450" t="str">
            <v>ZK1</v>
          </cell>
          <cell r="V450" t="str">
            <v>C603</v>
          </cell>
          <cell r="W450">
            <v>0</v>
          </cell>
          <cell r="X450">
            <v>0</v>
          </cell>
          <cell r="Y450">
            <v>100</v>
          </cell>
          <cell r="Z450">
            <v>0</v>
          </cell>
          <cell r="AA450">
            <v>100</v>
          </cell>
          <cell r="AB450" t="str">
            <v>C603</v>
          </cell>
          <cell r="AC450">
            <v>0</v>
          </cell>
          <cell r="AD450">
            <v>0</v>
          </cell>
          <cell r="AE450">
            <v>100</v>
          </cell>
          <cell r="AF450">
            <v>0</v>
          </cell>
          <cell r="AG450" t="str">
            <v>C603</v>
          </cell>
          <cell r="AJ450"/>
          <cell r="AK450">
            <v>1</v>
          </cell>
          <cell r="AL450">
            <v>959870.5499999997</v>
          </cell>
          <cell r="AV450">
            <v>100</v>
          </cell>
        </row>
        <row r="451">
          <cell r="A451" t="str">
            <v>ZK103.K225.C810</v>
          </cell>
          <cell r="B451" t="str">
            <v>ZK103</v>
          </cell>
          <cell r="C451">
            <v>0</v>
          </cell>
          <cell r="D451">
            <v>0</v>
          </cell>
          <cell r="E451">
            <v>0</v>
          </cell>
          <cell r="F451">
            <v>189.27</v>
          </cell>
          <cell r="G451">
            <v>0</v>
          </cell>
          <cell r="H451">
            <v>189.27</v>
          </cell>
          <cell r="J451" t="str">
            <v>ZK103.K225.C810</v>
          </cell>
          <cell r="K451">
            <v>189.27</v>
          </cell>
          <cell r="L451" t="str">
            <v>ZK103.K225.C810</v>
          </cell>
          <cell r="M451" t="str">
            <v>ZK103.K225.C810</v>
          </cell>
          <cell r="N451" t="str">
            <v>ZK103</v>
          </cell>
          <cell r="O451" t="str">
            <v>C810</v>
          </cell>
          <cell r="Q451">
            <v>189.27</v>
          </cell>
          <cell r="R451">
            <v>0</v>
          </cell>
          <cell r="S451" t="b">
            <v>0</v>
          </cell>
          <cell r="T451">
            <v>0</v>
          </cell>
          <cell r="U451" t="str">
            <v>ZK1</v>
          </cell>
          <cell r="V451" t="str">
            <v>C810</v>
          </cell>
          <cell r="W451">
            <v>0</v>
          </cell>
          <cell r="X451">
            <v>0</v>
          </cell>
          <cell r="Y451">
            <v>189.27</v>
          </cell>
          <cell r="Z451">
            <v>0</v>
          </cell>
          <cell r="AA451">
            <v>189.27</v>
          </cell>
          <cell r="AB451" t="str">
            <v>C810</v>
          </cell>
          <cell r="AC451">
            <v>0</v>
          </cell>
          <cell r="AD451">
            <v>0</v>
          </cell>
          <cell r="AE451">
            <v>189.27</v>
          </cell>
          <cell r="AF451">
            <v>0</v>
          </cell>
          <cell r="AG451" t="str">
            <v>C810</v>
          </cell>
          <cell r="AJ451"/>
          <cell r="AK451">
            <v>1</v>
          </cell>
          <cell r="AL451">
            <v>959870.5499999997</v>
          </cell>
          <cell r="AV451">
            <v>189.27</v>
          </cell>
        </row>
        <row r="452">
          <cell r="A452" t="str">
            <v>ZK103.K225.I001</v>
          </cell>
          <cell r="B452" t="str">
            <v>ZK103</v>
          </cell>
          <cell r="C452">
            <v>0</v>
          </cell>
          <cell r="D452">
            <v>0</v>
          </cell>
          <cell r="E452">
            <v>13229.94</v>
          </cell>
          <cell r="F452">
            <v>0</v>
          </cell>
          <cell r="G452">
            <v>0</v>
          </cell>
          <cell r="H452">
            <v>0</v>
          </cell>
          <cell r="J452" t="str">
            <v>ZK103.K225.I001</v>
          </cell>
          <cell r="K452">
            <v>0</v>
          </cell>
          <cell r="L452" t="str">
            <v>ZK103.K225.I001</v>
          </cell>
          <cell r="M452" t="str">
            <v>ZK103.K225.I001</v>
          </cell>
          <cell r="N452" t="str">
            <v>ZK103</v>
          </cell>
          <cell r="O452" t="str">
            <v>I001</v>
          </cell>
          <cell r="Q452">
            <v>0</v>
          </cell>
          <cell r="R452">
            <v>0</v>
          </cell>
          <cell r="S452" t="b">
            <v>0</v>
          </cell>
          <cell r="T452">
            <v>0</v>
          </cell>
          <cell r="U452" t="str">
            <v>ZK1</v>
          </cell>
          <cell r="V452" t="str">
            <v>I001</v>
          </cell>
          <cell r="W452">
            <v>0</v>
          </cell>
          <cell r="X452">
            <v>13229.94</v>
          </cell>
          <cell r="Y452">
            <v>0</v>
          </cell>
          <cell r="Z452">
            <v>0</v>
          </cell>
          <cell r="AA452">
            <v>0</v>
          </cell>
          <cell r="AB452" t="str">
            <v>I001</v>
          </cell>
          <cell r="AC452">
            <v>0</v>
          </cell>
          <cell r="AD452">
            <v>13229.94</v>
          </cell>
          <cell r="AE452">
            <v>0</v>
          </cell>
          <cell r="AF452">
            <v>0</v>
          </cell>
          <cell r="AG452" t="str">
            <v>I001</v>
          </cell>
          <cell r="AJ452"/>
          <cell r="AK452">
            <v>1</v>
          </cell>
          <cell r="AL452">
            <v>959870.5499999997</v>
          </cell>
          <cell r="AV452">
            <v>13229.94</v>
          </cell>
        </row>
        <row r="453">
          <cell r="A453" t="str">
            <v>ZK103.K226.C020</v>
          </cell>
          <cell r="B453" t="str">
            <v>ZK103</v>
          </cell>
          <cell r="C453">
            <v>0</v>
          </cell>
          <cell r="D453">
            <v>0</v>
          </cell>
          <cell r="E453">
            <v>115279.98</v>
          </cell>
          <cell r="F453">
            <v>0</v>
          </cell>
          <cell r="G453">
            <v>0</v>
          </cell>
          <cell r="H453">
            <v>0</v>
          </cell>
          <cell r="J453" t="str">
            <v>ZK103.K226.C020</v>
          </cell>
          <cell r="K453">
            <v>0</v>
          </cell>
          <cell r="L453" t="str">
            <v>ZK103.K226.C020</v>
          </cell>
          <cell r="M453" t="str">
            <v>ZK103.K226.C020</v>
          </cell>
          <cell r="N453" t="str">
            <v>ZK103</v>
          </cell>
          <cell r="O453" t="str">
            <v>C020</v>
          </cell>
          <cell r="Q453">
            <v>0</v>
          </cell>
          <cell r="R453">
            <v>0</v>
          </cell>
          <cell r="S453" t="b">
            <v>0</v>
          </cell>
          <cell r="U453" t="str">
            <v>ZK1</v>
          </cell>
          <cell r="V453" t="str">
            <v>C020</v>
          </cell>
          <cell r="W453">
            <v>0</v>
          </cell>
          <cell r="X453">
            <v>115279.98</v>
          </cell>
          <cell r="Y453">
            <v>0</v>
          </cell>
          <cell r="Z453">
            <v>0</v>
          </cell>
          <cell r="AA453">
            <v>0</v>
          </cell>
          <cell r="AB453" t="str">
            <v>C020</v>
          </cell>
          <cell r="AC453">
            <v>0</v>
          </cell>
          <cell r="AD453">
            <v>115279.98</v>
          </cell>
          <cell r="AE453">
            <v>0</v>
          </cell>
          <cell r="AF453">
            <v>0</v>
          </cell>
          <cell r="AG453" t="str">
            <v>C020</v>
          </cell>
          <cell r="AJ453"/>
          <cell r="AK453">
            <v>1</v>
          </cell>
          <cell r="AL453">
            <v>959870.5499999997</v>
          </cell>
          <cell r="AV453">
            <v>115279.98</v>
          </cell>
        </row>
        <row r="454">
          <cell r="A454" t="str">
            <v>ZK103.K226.C025</v>
          </cell>
          <cell r="B454" t="str">
            <v>ZK103</v>
          </cell>
          <cell r="C454">
            <v>0</v>
          </cell>
          <cell r="D454">
            <v>0</v>
          </cell>
          <cell r="E454">
            <v>0</v>
          </cell>
          <cell r="F454">
            <v>600</v>
          </cell>
          <cell r="G454">
            <v>0</v>
          </cell>
          <cell r="H454">
            <v>600</v>
          </cell>
          <cell r="J454" t="str">
            <v>ZK103.K226.C025</v>
          </cell>
          <cell r="K454">
            <v>600</v>
          </cell>
          <cell r="L454" t="str">
            <v>ZK103.K226.C025</v>
          </cell>
          <cell r="M454" t="str">
            <v>ZK103.K226.C025</v>
          </cell>
          <cell r="N454" t="str">
            <v>ZK103</v>
          </cell>
          <cell r="O454" t="str">
            <v>C025</v>
          </cell>
          <cell r="Q454">
            <v>600</v>
          </cell>
          <cell r="R454">
            <v>0</v>
          </cell>
          <cell r="S454" t="b">
            <v>0</v>
          </cell>
          <cell r="T454">
            <v>0</v>
          </cell>
          <cell r="U454" t="str">
            <v>ZK1</v>
          </cell>
          <cell r="V454" t="str">
            <v>C025</v>
          </cell>
          <cell r="W454">
            <v>0</v>
          </cell>
          <cell r="X454">
            <v>0</v>
          </cell>
          <cell r="Y454">
            <v>600</v>
          </cell>
          <cell r="Z454">
            <v>0</v>
          </cell>
          <cell r="AA454">
            <v>600</v>
          </cell>
          <cell r="AB454" t="str">
            <v>C025</v>
          </cell>
          <cell r="AC454">
            <v>0</v>
          </cell>
          <cell r="AD454">
            <v>0</v>
          </cell>
          <cell r="AE454">
            <v>600</v>
          </cell>
          <cell r="AF454">
            <v>0</v>
          </cell>
          <cell r="AG454" t="str">
            <v>C025</v>
          </cell>
          <cell r="AJ454"/>
          <cell r="AK454">
            <v>1</v>
          </cell>
          <cell r="AL454">
            <v>959870.5499999997</v>
          </cell>
          <cell r="AV454">
            <v>600</v>
          </cell>
        </row>
        <row r="455">
          <cell r="A455" t="str">
            <v>ZK103.K226.C070</v>
          </cell>
          <cell r="B455" t="str">
            <v>ZK103</v>
          </cell>
          <cell r="C455">
            <v>0</v>
          </cell>
          <cell r="D455">
            <v>0</v>
          </cell>
          <cell r="E455">
            <v>0</v>
          </cell>
          <cell r="F455">
            <v>4862.21</v>
          </cell>
          <cell r="G455">
            <v>0</v>
          </cell>
          <cell r="H455">
            <v>4862.21</v>
          </cell>
          <cell r="J455" t="str">
            <v>ZK103.K226.C070</v>
          </cell>
          <cell r="K455">
            <v>4862.21</v>
          </cell>
          <cell r="L455" t="str">
            <v>ZK103.K226.C070</v>
          </cell>
          <cell r="M455" t="str">
            <v>ZK103.K226.C070</v>
          </cell>
          <cell r="N455" t="str">
            <v>ZK103</v>
          </cell>
          <cell r="O455" t="str">
            <v>C070</v>
          </cell>
          <cell r="Q455">
            <v>4862.21</v>
          </cell>
          <cell r="R455">
            <v>0</v>
          </cell>
          <cell r="S455" t="b">
            <v>0</v>
          </cell>
          <cell r="U455" t="str">
            <v>ZK1</v>
          </cell>
          <cell r="V455" t="str">
            <v>C070</v>
          </cell>
          <cell r="W455">
            <v>0</v>
          </cell>
          <cell r="X455">
            <v>0</v>
          </cell>
          <cell r="Y455">
            <v>4862.21</v>
          </cell>
          <cell r="Z455">
            <v>0</v>
          </cell>
          <cell r="AA455">
            <v>4862.21</v>
          </cell>
          <cell r="AB455" t="str">
            <v>C070</v>
          </cell>
          <cell r="AC455">
            <v>0</v>
          </cell>
          <cell r="AD455">
            <v>0</v>
          </cell>
          <cell r="AE455">
            <v>4862.21</v>
          </cell>
          <cell r="AF455">
            <v>0</v>
          </cell>
          <cell r="AG455" t="str">
            <v>C070</v>
          </cell>
          <cell r="AJ455"/>
          <cell r="AK455">
            <v>1</v>
          </cell>
          <cell r="AL455">
            <v>959870.5499999997</v>
          </cell>
          <cell r="AV455">
            <v>4862.21</v>
          </cell>
        </row>
        <row r="456">
          <cell r="A456" t="str">
            <v>ZK103.K226.C181</v>
          </cell>
          <cell r="B456" t="str">
            <v>ZK103</v>
          </cell>
          <cell r="C456">
            <v>0</v>
          </cell>
          <cell r="D456">
            <v>0</v>
          </cell>
          <cell r="E456">
            <v>2000</v>
          </cell>
          <cell r="F456">
            <v>0</v>
          </cell>
          <cell r="G456">
            <v>0</v>
          </cell>
          <cell r="H456">
            <v>0</v>
          </cell>
          <cell r="J456" t="str">
            <v>ZK103.K226.C181</v>
          </cell>
          <cell r="K456">
            <v>0</v>
          </cell>
          <cell r="L456" t="str">
            <v>ZK103.K226.C181</v>
          </cell>
          <cell r="M456" t="str">
            <v>ZK103.K226.C181</v>
          </cell>
          <cell r="N456" t="str">
            <v>ZK103</v>
          </cell>
          <cell r="O456" t="str">
            <v>C181</v>
          </cell>
          <cell r="Q456">
            <v>0</v>
          </cell>
          <cell r="R456">
            <v>0</v>
          </cell>
          <cell r="S456" t="b">
            <v>0</v>
          </cell>
          <cell r="T456">
            <v>0</v>
          </cell>
          <cell r="U456" t="str">
            <v>ZK1</v>
          </cell>
          <cell r="V456" t="str">
            <v>C181</v>
          </cell>
          <cell r="W456">
            <v>0</v>
          </cell>
          <cell r="X456">
            <v>2000</v>
          </cell>
          <cell r="Y456">
            <v>0</v>
          </cell>
          <cell r="Z456">
            <v>0</v>
          </cell>
          <cell r="AA456">
            <v>0</v>
          </cell>
          <cell r="AB456" t="str">
            <v>C181</v>
          </cell>
          <cell r="AC456">
            <v>0</v>
          </cell>
          <cell r="AD456">
            <v>2000</v>
          </cell>
          <cell r="AE456">
            <v>0</v>
          </cell>
          <cell r="AF456">
            <v>0</v>
          </cell>
          <cell r="AG456" t="str">
            <v>C181</v>
          </cell>
          <cell r="AJ456"/>
          <cell r="AK456">
            <v>1</v>
          </cell>
          <cell r="AL456">
            <v>959870.5499999997</v>
          </cell>
          <cell r="AV456">
            <v>2000</v>
          </cell>
        </row>
        <row r="457">
          <cell r="A457" t="str">
            <v>ZK103.K226.C235</v>
          </cell>
          <cell r="B457" t="str">
            <v>ZK103</v>
          </cell>
          <cell r="C457">
            <v>0</v>
          </cell>
          <cell r="D457">
            <v>0</v>
          </cell>
          <cell r="E457">
            <v>0</v>
          </cell>
          <cell r="F457">
            <v>655.17999999999995</v>
          </cell>
          <cell r="G457">
            <v>0</v>
          </cell>
          <cell r="H457">
            <v>655.17999999999995</v>
          </cell>
          <cell r="J457" t="str">
            <v>ZK103.K226.C235</v>
          </cell>
          <cell r="K457">
            <v>655.17999999999995</v>
          </cell>
          <cell r="L457" t="str">
            <v>ZK103.K226.C235</v>
          </cell>
          <cell r="M457" t="str">
            <v>ZK103.K226.C235</v>
          </cell>
          <cell r="N457" t="str">
            <v>ZK103</v>
          </cell>
          <cell r="O457" t="str">
            <v>C235</v>
          </cell>
          <cell r="Q457">
            <v>655.17999999999995</v>
          </cell>
          <cell r="R457">
            <v>0</v>
          </cell>
          <cell r="S457" t="b">
            <v>0</v>
          </cell>
          <cell r="U457" t="str">
            <v>ZK1</v>
          </cell>
          <cell r="V457" t="str">
            <v>C235</v>
          </cell>
          <cell r="W457">
            <v>0</v>
          </cell>
          <cell r="X457">
            <v>0</v>
          </cell>
          <cell r="Y457">
            <v>655.17999999999995</v>
          </cell>
          <cell r="Z457">
            <v>0</v>
          </cell>
          <cell r="AA457">
            <v>655.17999999999995</v>
          </cell>
          <cell r="AB457" t="str">
            <v>C235</v>
          </cell>
          <cell r="AC457">
            <v>0</v>
          </cell>
          <cell r="AD457">
            <v>0</v>
          </cell>
          <cell r="AE457">
            <v>655.17999999999995</v>
          </cell>
          <cell r="AF457">
            <v>0</v>
          </cell>
          <cell r="AG457" t="str">
            <v>C235</v>
          </cell>
          <cell r="AJ457"/>
          <cell r="AK457">
            <v>1</v>
          </cell>
          <cell r="AL457">
            <v>959870.5499999997</v>
          </cell>
          <cell r="AV457">
            <v>655.17999999999995</v>
          </cell>
        </row>
        <row r="458">
          <cell r="A458" t="str">
            <v>ZK103.K226.C274</v>
          </cell>
          <cell r="B458" t="str">
            <v>ZK103</v>
          </cell>
          <cell r="C458">
            <v>0</v>
          </cell>
          <cell r="D458">
            <v>0</v>
          </cell>
          <cell r="E458">
            <v>0</v>
          </cell>
          <cell r="F458">
            <v>1133</v>
          </cell>
          <cell r="G458">
            <v>0</v>
          </cell>
          <cell r="H458">
            <v>1133</v>
          </cell>
          <cell r="J458" t="str">
            <v>ZK103.K226.C274</v>
          </cell>
          <cell r="K458">
            <v>1133</v>
          </cell>
          <cell r="L458" t="str">
            <v>ZK103.K226.C274</v>
          </cell>
          <cell r="M458" t="str">
            <v>ZK103.K226.C274</v>
          </cell>
          <cell r="N458" t="str">
            <v>ZK103</v>
          </cell>
          <cell r="O458" t="str">
            <v>C274</v>
          </cell>
          <cell r="Q458">
            <v>1133</v>
          </cell>
          <cell r="R458">
            <v>0</v>
          </cell>
          <cell r="S458" t="b">
            <v>0</v>
          </cell>
          <cell r="T458">
            <v>0</v>
          </cell>
          <cell r="U458" t="str">
            <v>ZK1</v>
          </cell>
          <cell r="V458" t="str">
            <v>C274</v>
          </cell>
          <cell r="W458">
            <v>0</v>
          </cell>
          <cell r="X458">
            <v>0</v>
          </cell>
          <cell r="Y458">
            <v>1133</v>
          </cell>
          <cell r="Z458">
            <v>0</v>
          </cell>
          <cell r="AA458">
            <v>1133</v>
          </cell>
          <cell r="AB458" t="str">
            <v>C274</v>
          </cell>
          <cell r="AC458">
            <v>0</v>
          </cell>
          <cell r="AD458">
            <v>0</v>
          </cell>
          <cell r="AE458">
            <v>1133</v>
          </cell>
          <cell r="AF458">
            <v>0</v>
          </cell>
          <cell r="AG458" t="str">
            <v>C274</v>
          </cell>
          <cell r="AJ458"/>
          <cell r="AK458">
            <v>1</v>
          </cell>
          <cell r="AL458">
            <v>959870.5499999997</v>
          </cell>
          <cell r="AV458">
            <v>1133</v>
          </cell>
        </row>
        <row r="459">
          <cell r="A459" t="str">
            <v>ZK103.K226.C290</v>
          </cell>
          <cell r="B459" t="str">
            <v>ZK103</v>
          </cell>
          <cell r="C459">
            <v>0</v>
          </cell>
          <cell r="D459">
            <v>0</v>
          </cell>
          <cell r="E459">
            <v>0</v>
          </cell>
          <cell r="F459">
            <v>2312</v>
          </cell>
          <cell r="G459">
            <v>0</v>
          </cell>
          <cell r="H459">
            <v>2312</v>
          </cell>
          <cell r="J459" t="str">
            <v>ZK103.K226.C290</v>
          </cell>
          <cell r="K459">
            <v>2312</v>
          </cell>
          <cell r="L459" t="str">
            <v>ZK103.K226.C290</v>
          </cell>
          <cell r="M459" t="str">
            <v>ZK103.K226.C290</v>
          </cell>
          <cell r="N459" t="str">
            <v>ZK103</v>
          </cell>
          <cell r="O459" t="str">
            <v>C290</v>
          </cell>
          <cell r="Q459">
            <v>2312</v>
          </cell>
          <cell r="R459">
            <v>0</v>
          </cell>
          <cell r="S459" t="b">
            <v>0</v>
          </cell>
          <cell r="U459" t="str">
            <v>ZK1</v>
          </cell>
          <cell r="V459" t="str">
            <v>C290</v>
          </cell>
          <cell r="W459">
            <v>0</v>
          </cell>
          <cell r="X459">
            <v>0</v>
          </cell>
          <cell r="Y459">
            <v>2312</v>
          </cell>
          <cell r="Z459">
            <v>0</v>
          </cell>
          <cell r="AA459">
            <v>2312</v>
          </cell>
          <cell r="AB459" t="str">
            <v>C290</v>
          </cell>
          <cell r="AC459">
            <v>0</v>
          </cell>
          <cell r="AD459">
            <v>0</v>
          </cell>
          <cell r="AE459">
            <v>2312</v>
          </cell>
          <cell r="AF459">
            <v>0</v>
          </cell>
          <cell r="AG459" t="str">
            <v>C290</v>
          </cell>
          <cell r="AJ459"/>
          <cell r="AK459">
            <v>1</v>
          </cell>
          <cell r="AL459">
            <v>959870.5499999997</v>
          </cell>
          <cell r="AV459">
            <v>2312</v>
          </cell>
        </row>
        <row r="460">
          <cell r="A460" t="str">
            <v>ZK103.K226.C301</v>
          </cell>
          <cell r="B460" t="str">
            <v>ZK103</v>
          </cell>
          <cell r="C460">
            <v>0</v>
          </cell>
          <cell r="D460">
            <v>0</v>
          </cell>
          <cell r="E460">
            <v>0</v>
          </cell>
          <cell r="F460">
            <v>5650</v>
          </cell>
          <cell r="G460">
            <v>0</v>
          </cell>
          <cell r="H460">
            <v>5650</v>
          </cell>
          <cell r="J460" t="str">
            <v>ZK103.K226.C301</v>
          </cell>
          <cell r="K460">
            <v>5650</v>
          </cell>
          <cell r="L460" t="str">
            <v>ZK103.K226.C301</v>
          </cell>
          <cell r="M460" t="str">
            <v>ZK103.K226.C301</v>
          </cell>
          <cell r="N460" t="str">
            <v>ZK103</v>
          </cell>
          <cell r="O460" t="str">
            <v>C301</v>
          </cell>
          <cell r="Q460">
            <v>5650</v>
          </cell>
          <cell r="R460">
            <v>0</v>
          </cell>
          <cell r="S460" t="b">
            <v>0</v>
          </cell>
          <cell r="T460">
            <v>0</v>
          </cell>
          <cell r="U460" t="str">
            <v>ZK1</v>
          </cell>
          <cell r="V460" t="str">
            <v>C301</v>
          </cell>
          <cell r="W460">
            <v>0</v>
          </cell>
          <cell r="X460">
            <v>0</v>
          </cell>
          <cell r="Y460">
            <v>5650</v>
          </cell>
          <cell r="Z460">
            <v>0</v>
          </cell>
          <cell r="AA460">
            <v>5650</v>
          </cell>
          <cell r="AB460" t="str">
            <v>C301</v>
          </cell>
          <cell r="AC460">
            <v>0</v>
          </cell>
          <cell r="AD460">
            <v>0</v>
          </cell>
          <cell r="AE460">
            <v>5650</v>
          </cell>
          <cell r="AF460">
            <v>0</v>
          </cell>
          <cell r="AG460" t="str">
            <v>C301</v>
          </cell>
          <cell r="AJ460"/>
          <cell r="AK460">
            <v>1</v>
          </cell>
          <cell r="AL460">
            <v>959870.5499999997</v>
          </cell>
          <cell r="AV460">
            <v>5650</v>
          </cell>
        </row>
        <row r="461">
          <cell r="A461" t="str">
            <v>ZK103.K226.C320</v>
          </cell>
          <cell r="B461" t="str">
            <v>ZK103</v>
          </cell>
          <cell r="C461">
            <v>0</v>
          </cell>
          <cell r="D461">
            <v>0</v>
          </cell>
          <cell r="E461">
            <v>3200</v>
          </cell>
          <cell r="F461">
            <v>1600</v>
          </cell>
          <cell r="G461">
            <v>0</v>
          </cell>
          <cell r="H461">
            <v>1600</v>
          </cell>
          <cell r="J461" t="str">
            <v>ZK103.K226.C320</v>
          </cell>
          <cell r="K461">
            <v>1600</v>
          </cell>
          <cell r="L461" t="str">
            <v>ZK103.K226.C320</v>
          </cell>
          <cell r="M461" t="str">
            <v>ZK103.K226.C320</v>
          </cell>
          <cell r="N461" t="str">
            <v>ZK103</v>
          </cell>
          <cell r="O461" t="str">
            <v>C320</v>
          </cell>
          <cell r="Q461">
            <v>1600</v>
          </cell>
          <cell r="R461">
            <v>0</v>
          </cell>
          <cell r="S461" t="b">
            <v>0</v>
          </cell>
          <cell r="U461" t="str">
            <v>ZK1</v>
          </cell>
          <cell r="V461" t="str">
            <v>C320</v>
          </cell>
          <cell r="W461">
            <v>0</v>
          </cell>
          <cell r="X461">
            <v>3200</v>
          </cell>
          <cell r="Y461">
            <v>1600</v>
          </cell>
          <cell r="Z461">
            <v>0</v>
          </cell>
          <cell r="AA461">
            <v>1600</v>
          </cell>
          <cell r="AB461" t="str">
            <v>C320</v>
          </cell>
          <cell r="AC461">
            <v>0</v>
          </cell>
          <cell r="AD461">
            <v>3200</v>
          </cell>
          <cell r="AE461">
            <v>1600</v>
          </cell>
          <cell r="AF461">
            <v>0</v>
          </cell>
          <cell r="AG461" t="str">
            <v>C320</v>
          </cell>
          <cell r="AJ461"/>
          <cell r="AK461">
            <v>1</v>
          </cell>
          <cell r="AL461">
            <v>959870.5499999997</v>
          </cell>
          <cell r="AV461">
            <v>4800</v>
          </cell>
        </row>
        <row r="462">
          <cell r="A462" t="str">
            <v>ZK103.K226.C330</v>
          </cell>
          <cell r="B462" t="str">
            <v>ZK103</v>
          </cell>
          <cell r="C462">
            <v>0</v>
          </cell>
          <cell r="D462">
            <v>0</v>
          </cell>
          <cell r="E462">
            <v>0</v>
          </cell>
          <cell r="F462">
            <v>270</v>
          </cell>
          <cell r="G462">
            <v>0</v>
          </cell>
          <cell r="H462">
            <v>270</v>
          </cell>
          <cell r="J462" t="str">
            <v>ZK103.K226.C330</v>
          </cell>
          <cell r="K462">
            <v>270</v>
          </cell>
          <cell r="L462" t="str">
            <v>ZK103.K226.C330</v>
          </cell>
          <cell r="M462" t="str">
            <v>ZK103.K226.C330</v>
          </cell>
          <cell r="N462" t="str">
            <v>ZK103</v>
          </cell>
          <cell r="O462" t="str">
            <v>C330</v>
          </cell>
          <cell r="Q462">
            <v>270</v>
          </cell>
          <cell r="R462">
            <v>0</v>
          </cell>
          <cell r="S462" t="b">
            <v>0</v>
          </cell>
          <cell r="T462">
            <v>0</v>
          </cell>
          <cell r="U462" t="str">
            <v>ZK1</v>
          </cell>
          <cell r="V462" t="str">
            <v>C330</v>
          </cell>
          <cell r="W462">
            <v>0</v>
          </cell>
          <cell r="X462">
            <v>0</v>
          </cell>
          <cell r="Y462">
            <v>270</v>
          </cell>
          <cell r="Z462">
            <v>0</v>
          </cell>
          <cell r="AA462">
            <v>270</v>
          </cell>
          <cell r="AB462" t="str">
            <v>C330</v>
          </cell>
          <cell r="AC462">
            <v>0</v>
          </cell>
          <cell r="AD462">
            <v>0</v>
          </cell>
          <cell r="AE462">
            <v>270</v>
          </cell>
          <cell r="AF462">
            <v>0</v>
          </cell>
          <cell r="AG462" t="str">
            <v>C330</v>
          </cell>
          <cell r="AJ462"/>
          <cell r="AK462">
            <v>1</v>
          </cell>
          <cell r="AL462">
            <v>959870.5499999997</v>
          </cell>
          <cell r="AV462">
            <v>270</v>
          </cell>
        </row>
        <row r="463">
          <cell r="A463" t="str">
            <v>ZK103.K226.I001</v>
          </cell>
          <cell r="B463" t="str">
            <v>ZK103</v>
          </cell>
          <cell r="C463">
            <v>0</v>
          </cell>
          <cell r="D463">
            <v>0</v>
          </cell>
          <cell r="E463">
            <v>7500</v>
          </cell>
          <cell r="F463">
            <v>29000</v>
          </cell>
          <cell r="G463">
            <v>0</v>
          </cell>
          <cell r="H463">
            <v>29000</v>
          </cell>
          <cell r="J463" t="str">
            <v>ZK103.K226.I001</v>
          </cell>
          <cell r="K463">
            <v>29000</v>
          </cell>
          <cell r="L463" t="str">
            <v>ZK103.K226.I001</v>
          </cell>
          <cell r="M463" t="str">
            <v>ZK103.K226.I001</v>
          </cell>
          <cell r="N463" t="str">
            <v>ZK103</v>
          </cell>
          <cell r="O463" t="str">
            <v>I001</v>
          </cell>
          <cell r="Q463">
            <v>29000</v>
          </cell>
          <cell r="R463">
            <v>0</v>
          </cell>
          <cell r="S463" t="b">
            <v>0</v>
          </cell>
          <cell r="U463" t="str">
            <v>ZK1</v>
          </cell>
          <cell r="V463" t="str">
            <v>I001</v>
          </cell>
          <cell r="W463">
            <v>0</v>
          </cell>
          <cell r="X463">
            <v>7500</v>
          </cell>
          <cell r="Y463">
            <v>29000</v>
          </cell>
          <cell r="Z463">
            <v>0</v>
          </cell>
          <cell r="AA463">
            <v>29000</v>
          </cell>
          <cell r="AB463" t="str">
            <v>I001</v>
          </cell>
          <cell r="AC463">
            <v>0</v>
          </cell>
          <cell r="AD463">
            <v>7500</v>
          </cell>
          <cell r="AE463">
            <v>29000</v>
          </cell>
          <cell r="AF463">
            <v>0</v>
          </cell>
          <cell r="AG463" t="str">
            <v>I001</v>
          </cell>
          <cell r="AJ463"/>
          <cell r="AK463">
            <v>1</v>
          </cell>
          <cell r="AL463">
            <v>959870.5499999997</v>
          </cell>
          <cell r="AV463">
            <v>36500</v>
          </cell>
        </row>
        <row r="464">
          <cell r="A464" t="str">
            <v>ZK103.K227.C009</v>
          </cell>
          <cell r="B464" t="str">
            <v>ZK103</v>
          </cell>
          <cell r="C464">
            <v>0</v>
          </cell>
          <cell r="D464">
            <v>0</v>
          </cell>
          <cell r="E464">
            <v>157.30000000000001</v>
          </cell>
          <cell r="F464">
            <v>84.3</v>
          </cell>
          <cell r="G464">
            <v>0</v>
          </cell>
          <cell r="H464">
            <v>84.3</v>
          </cell>
          <cell r="J464" t="str">
            <v>ZK103.K227.C009</v>
          </cell>
          <cell r="K464">
            <v>84.3</v>
          </cell>
          <cell r="L464" t="str">
            <v>ZK103.K227.C009</v>
          </cell>
          <cell r="M464" t="str">
            <v>ZK103.K227.C009</v>
          </cell>
          <cell r="N464" t="str">
            <v>ZK103</v>
          </cell>
          <cell r="O464" t="str">
            <v>C009</v>
          </cell>
          <cell r="Q464">
            <v>84.3</v>
          </cell>
          <cell r="R464">
            <v>0</v>
          </cell>
          <cell r="S464" t="b">
            <v>0</v>
          </cell>
          <cell r="T464">
            <v>0</v>
          </cell>
          <cell r="U464" t="str">
            <v>ZK1</v>
          </cell>
          <cell r="V464" t="str">
            <v>C009</v>
          </cell>
          <cell r="W464">
            <v>0</v>
          </cell>
          <cell r="X464">
            <v>157.30000000000001</v>
          </cell>
          <cell r="Y464">
            <v>84.3</v>
          </cell>
          <cell r="Z464">
            <v>0</v>
          </cell>
          <cell r="AA464">
            <v>84.3</v>
          </cell>
          <cell r="AB464" t="str">
            <v>C009</v>
          </cell>
          <cell r="AC464">
            <v>0</v>
          </cell>
          <cell r="AD464">
            <v>157.30000000000001</v>
          </cell>
          <cell r="AE464">
            <v>84.3</v>
          </cell>
          <cell r="AF464">
            <v>0</v>
          </cell>
          <cell r="AG464" t="str">
            <v>C009</v>
          </cell>
          <cell r="AJ464"/>
          <cell r="AK464">
            <v>1</v>
          </cell>
          <cell r="AL464">
            <v>959870.5499999997</v>
          </cell>
          <cell r="AV464">
            <v>241.60000000000002</v>
          </cell>
        </row>
        <row r="465">
          <cell r="A465" t="str">
            <v>ZK103.K227.C020</v>
          </cell>
          <cell r="B465" t="str">
            <v>ZK103</v>
          </cell>
          <cell r="C465">
            <v>0</v>
          </cell>
          <cell r="D465">
            <v>0</v>
          </cell>
          <cell r="E465">
            <v>51529.01</v>
          </cell>
          <cell r="F465">
            <v>0</v>
          </cell>
          <cell r="G465">
            <v>0</v>
          </cell>
          <cell r="H465">
            <v>0</v>
          </cell>
          <cell r="J465" t="str">
            <v>ZK103.K227.C020</v>
          </cell>
          <cell r="K465">
            <v>0</v>
          </cell>
          <cell r="L465" t="str">
            <v>ZK103.K227.C020</v>
          </cell>
          <cell r="M465" t="str">
            <v>ZK103.K227.C020</v>
          </cell>
          <cell r="N465" t="str">
            <v>ZK103</v>
          </cell>
          <cell r="O465" t="str">
            <v>C020</v>
          </cell>
          <cell r="Q465">
            <v>0</v>
          </cell>
          <cell r="R465">
            <v>0</v>
          </cell>
          <cell r="S465" t="b">
            <v>0</v>
          </cell>
          <cell r="T465">
            <v>0</v>
          </cell>
          <cell r="U465" t="str">
            <v>ZK1</v>
          </cell>
          <cell r="V465" t="str">
            <v>C020</v>
          </cell>
          <cell r="W465">
            <v>0</v>
          </cell>
          <cell r="X465">
            <v>51529.01</v>
          </cell>
          <cell r="Y465">
            <v>0</v>
          </cell>
          <cell r="Z465">
            <v>0</v>
          </cell>
          <cell r="AA465">
            <v>0</v>
          </cell>
          <cell r="AB465" t="str">
            <v>C020</v>
          </cell>
          <cell r="AC465">
            <v>0</v>
          </cell>
          <cell r="AD465">
            <v>51529.01</v>
          </cell>
          <cell r="AE465">
            <v>0</v>
          </cell>
          <cell r="AF465">
            <v>0</v>
          </cell>
          <cell r="AG465" t="str">
            <v>C020</v>
          </cell>
          <cell r="AJ465"/>
          <cell r="AK465">
            <v>1</v>
          </cell>
          <cell r="AL465">
            <v>959870.5499999997</v>
          </cell>
          <cell r="AV465">
            <v>51529.01</v>
          </cell>
        </row>
        <row r="466">
          <cell r="A466" t="str">
            <v>ZK103.K227.C025</v>
          </cell>
          <cell r="B466" t="str">
            <v>ZK103</v>
          </cell>
          <cell r="C466">
            <v>0</v>
          </cell>
          <cell r="D466">
            <v>0</v>
          </cell>
          <cell r="E466">
            <v>0</v>
          </cell>
          <cell r="F466">
            <v>18773.18</v>
          </cell>
          <cell r="G466">
            <v>0</v>
          </cell>
          <cell r="H466">
            <v>18773.18</v>
          </cell>
          <cell r="J466" t="str">
            <v>ZK103.K227.C025</v>
          </cell>
          <cell r="K466">
            <v>18773.18</v>
          </cell>
          <cell r="L466" t="str">
            <v>ZK103.K227.C025</v>
          </cell>
          <cell r="M466" t="str">
            <v>ZK103.K227.C025</v>
          </cell>
          <cell r="N466" t="str">
            <v>ZK103</v>
          </cell>
          <cell r="O466" t="str">
            <v>C025</v>
          </cell>
          <cell r="Q466">
            <v>18773.18</v>
          </cell>
          <cell r="R466">
            <v>0</v>
          </cell>
          <cell r="S466" t="b">
            <v>0</v>
          </cell>
          <cell r="U466" t="str">
            <v>ZK1</v>
          </cell>
          <cell r="V466" t="str">
            <v>C025</v>
          </cell>
          <cell r="W466">
            <v>0</v>
          </cell>
          <cell r="X466">
            <v>0</v>
          </cell>
          <cell r="Y466">
            <v>18773.18</v>
          </cell>
          <cell r="Z466">
            <v>0</v>
          </cell>
          <cell r="AA466">
            <v>18773.18</v>
          </cell>
          <cell r="AB466" t="str">
            <v>C025</v>
          </cell>
          <cell r="AC466">
            <v>0</v>
          </cell>
          <cell r="AD466">
            <v>0</v>
          </cell>
          <cell r="AE466">
            <v>18773.18</v>
          </cell>
          <cell r="AF466">
            <v>0</v>
          </cell>
          <cell r="AG466" t="str">
            <v>C025</v>
          </cell>
          <cell r="AJ466"/>
          <cell r="AK466">
            <v>1</v>
          </cell>
          <cell r="AL466">
            <v>959870.5499999997</v>
          </cell>
          <cell r="AV466">
            <v>18773.18</v>
          </cell>
        </row>
        <row r="467">
          <cell r="A467" t="str">
            <v>ZK103.K227.C070</v>
          </cell>
          <cell r="B467" t="str">
            <v>ZK103</v>
          </cell>
          <cell r="C467">
            <v>0</v>
          </cell>
          <cell r="D467">
            <v>0</v>
          </cell>
          <cell r="E467">
            <v>0</v>
          </cell>
          <cell r="F467">
            <v>1904.94</v>
          </cell>
          <cell r="G467">
            <v>0</v>
          </cell>
          <cell r="H467">
            <v>1904.94</v>
          </cell>
          <cell r="J467" t="str">
            <v>ZK103.K227.C070</v>
          </cell>
          <cell r="K467">
            <v>1904.94</v>
          </cell>
          <cell r="L467" t="str">
            <v>ZK103.K227.C070</v>
          </cell>
          <cell r="M467" t="str">
            <v>ZK103.K227.C070</v>
          </cell>
          <cell r="N467" t="str">
            <v>ZK103</v>
          </cell>
          <cell r="O467" t="str">
            <v>C070</v>
          </cell>
          <cell r="Q467">
            <v>1904.94</v>
          </cell>
          <cell r="R467">
            <v>0</v>
          </cell>
          <cell r="S467" t="b">
            <v>0</v>
          </cell>
          <cell r="T467">
            <v>0</v>
          </cell>
          <cell r="U467" t="str">
            <v>ZK1</v>
          </cell>
          <cell r="V467" t="str">
            <v>C070</v>
          </cell>
          <cell r="W467">
            <v>0</v>
          </cell>
          <cell r="X467">
            <v>0</v>
          </cell>
          <cell r="Y467">
            <v>1904.94</v>
          </cell>
          <cell r="Z467">
            <v>0</v>
          </cell>
          <cell r="AA467">
            <v>1904.94</v>
          </cell>
          <cell r="AB467" t="str">
            <v>C070</v>
          </cell>
          <cell r="AC467">
            <v>0</v>
          </cell>
          <cell r="AD467">
            <v>0</v>
          </cell>
          <cell r="AE467">
            <v>1904.94</v>
          </cell>
          <cell r="AF467">
            <v>0</v>
          </cell>
          <cell r="AG467" t="str">
            <v>C070</v>
          </cell>
          <cell r="AJ467"/>
          <cell r="AK467">
            <v>1</v>
          </cell>
          <cell r="AL467">
            <v>959870.5499999997</v>
          </cell>
          <cell r="AV467">
            <v>1904.94</v>
          </cell>
        </row>
        <row r="468">
          <cell r="A468" t="str">
            <v>ZK103.K227.C130</v>
          </cell>
          <cell r="B468" t="str">
            <v>ZK103</v>
          </cell>
          <cell r="C468">
            <v>0</v>
          </cell>
          <cell r="D468">
            <v>0</v>
          </cell>
          <cell r="E468">
            <v>0</v>
          </cell>
          <cell r="F468">
            <v>87.21</v>
          </cell>
          <cell r="G468">
            <v>0</v>
          </cell>
          <cell r="H468">
            <v>87.21</v>
          </cell>
          <cell r="J468" t="str">
            <v>ZK103.K227.C130</v>
          </cell>
          <cell r="K468">
            <v>87.21</v>
          </cell>
          <cell r="L468" t="str">
            <v>ZK103.K227.C130</v>
          </cell>
          <cell r="M468" t="str">
            <v>ZK103.K227.C130</v>
          </cell>
          <cell r="N468" t="str">
            <v>ZK103</v>
          </cell>
          <cell r="O468" t="str">
            <v>C130</v>
          </cell>
          <cell r="Q468">
            <v>87.21</v>
          </cell>
          <cell r="R468">
            <v>0</v>
          </cell>
          <cell r="S468" t="b">
            <v>0</v>
          </cell>
          <cell r="U468" t="str">
            <v>ZK1</v>
          </cell>
          <cell r="V468" t="str">
            <v>C130</v>
          </cell>
          <cell r="W468">
            <v>0</v>
          </cell>
          <cell r="X468">
            <v>0</v>
          </cell>
          <cell r="Y468">
            <v>87.21</v>
          </cell>
          <cell r="Z468">
            <v>0</v>
          </cell>
          <cell r="AA468">
            <v>87.21</v>
          </cell>
          <cell r="AB468" t="str">
            <v>C130</v>
          </cell>
          <cell r="AC468">
            <v>0</v>
          </cell>
          <cell r="AD468">
            <v>0</v>
          </cell>
          <cell r="AE468">
            <v>87.21</v>
          </cell>
          <cell r="AF468">
            <v>0</v>
          </cell>
          <cell r="AG468" t="str">
            <v>C130</v>
          </cell>
          <cell r="AJ468"/>
          <cell r="AK468">
            <v>1</v>
          </cell>
          <cell r="AL468">
            <v>959870.5499999997</v>
          </cell>
          <cell r="AV468">
            <v>87.21</v>
          </cell>
        </row>
        <row r="469">
          <cell r="A469" t="str">
            <v>ZK103.K227.C230</v>
          </cell>
          <cell r="B469" t="str">
            <v>ZK103</v>
          </cell>
          <cell r="C469">
            <v>0</v>
          </cell>
          <cell r="D469">
            <v>0</v>
          </cell>
          <cell r="E469">
            <v>120.77</v>
          </cell>
          <cell r="F469">
            <v>56</v>
          </cell>
          <cell r="G469">
            <v>0</v>
          </cell>
          <cell r="H469">
            <v>56</v>
          </cell>
          <cell r="J469" t="str">
            <v>ZK103.K227.C230</v>
          </cell>
          <cell r="K469">
            <v>56</v>
          </cell>
          <cell r="L469" t="str">
            <v>ZK103.K227.C230</v>
          </cell>
          <cell r="M469" t="str">
            <v>ZK103.K227.C230</v>
          </cell>
          <cell r="N469" t="str">
            <v>ZK103</v>
          </cell>
          <cell r="O469" t="str">
            <v>C230</v>
          </cell>
          <cell r="Q469">
            <v>56</v>
          </cell>
          <cell r="R469">
            <v>0</v>
          </cell>
          <cell r="S469" t="b">
            <v>0</v>
          </cell>
          <cell r="U469" t="str">
            <v>ZK1</v>
          </cell>
          <cell r="V469" t="str">
            <v>C230</v>
          </cell>
          <cell r="W469">
            <v>0</v>
          </cell>
          <cell r="X469">
            <v>120.77</v>
          </cell>
          <cell r="Y469">
            <v>56</v>
          </cell>
          <cell r="Z469">
            <v>0</v>
          </cell>
          <cell r="AA469">
            <v>56</v>
          </cell>
          <cell r="AB469" t="str">
            <v>C230</v>
          </cell>
          <cell r="AC469">
            <v>0</v>
          </cell>
          <cell r="AD469">
            <v>120.77</v>
          </cell>
          <cell r="AE469">
            <v>56</v>
          </cell>
          <cell r="AF469">
            <v>0</v>
          </cell>
          <cell r="AG469" t="str">
            <v>C230</v>
          </cell>
          <cell r="AJ469"/>
          <cell r="AK469">
            <v>1</v>
          </cell>
          <cell r="AL469">
            <v>959870.5499999997</v>
          </cell>
          <cell r="AV469">
            <v>176.76999999999998</v>
          </cell>
        </row>
        <row r="470">
          <cell r="A470" t="str">
            <v>ZK103.K227.C235</v>
          </cell>
          <cell r="B470" t="str">
            <v>ZK103</v>
          </cell>
          <cell r="C470">
            <v>0</v>
          </cell>
          <cell r="D470">
            <v>0</v>
          </cell>
          <cell r="E470">
            <v>0</v>
          </cell>
          <cell r="F470">
            <v>1056.55</v>
          </cell>
          <cell r="G470">
            <v>0</v>
          </cell>
          <cell r="H470">
            <v>1056.55</v>
          </cell>
          <cell r="J470" t="str">
            <v>ZK103.K227.C235</v>
          </cell>
          <cell r="K470">
            <v>1056.55</v>
          </cell>
          <cell r="L470" t="str">
            <v>ZK103.K227.C235</v>
          </cell>
          <cell r="M470" t="str">
            <v>ZK103.K227.C235</v>
          </cell>
          <cell r="N470" t="str">
            <v>ZK103</v>
          </cell>
          <cell r="O470" t="str">
            <v>C235</v>
          </cell>
          <cell r="Q470">
            <v>1056.55</v>
          </cell>
          <cell r="R470">
            <v>0</v>
          </cell>
          <cell r="S470" t="b">
            <v>0</v>
          </cell>
          <cell r="T470">
            <v>0</v>
          </cell>
          <cell r="U470" t="str">
            <v>ZK1</v>
          </cell>
          <cell r="V470" t="str">
            <v>C235</v>
          </cell>
          <cell r="W470">
            <v>0</v>
          </cell>
          <cell r="X470">
            <v>0</v>
          </cell>
          <cell r="Y470">
            <v>1056.55</v>
          </cell>
          <cell r="Z470">
            <v>0</v>
          </cell>
          <cell r="AA470">
            <v>1056.55</v>
          </cell>
          <cell r="AB470" t="str">
            <v>C235</v>
          </cell>
          <cell r="AC470">
            <v>0</v>
          </cell>
          <cell r="AD470">
            <v>0</v>
          </cell>
          <cell r="AE470">
            <v>1056.55</v>
          </cell>
          <cell r="AF470">
            <v>0</v>
          </cell>
          <cell r="AG470" t="str">
            <v>C235</v>
          </cell>
          <cell r="AJ470"/>
          <cell r="AK470">
            <v>1</v>
          </cell>
          <cell r="AL470">
            <v>959870.5499999997</v>
          </cell>
          <cell r="AV470">
            <v>1056.55</v>
          </cell>
        </row>
        <row r="471">
          <cell r="A471" t="str">
            <v>ZK103.K227.C290</v>
          </cell>
          <cell r="B471" t="str">
            <v>ZK103</v>
          </cell>
          <cell r="C471">
            <v>0</v>
          </cell>
          <cell r="D471">
            <v>0</v>
          </cell>
          <cell r="E471">
            <v>0</v>
          </cell>
          <cell r="F471">
            <v>366.6</v>
          </cell>
          <cell r="G471">
            <v>0</v>
          </cell>
          <cell r="H471">
            <v>366.6</v>
          </cell>
          <cell r="J471" t="str">
            <v>ZK103.K227.C290</v>
          </cell>
          <cell r="K471">
            <v>366.6</v>
          </cell>
          <cell r="L471" t="str">
            <v>ZK103.K227.C290</v>
          </cell>
          <cell r="M471" t="str">
            <v>ZK103.K227.C290</v>
          </cell>
          <cell r="N471" t="str">
            <v>ZK103</v>
          </cell>
          <cell r="O471" t="str">
            <v>C290</v>
          </cell>
          <cell r="Q471">
            <v>366.6</v>
          </cell>
          <cell r="R471">
            <v>0</v>
          </cell>
          <cell r="S471" t="b">
            <v>0</v>
          </cell>
          <cell r="U471" t="str">
            <v>ZK1</v>
          </cell>
          <cell r="V471" t="str">
            <v>C290</v>
          </cell>
          <cell r="W471">
            <v>0</v>
          </cell>
          <cell r="X471">
            <v>0</v>
          </cell>
          <cell r="Y471">
            <v>366.6</v>
          </cell>
          <cell r="Z471">
            <v>0</v>
          </cell>
          <cell r="AA471">
            <v>366.6</v>
          </cell>
          <cell r="AB471" t="str">
            <v>C290</v>
          </cell>
          <cell r="AC471">
            <v>0</v>
          </cell>
          <cell r="AD471">
            <v>0</v>
          </cell>
          <cell r="AE471">
            <v>366.6</v>
          </cell>
          <cell r="AF471">
            <v>0</v>
          </cell>
          <cell r="AG471" t="str">
            <v>C290</v>
          </cell>
          <cell r="AJ471"/>
          <cell r="AK471">
            <v>1</v>
          </cell>
          <cell r="AL471">
            <v>959870.5499999997</v>
          </cell>
          <cell r="AV471">
            <v>366.6</v>
          </cell>
        </row>
        <row r="472">
          <cell r="A472" t="str">
            <v>ZK103.K227.C301</v>
          </cell>
          <cell r="B472" t="str">
            <v>ZK103</v>
          </cell>
          <cell r="C472">
            <v>0</v>
          </cell>
          <cell r="D472">
            <v>0</v>
          </cell>
          <cell r="E472">
            <v>0</v>
          </cell>
          <cell r="F472">
            <v>1935.33</v>
          </cell>
          <cell r="G472">
            <v>0</v>
          </cell>
          <cell r="H472">
            <v>1935.33</v>
          </cell>
          <cell r="J472" t="str">
            <v>ZK103.K227.C301</v>
          </cell>
          <cell r="K472">
            <v>1935.33</v>
          </cell>
          <cell r="L472" t="str">
            <v>ZK103.K227.C301</v>
          </cell>
          <cell r="M472" t="str">
            <v>ZK103.K227.C301</v>
          </cell>
          <cell r="N472" t="str">
            <v>ZK103</v>
          </cell>
          <cell r="O472" t="str">
            <v>C301</v>
          </cell>
          <cell r="Q472">
            <v>1935.33</v>
          </cell>
          <cell r="R472">
            <v>0</v>
          </cell>
          <cell r="S472" t="b">
            <v>0</v>
          </cell>
          <cell r="T472">
            <v>0</v>
          </cell>
          <cell r="U472" t="str">
            <v>ZK1</v>
          </cell>
          <cell r="V472" t="str">
            <v>C301</v>
          </cell>
          <cell r="W472">
            <v>0</v>
          </cell>
          <cell r="X472">
            <v>0</v>
          </cell>
          <cell r="Y472">
            <v>1935.33</v>
          </cell>
          <cell r="Z472">
            <v>0</v>
          </cell>
          <cell r="AA472">
            <v>1935.33</v>
          </cell>
          <cell r="AB472" t="str">
            <v>C301</v>
          </cell>
          <cell r="AC472">
            <v>0</v>
          </cell>
          <cell r="AD472">
            <v>0</v>
          </cell>
          <cell r="AE472">
            <v>1935.33</v>
          </cell>
          <cell r="AF472">
            <v>0</v>
          </cell>
          <cell r="AG472" t="str">
            <v>C301</v>
          </cell>
          <cell r="AJ472"/>
          <cell r="AK472">
            <v>1</v>
          </cell>
          <cell r="AL472">
            <v>959870.5499999997</v>
          </cell>
          <cell r="AV472">
            <v>1935.33</v>
          </cell>
        </row>
        <row r="473">
          <cell r="A473" t="str">
            <v>ZK103.K227.C320</v>
          </cell>
          <cell r="B473" t="str">
            <v>ZK103</v>
          </cell>
          <cell r="C473">
            <v>0</v>
          </cell>
          <cell r="D473">
            <v>0</v>
          </cell>
          <cell r="E473">
            <v>18.75</v>
          </cell>
          <cell r="F473">
            <v>0</v>
          </cell>
          <cell r="G473">
            <v>0</v>
          </cell>
          <cell r="H473">
            <v>0</v>
          </cell>
          <cell r="J473" t="str">
            <v>ZK103.K227.C320</v>
          </cell>
          <cell r="K473">
            <v>0</v>
          </cell>
          <cell r="L473" t="str">
            <v>ZK103.K227.C320</v>
          </cell>
          <cell r="M473" t="str">
            <v>ZK103.K227.C320</v>
          </cell>
          <cell r="N473" t="str">
            <v>ZK103</v>
          </cell>
          <cell r="O473" t="str">
            <v>C320</v>
          </cell>
          <cell r="Q473">
            <v>0</v>
          </cell>
          <cell r="R473">
            <v>0</v>
          </cell>
          <cell r="S473" t="b">
            <v>0</v>
          </cell>
          <cell r="U473" t="str">
            <v>ZK1</v>
          </cell>
          <cell r="V473" t="str">
            <v>C320</v>
          </cell>
          <cell r="W473">
            <v>0</v>
          </cell>
          <cell r="X473">
            <v>18.75</v>
          </cell>
          <cell r="Y473">
            <v>0</v>
          </cell>
          <cell r="Z473">
            <v>0</v>
          </cell>
          <cell r="AA473">
            <v>0</v>
          </cell>
          <cell r="AB473" t="str">
            <v>C320</v>
          </cell>
          <cell r="AC473">
            <v>0</v>
          </cell>
          <cell r="AD473">
            <v>18.75</v>
          </cell>
          <cell r="AE473">
            <v>0</v>
          </cell>
          <cell r="AF473">
            <v>0</v>
          </cell>
          <cell r="AG473" t="str">
            <v>C320</v>
          </cell>
          <cell r="AJ473"/>
          <cell r="AK473">
            <v>1</v>
          </cell>
          <cell r="AL473">
            <v>959870.5499999997</v>
          </cell>
          <cell r="AV473">
            <v>18.75</v>
          </cell>
        </row>
        <row r="474">
          <cell r="A474" t="str">
            <v>ZK103.K227.C370</v>
          </cell>
          <cell r="B474" t="str">
            <v>ZK103</v>
          </cell>
          <cell r="C474">
            <v>0</v>
          </cell>
          <cell r="D474">
            <v>0</v>
          </cell>
          <cell r="E474">
            <v>0</v>
          </cell>
          <cell r="F474">
            <v>710.16</v>
          </cell>
          <cell r="G474">
            <v>0</v>
          </cell>
          <cell r="H474">
            <v>710.16</v>
          </cell>
          <cell r="J474" t="str">
            <v>ZK103.K227.C370</v>
          </cell>
          <cell r="K474">
            <v>710.16</v>
          </cell>
          <cell r="L474" t="str">
            <v>ZK103.K227.C370</v>
          </cell>
          <cell r="M474" t="str">
            <v>ZK103.K227.C370</v>
          </cell>
          <cell r="N474" t="str">
            <v>ZK103</v>
          </cell>
          <cell r="O474" t="str">
            <v>C370</v>
          </cell>
          <cell r="Q474">
            <v>710.16</v>
          </cell>
          <cell r="R474">
            <v>0</v>
          </cell>
          <cell r="S474" t="b">
            <v>0</v>
          </cell>
          <cell r="T474">
            <v>0</v>
          </cell>
          <cell r="U474" t="str">
            <v>ZK1</v>
          </cell>
          <cell r="V474" t="str">
            <v>C370</v>
          </cell>
          <cell r="W474">
            <v>0</v>
          </cell>
          <cell r="X474">
            <v>0</v>
          </cell>
          <cell r="Y474">
            <v>710.16</v>
          </cell>
          <cell r="Z474">
            <v>0</v>
          </cell>
          <cell r="AA474">
            <v>710.16</v>
          </cell>
          <cell r="AB474" t="str">
            <v>C370</v>
          </cell>
          <cell r="AC474">
            <v>0</v>
          </cell>
          <cell r="AD474">
            <v>0</v>
          </cell>
          <cell r="AE474">
            <v>710.16</v>
          </cell>
          <cell r="AF474">
            <v>0</v>
          </cell>
          <cell r="AG474" t="str">
            <v>C370</v>
          </cell>
          <cell r="AJ474"/>
          <cell r="AK474">
            <v>1</v>
          </cell>
          <cell r="AL474">
            <v>959870.5499999997</v>
          </cell>
          <cell r="AV474">
            <v>710.16</v>
          </cell>
        </row>
        <row r="475">
          <cell r="A475" t="str">
            <v>ZK103.K227.C397</v>
          </cell>
          <cell r="B475" t="str">
            <v>ZK103</v>
          </cell>
          <cell r="C475">
            <v>0</v>
          </cell>
          <cell r="D475">
            <v>0</v>
          </cell>
          <cell r="E475">
            <v>38.200000000000003</v>
          </cell>
          <cell r="F475">
            <v>49.57</v>
          </cell>
          <cell r="G475">
            <v>0</v>
          </cell>
          <cell r="H475">
            <v>49.57</v>
          </cell>
          <cell r="J475" t="str">
            <v>ZK103.K227.C397</v>
          </cell>
          <cell r="K475">
            <v>49.57</v>
          </cell>
          <cell r="L475" t="str">
            <v>ZK103.K227.C397</v>
          </cell>
          <cell r="M475" t="str">
            <v>ZK103.K227.C397</v>
          </cell>
          <cell r="N475" t="str">
            <v>ZK103</v>
          </cell>
          <cell r="O475" t="str">
            <v>C397</v>
          </cell>
          <cell r="Q475">
            <v>49.57</v>
          </cell>
          <cell r="R475">
            <v>0</v>
          </cell>
          <cell r="S475" t="b">
            <v>0</v>
          </cell>
          <cell r="U475" t="str">
            <v>ZK1</v>
          </cell>
          <cell r="V475" t="str">
            <v>C397</v>
          </cell>
          <cell r="W475">
            <v>0</v>
          </cell>
          <cell r="X475">
            <v>38.200000000000003</v>
          </cell>
          <cell r="Y475">
            <v>49.57</v>
          </cell>
          <cell r="Z475">
            <v>0</v>
          </cell>
          <cell r="AA475">
            <v>49.57</v>
          </cell>
          <cell r="AB475" t="str">
            <v>C397</v>
          </cell>
          <cell r="AC475">
            <v>0</v>
          </cell>
          <cell r="AD475">
            <v>38.200000000000003</v>
          </cell>
          <cell r="AE475">
            <v>49.57</v>
          </cell>
          <cell r="AF475">
            <v>0</v>
          </cell>
          <cell r="AG475" t="str">
            <v>C397</v>
          </cell>
          <cell r="AJ475"/>
          <cell r="AK475">
            <v>1</v>
          </cell>
          <cell r="AL475">
            <v>959870.5499999997</v>
          </cell>
          <cell r="AV475">
            <v>87.77000000000001</v>
          </cell>
        </row>
        <row r="476">
          <cell r="A476" t="str">
            <v>ZK103.K227.C560</v>
          </cell>
          <cell r="B476" t="str">
            <v>ZK103</v>
          </cell>
          <cell r="C476">
            <v>0</v>
          </cell>
          <cell r="D476">
            <v>0</v>
          </cell>
          <cell r="E476">
            <v>4726.38</v>
          </cell>
          <cell r="F476">
            <v>1311.37</v>
          </cell>
          <cell r="G476">
            <v>0</v>
          </cell>
          <cell r="H476">
            <v>1311.37</v>
          </cell>
          <cell r="J476" t="str">
            <v>ZK103.K227.C560</v>
          </cell>
          <cell r="K476">
            <v>1311.37</v>
          </cell>
          <cell r="L476" t="str">
            <v>ZK103.K227.C560</v>
          </cell>
          <cell r="M476" t="str">
            <v>ZK103.K227.C560</v>
          </cell>
          <cell r="N476" t="str">
            <v>ZK103</v>
          </cell>
          <cell r="O476" t="str">
            <v>C560</v>
          </cell>
          <cell r="Q476">
            <v>1311.37</v>
          </cell>
          <cell r="R476">
            <v>0</v>
          </cell>
          <cell r="S476" t="b">
            <v>0</v>
          </cell>
          <cell r="T476">
            <v>0</v>
          </cell>
          <cell r="U476" t="str">
            <v>ZK1</v>
          </cell>
          <cell r="V476" t="str">
            <v>C560</v>
          </cell>
          <cell r="W476">
            <v>0</v>
          </cell>
          <cell r="X476">
            <v>4726.38</v>
          </cell>
          <cell r="Y476">
            <v>1311.37</v>
          </cell>
          <cell r="Z476">
            <v>0</v>
          </cell>
          <cell r="AA476">
            <v>1311.37</v>
          </cell>
          <cell r="AB476" t="str">
            <v>C560</v>
          </cell>
          <cell r="AC476">
            <v>0</v>
          </cell>
          <cell r="AD476">
            <v>4726.38</v>
          </cell>
          <cell r="AE476">
            <v>1311.37</v>
          </cell>
          <cell r="AF476">
            <v>0</v>
          </cell>
          <cell r="AG476" t="str">
            <v>C560</v>
          </cell>
          <cell r="AJ476"/>
          <cell r="AK476">
            <v>1</v>
          </cell>
          <cell r="AL476">
            <v>959870.5499999997</v>
          </cell>
          <cell r="AV476">
            <v>6037.75</v>
          </cell>
        </row>
        <row r="477">
          <cell r="A477" t="str">
            <v>ZK103.K227.C700</v>
          </cell>
          <cell r="B477" t="str">
            <v>ZK103</v>
          </cell>
          <cell r="C477">
            <v>0</v>
          </cell>
          <cell r="D477">
            <v>0</v>
          </cell>
          <cell r="E477">
            <v>1404</v>
          </cell>
          <cell r="F477">
            <v>0</v>
          </cell>
          <cell r="G477">
            <v>0</v>
          </cell>
          <cell r="H477">
            <v>0</v>
          </cell>
          <cell r="J477" t="str">
            <v>ZK103.K227.C700</v>
          </cell>
          <cell r="K477">
            <v>0</v>
          </cell>
          <cell r="L477" t="str">
            <v>ZK103.K227.C700</v>
          </cell>
          <cell r="M477" t="str">
            <v>ZK103.K227.C700</v>
          </cell>
          <cell r="N477" t="str">
            <v>ZK103</v>
          </cell>
          <cell r="O477" t="str">
            <v>C700</v>
          </cell>
          <cell r="Q477">
            <v>0</v>
          </cell>
          <cell r="R477">
            <v>0</v>
          </cell>
          <cell r="S477" t="b">
            <v>0</v>
          </cell>
          <cell r="U477" t="str">
            <v>ZK1</v>
          </cell>
          <cell r="V477" t="str">
            <v>C700</v>
          </cell>
          <cell r="W477">
            <v>0</v>
          </cell>
          <cell r="X477">
            <v>1404</v>
          </cell>
          <cell r="Y477">
            <v>0</v>
          </cell>
          <cell r="Z477">
            <v>0</v>
          </cell>
          <cell r="AA477">
            <v>0</v>
          </cell>
          <cell r="AB477" t="str">
            <v>C700</v>
          </cell>
          <cell r="AC477">
            <v>0</v>
          </cell>
          <cell r="AD477">
            <v>1404</v>
          </cell>
          <cell r="AE477">
            <v>0</v>
          </cell>
          <cell r="AF477">
            <v>0</v>
          </cell>
          <cell r="AG477" t="str">
            <v>C700</v>
          </cell>
          <cell r="AJ477"/>
          <cell r="AK477">
            <v>1</v>
          </cell>
          <cell r="AL477">
            <v>959870.5499999997</v>
          </cell>
          <cell r="AV477">
            <v>1404</v>
          </cell>
        </row>
        <row r="478">
          <cell r="A478" t="str">
            <v>ZK103.K227.I001</v>
          </cell>
          <cell r="B478" t="str">
            <v>ZK103</v>
          </cell>
          <cell r="C478">
            <v>0</v>
          </cell>
          <cell r="D478">
            <v>0</v>
          </cell>
          <cell r="E478">
            <v>1611.93</v>
          </cell>
          <cell r="F478">
            <v>0</v>
          </cell>
          <cell r="G478">
            <v>0</v>
          </cell>
          <cell r="H478">
            <v>0</v>
          </cell>
          <cell r="J478" t="str">
            <v>ZK103.K227.I001</v>
          </cell>
          <cell r="K478">
            <v>0</v>
          </cell>
          <cell r="L478" t="str">
            <v>ZK103.K227.I001</v>
          </cell>
          <cell r="M478" t="str">
            <v>ZK103.K227.I001</v>
          </cell>
          <cell r="N478" t="str">
            <v>ZK103</v>
          </cell>
          <cell r="O478" t="str">
            <v>I001</v>
          </cell>
          <cell r="Q478">
            <v>0</v>
          </cell>
          <cell r="R478">
            <v>0</v>
          </cell>
          <cell r="S478" t="b">
            <v>0</v>
          </cell>
          <cell r="T478">
            <v>0</v>
          </cell>
          <cell r="U478" t="str">
            <v>ZK1</v>
          </cell>
          <cell r="V478" t="str">
            <v>I001</v>
          </cell>
          <cell r="W478">
            <v>0</v>
          </cell>
          <cell r="X478">
            <v>1611.93</v>
          </cell>
          <cell r="Y478">
            <v>0</v>
          </cell>
          <cell r="Z478">
            <v>0</v>
          </cell>
          <cell r="AA478">
            <v>0</v>
          </cell>
          <cell r="AB478" t="str">
            <v>I001</v>
          </cell>
          <cell r="AC478">
            <v>0</v>
          </cell>
          <cell r="AD478">
            <v>1611.93</v>
          </cell>
          <cell r="AE478">
            <v>0</v>
          </cell>
          <cell r="AF478">
            <v>0</v>
          </cell>
          <cell r="AG478" t="str">
            <v>I001</v>
          </cell>
          <cell r="AJ478"/>
          <cell r="AK478">
            <v>1</v>
          </cell>
          <cell r="AL478">
            <v>959870.5499999997</v>
          </cell>
          <cell r="AV478">
            <v>1611.93</v>
          </cell>
        </row>
        <row r="479">
          <cell r="A479" t="str">
            <v>ZK103.K232.C235</v>
          </cell>
          <cell r="B479" t="str">
            <v>ZK103</v>
          </cell>
          <cell r="C479">
            <v>0</v>
          </cell>
          <cell r="D479">
            <v>0</v>
          </cell>
          <cell r="E479">
            <v>0</v>
          </cell>
          <cell r="F479">
            <v>0.55000000000000004</v>
          </cell>
          <cell r="G479">
            <v>0</v>
          </cell>
          <cell r="H479">
            <v>0.55000000000000004</v>
          </cell>
          <cell r="J479" t="str">
            <v>ZK103.K232.C235</v>
          </cell>
          <cell r="K479">
            <v>0.55000000000000004</v>
          </cell>
          <cell r="L479" t="str">
            <v>ZK103.K232.C235</v>
          </cell>
          <cell r="M479" t="str">
            <v>ZK103.K232.C235</v>
          </cell>
          <cell r="N479" t="str">
            <v>ZK103</v>
          </cell>
          <cell r="O479" t="str">
            <v>C235</v>
          </cell>
          <cell r="Q479">
            <v>0.55000000000000004</v>
          </cell>
          <cell r="R479">
            <v>0</v>
          </cell>
          <cell r="S479" t="b">
            <v>0</v>
          </cell>
          <cell r="T479">
            <v>0</v>
          </cell>
          <cell r="U479" t="str">
            <v>ZK1</v>
          </cell>
          <cell r="V479" t="str">
            <v>C235</v>
          </cell>
          <cell r="W479">
            <v>0</v>
          </cell>
          <cell r="X479">
            <v>0</v>
          </cell>
          <cell r="Y479">
            <v>0.55000000000000004</v>
          </cell>
          <cell r="Z479">
            <v>0</v>
          </cell>
          <cell r="AA479">
            <v>0.55000000000000004</v>
          </cell>
          <cell r="AB479" t="str">
            <v>C235</v>
          </cell>
          <cell r="AC479">
            <v>0</v>
          </cell>
          <cell r="AD479">
            <v>0</v>
          </cell>
          <cell r="AE479">
            <v>0.55000000000000004</v>
          </cell>
          <cell r="AF479">
            <v>0</v>
          </cell>
          <cell r="AG479" t="str">
            <v>C235</v>
          </cell>
          <cell r="AJ479"/>
          <cell r="AK479">
            <v>1</v>
          </cell>
          <cell r="AL479">
            <v>959870.5499999997</v>
          </cell>
          <cell r="AV479">
            <v>0.55000000000000004</v>
          </cell>
        </row>
        <row r="480">
          <cell r="A480" t="str">
            <v>ZK103.K245.C236</v>
          </cell>
          <cell r="B480" t="str">
            <v>ZK103</v>
          </cell>
          <cell r="C480">
            <v>0</v>
          </cell>
          <cell r="D480">
            <v>0</v>
          </cell>
          <cell r="E480">
            <v>0</v>
          </cell>
          <cell r="F480">
            <v>225</v>
          </cell>
          <cell r="G480">
            <v>0</v>
          </cell>
          <cell r="H480">
            <v>225</v>
          </cell>
          <cell r="J480" t="str">
            <v>ZK103.K245.C236</v>
          </cell>
          <cell r="K480">
            <v>225</v>
          </cell>
          <cell r="L480" t="str">
            <v>ZK103.K245.C236</v>
          </cell>
          <cell r="M480" t="str">
            <v>ZK103.K245.C236</v>
          </cell>
          <cell r="N480" t="str">
            <v>ZK103</v>
          </cell>
          <cell r="O480" t="str">
            <v>C236</v>
          </cell>
          <cell r="Q480">
            <v>225</v>
          </cell>
          <cell r="R480">
            <v>0</v>
          </cell>
          <cell r="S480" t="b">
            <v>0</v>
          </cell>
          <cell r="U480" t="str">
            <v>ZK1</v>
          </cell>
          <cell r="V480" t="str">
            <v>C236</v>
          </cell>
          <cell r="W480">
            <v>0</v>
          </cell>
          <cell r="X480">
            <v>0</v>
          </cell>
          <cell r="Y480">
            <v>225</v>
          </cell>
          <cell r="Z480">
            <v>0</v>
          </cell>
          <cell r="AA480">
            <v>225</v>
          </cell>
          <cell r="AB480" t="str">
            <v>C236</v>
          </cell>
          <cell r="AC480">
            <v>0</v>
          </cell>
          <cell r="AD480">
            <v>0</v>
          </cell>
          <cell r="AE480">
            <v>225</v>
          </cell>
          <cell r="AF480">
            <v>0</v>
          </cell>
          <cell r="AG480" t="str">
            <v>C236</v>
          </cell>
          <cell r="AJ480"/>
          <cell r="AK480">
            <v>1</v>
          </cell>
          <cell r="AL480">
            <v>959870.5499999997</v>
          </cell>
          <cell r="AV480">
            <v>225</v>
          </cell>
        </row>
        <row r="481">
          <cell r="A481" t="str">
            <v>ZK103.K245.I005</v>
          </cell>
          <cell r="B481" t="str">
            <v>ZK103</v>
          </cell>
          <cell r="C481">
            <v>0</v>
          </cell>
          <cell r="D481">
            <v>0</v>
          </cell>
          <cell r="E481">
            <v>0</v>
          </cell>
          <cell r="F481">
            <v>1000</v>
          </cell>
          <cell r="G481">
            <v>0</v>
          </cell>
          <cell r="H481">
            <v>1000</v>
          </cell>
          <cell r="J481" t="str">
            <v>ZK103.K245.I005</v>
          </cell>
          <cell r="K481">
            <v>1000</v>
          </cell>
          <cell r="L481" t="str">
            <v>ZK103.K245.I005</v>
          </cell>
          <cell r="M481" t="str">
            <v>ZK103.K245.I005</v>
          </cell>
          <cell r="N481" t="str">
            <v>ZK103</v>
          </cell>
          <cell r="O481" t="str">
            <v>I005</v>
          </cell>
          <cell r="Q481">
            <v>1000</v>
          </cell>
          <cell r="R481">
            <v>0</v>
          </cell>
          <cell r="S481" t="b">
            <v>0</v>
          </cell>
          <cell r="T481">
            <v>0</v>
          </cell>
          <cell r="U481" t="str">
            <v>ZK1</v>
          </cell>
          <cell r="V481" t="str">
            <v>I005</v>
          </cell>
          <cell r="W481">
            <v>0</v>
          </cell>
          <cell r="X481">
            <v>0</v>
          </cell>
          <cell r="Y481">
            <v>1000</v>
          </cell>
          <cell r="Z481">
            <v>0</v>
          </cell>
          <cell r="AA481">
            <v>1000</v>
          </cell>
          <cell r="AB481" t="str">
            <v>I005</v>
          </cell>
          <cell r="AC481">
            <v>0</v>
          </cell>
          <cell r="AD481">
            <v>0</v>
          </cell>
          <cell r="AE481">
            <v>1000</v>
          </cell>
          <cell r="AF481">
            <v>0</v>
          </cell>
          <cell r="AG481" t="str">
            <v>I005</v>
          </cell>
          <cell r="AJ481"/>
          <cell r="AK481">
            <v>1</v>
          </cell>
          <cell r="AL481">
            <v>959870.5499999997</v>
          </cell>
          <cell r="AV481">
            <v>1000</v>
          </cell>
        </row>
        <row r="482">
          <cell r="A482" t="str">
            <v>ZK103.K245.I007</v>
          </cell>
          <cell r="B482" t="str">
            <v>ZK103</v>
          </cell>
          <cell r="C482">
            <v>0</v>
          </cell>
          <cell r="D482">
            <v>0</v>
          </cell>
          <cell r="E482">
            <v>0</v>
          </cell>
          <cell r="F482">
            <v>65</v>
          </cell>
          <cell r="G482">
            <v>0</v>
          </cell>
          <cell r="H482">
            <v>65</v>
          </cell>
          <cell r="J482" t="str">
            <v>ZK103.K245.I007</v>
          </cell>
          <cell r="K482">
            <v>65</v>
          </cell>
          <cell r="L482" t="str">
            <v>ZK103.K245.I007</v>
          </cell>
          <cell r="M482" t="str">
            <v>ZK103.K245.I007</v>
          </cell>
          <cell r="N482" t="str">
            <v>ZK103</v>
          </cell>
          <cell r="O482" t="str">
            <v>I007</v>
          </cell>
          <cell r="Q482">
            <v>65</v>
          </cell>
          <cell r="R482">
            <v>0</v>
          </cell>
          <cell r="S482" t="b">
            <v>0</v>
          </cell>
          <cell r="U482" t="str">
            <v>ZK1</v>
          </cell>
          <cell r="V482" t="str">
            <v>I007</v>
          </cell>
          <cell r="W482">
            <v>0</v>
          </cell>
          <cell r="X482">
            <v>0</v>
          </cell>
          <cell r="Y482">
            <v>65</v>
          </cell>
          <cell r="Z482">
            <v>0</v>
          </cell>
          <cell r="AA482">
            <v>65</v>
          </cell>
          <cell r="AB482" t="str">
            <v>I007</v>
          </cell>
          <cell r="AC482">
            <v>0</v>
          </cell>
          <cell r="AD482">
            <v>0</v>
          </cell>
          <cell r="AE482">
            <v>65</v>
          </cell>
          <cell r="AF482">
            <v>0</v>
          </cell>
          <cell r="AG482" t="str">
            <v>I007</v>
          </cell>
          <cell r="AJ482"/>
          <cell r="AK482">
            <v>1</v>
          </cell>
          <cell r="AL482">
            <v>959870.5499999997</v>
          </cell>
          <cell r="AV482">
            <v>65</v>
          </cell>
        </row>
        <row r="483">
          <cell r="A483" t="str">
            <v>ZK103.K247.I007</v>
          </cell>
          <cell r="B483" t="str">
            <v>ZK103</v>
          </cell>
          <cell r="C483">
            <v>0</v>
          </cell>
          <cell r="D483">
            <v>0</v>
          </cell>
          <cell r="E483">
            <v>0</v>
          </cell>
          <cell r="F483">
            <v>140</v>
          </cell>
          <cell r="G483">
            <v>0</v>
          </cell>
          <cell r="H483">
            <v>140</v>
          </cell>
          <cell r="J483" t="str">
            <v>ZK103.K247.I007</v>
          </cell>
          <cell r="K483">
            <v>140</v>
          </cell>
          <cell r="L483" t="str">
            <v>ZK103.K247.I007</v>
          </cell>
          <cell r="M483" t="str">
            <v>ZK103.K247.I007</v>
          </cell>
          <cell r="N483" t="str">
            <v>ZK103</v>
          </cell>
          <cell r="O483" t="str">
            <v>I007</v>
          </cell>
          <cell r="Q483">
            <v>140</v>
          </cell>
          <cell r="R483">
            <v>0</v>
          </cell>
          <cell r="S483" t="b">
            <v>0</v>
          </cell>
          <cell r="T483">
            <v>0</v>
          </cell>
          <cell r="U483" t="str">
            <v>ZK1</v>
          </cell>
          <cell r="V483" t="str">
            <v>I007</v>
          </cell>
          <cell r="W483">
            <v>0</v>
          </cell>
          <cell r="X483">
            <v>0</v>
          </cell>
          <cell r="Y483">
            <v>140</v>
          </cell>
          <cell r="Z483">
            <v>0</v>
          </cell>
          <cell r="AA483">
            <v>140</v>
          </cell>
          <cell r="AB483" t="str">
            <v>I007</v>
          </cell>
          <cell r="AC483">
            <v>0</v>
          </cell>
          <cell r="AD483">
            <v>0</v>
          </cell>
          <cell r="AE483">
            <v>140</v>
          </cell>
          <cell r="AF483">
            <v>0</v>
          </cell>
          <cell r="AG483" t="str">
            <v>I007</v>
          </cell>
          <cell r="AJ483"/>
          <cell r="AK483">
            <v>1</v>
          </cell>
          <cell r="AL483">
            <v>959870.5499999997</v>
          </cell>
          <cell r="AV483">
            <v>140</v>
          </cell>
        </row>
        <row r="484">
          <cell r="A484" t="str">
            <v>ZK103.K253.I007</v>
          </cell>
          <cell r="B484" t="str">
            <v>ZK103</v>
          </cell>
          <cell r="C484">
            <v>0</v>
          </cell>
          <cell r="D484">
            <v>0</v>
          </cell>
          <cell r="E484">
            <v>0</v>
          </cell>
          <cell r="F484">
            <v>450</v>
          </cell>
          <cell r="G484">
            <v>0</v>
          </cell>
          <cell r="H484">
            <v>450</v>
          </cell>
          <cell r="J484" t="str">
            <v>ZK103.K253.I007</v>
          </cell>
          <cell r="K484">
            <v>450</v>
          </cell>
          <cell r="L484" t="str">
            <v>ZK103.K253.I007</v>
          </cell>
          <cell r="M484" t="str">
            <v>ZK103.K253.I007</v>
          </cell>
          <cell r="N484" t="str">
            <v>ZK103</v>
          </cell>
          <cell r="O484" t="str">
            <v>I007</v>
          </cell>
          <cell r="Q484">
            <v>450</v>
          </cell>
          <cell r="R484">
            <v>0</v>
          </cell>
          <cell r="S484" t="b">
            <v>0</v>
          </cell>
          <cell r="U484" t="str">
            <v>ZK1</v>
          </cell>
          <cell r="V484" t="str">
            <v>I007</v>
          </cell>
          <cell r="W484">
            <v>0</v>
          </cell>
          <cell r="X484">
            <v>0</v>
          </cell>
          <cell r="Y484">
            <v>450</v>
          </cell>
          <cell r="Z484">
            <v>0</v>
          </cell>
          <cell r="AA484">
            <v>450</v>
          </cell>
          <cell r="AB484" t="str">
            <v>I007</v>
          </cell>
          <cell r="AC484">
            <v>0</v>
          </cell>
          <cell r="AD484">
            <v>0</v>
          </cell>
          <cell r="AE484">
            <v>450</v>
          </cell>
          <cell r="AF484">
            <v>0</v>
          </cell>
          <cell r="AG484" t="str">
            <v>I007</v>
          </cell>
          <cell r="AJ484"/>
          <cell r="AK484">
            <v>1</v>
          </cell>
          <cell r="AL484">
            <v>959870.5499999997</v>
          </cell>
          <cell r="AV484">
            <v>450</v>
          </cell>
        </row>
        <row r="485">
          <cell r="A485" t="str">
            <v>ZK103.K279.C236</v>
          </cell>
          <cell r="B485" t="str">
            <v>ZK103</v>
          </cell>
          <cell r="C485">
            <v>0</v>
          </cell>
          <cell r="D485">
            <v>0</v>
          </cell>
          <cell r="E485">
            <v>0</v>
          </cell>
          <cell r="F485">
            <v>100</v>
          </cell>
          <cell r="G485">
            <v>0</v>
          </cell>
          <cell r="H485">
            <v>100</v>
          </cell>
          <cell r="J485" t="str">
            <v>ZK103.K279.C236</v>
          </cell>
          <cell r="K485">
            <v>100</v>
          </cell>
          <cell r="L485" t="str">
            <v>ZK103.K279.C236</v>
          </cell>
          <cell r="M485" t="str">
            <v>ZK103.K279.C236</v>
          </cell>
          <cell r="N485" t="str">
            <v>ZK103</v>
          </cell>
          <cell r="O485" t="str">
            <v>C236</v>
          </cell>
          <cell r="Q485">
            <v>100</v>
          </cell>
          <cell r="R485">
            <v>0</v>
          </cell>
          <cell r="S485" t="b">
            <v>0</v>
          </cell>
          <cell r="T485">
            <v>0</v>
          </cell>
          <cell r="U485" t="str">
            <v>ZK1</v>
          </cell>
          <cell r="V485" t="str">
            <v>C236</v>
          </cell>
          <cell r="W485">
            <v>0</v>
          </cell>
          <cell r="X485">
            <v>0</v>
          </cell>
          <cell r="Y485">
            <v>100</v>
          </cell>
          <cell r="Z485">
            <v>0</v>
          </cell>
          <cell r="AA485">
            <v>100</v>
          </cell>
          <cell r="AB485" t="str">
            <v>C236</v>
          </cell>
          <cell r="AC485">
            <v>0</v>
          </cell>
          <cell r="AD485">
            <v>0</v>
          </cell>
          <cell r="AE485">
            <v>100</v>
          </cell>
          <cell r="AF485">
            <v>0</v>
          </cell>
          <cell r="AG485" t="str">
            <v>C236</v>
          </cell>
          <cell r="AJ485"/>
          <cell r="AK485">
            <v>1</v>
          </cell>
          <cell r="AL485">
            <v>959870.5499999997</v>
          </cell>
          <cell r="AV485">
            <v>100</v>
          </cell>
        </row>
        <row r="486">
          <cell r="A486" t="str">
            <v>ZK104.K115.C235</v>
          </cell>
          <cell r="B486" t="str">
            <v>ZK104</v>
          </cell>
          <cell r="C486">
            <v>0</v>
          </cell>
          <cell r="D486">
            <v>0</v>
          </cell>
          <cell r="E486">
            <v>744.15</v>
          </cell>
          <cell r="F486">
            <v>2505.84</v>
          </cell>
          <cell r="G486">
            <v>0</v>
          </cell>
          <cell r="H486">
            <v>2505.84</v>
          </cell>
          <cell r="J486" t="str">
            <v>ZK104.K115.C235</v>
          </cell>
          <cell r="K486">
            <v>2505.84</v>
          </cell>
          <cell r="L486" t="str">
            <v>ZK104.K115.C235</v>
          </cell>
          <cell r="M486" t="str">
            <v>ZK104.K115.C235</v>
          </cell>
          <cell r="N486" t="str">
            <v>ZK104</v>
          </cell>
          <cell r="O486" t="str">
            <v>C235</v>
          </cell>
          <cell r="Q486">
            <v>2505.84</v>
          </cell>
          <cell r="R486">
            <v>0</v>
          </cell>
          <cell r="S486" t="b">
            <v>0</v>
          </cell>
          <cell r="U486" t="str">
            <v>ZK1</v>
          </cell>
          <cell r="V486" t="str">
            <v>C235</v>
          </cell>
          <cell r="W486">
            <v>0</v>
          </cell>
          <cell r="X486">
            <v>744.15</v>
          </cell>
          <cell r="Y486">
            <v>2505.84</v>
          </cell>
          <cell r="Z486">
            <v>0</v>
          </cell>
          <cell r="AA486">
            <v>2505.84</v>
          </cell>
          <cell r="AB486" t="str">
            <v>C235</v>
          </cell>
          <cell r="AC486">
            <v>0</v>
          </cell>
          <cell r="AD486">
            <v>744.15</v>
          </cell>
          <cell r="AE486">
            <v>2505.84</v>
          </cell>
          <cell r="AF486">
            <v>0</v>
          </cell>
          <cell r="AG486" t="str">
            <v>C235</v>
          </cell>
          <cell r="AJ486"/>
          <cell r="AK486">
            <v>1</v>
          </cell>
          <cell r="AL486">
            <v>959870.5499999997</v>
          </cell>
          <cell r="AV486">
            <v>3249.9900000000002</v>
          </cell>
        </row>
        <row r="487">
          <cell r="A487" t="str">
            <v>ZK104.K116.C235</v>
          </cell>
          <cell r="B487" t="str">
            <v>ZK104</v>
          </cell>
          <cell r="C487">
            <v>0</v>
          </cell>
          <cell r="D487">
            <v>0</v>
          </cell>
          <cell r="E487">
            <v>1149.1500000000001</v>
          </cell>
          <cell r="F487">
            <v>204.25</v>
          </cell>
          <cell r="G487">
            <v>0</v>
          </cell>
          <cell r="H487">
            <v>204.25</v>
          </cell>
          <cell r="J487" t="str">
            <v>ZK104.K116.C235</v>
          </cell>
          <cell r="K487">
            <v>204.25</v>
          </cell>
          <cell r="L487" t="str">
            <v>ZK104.K116.C235</v>
          </cell>
          <cell r="M487" t="str">
            <v>ZK104.K116.C235</v>
          </cell>
          <cell r="N487" t="str">
            <v>ZK104</v>
          </cell>
          <cell r="O487" t="str">
            <v>C235</v>
          </cell>
          <cell r="Q487">
            <v>204.25</v>
          </cell>
          <cell r="R487">
            <v>0</v>
          </cell>
          <cell r="S487" t="b">
            <v>0</v>
          </cell>
          <cell r="U487" t="str">
            <v>ZK1</v>
          </cell>
          <cell r="V487" t="str">
            <v>C235</v>
          </cell>
          <cell r="W487">
            <v>0</v>
          </cell>
          <cell r="X487">
            <v>1149.1500000000001</v>
          </cell>
          <cell r="Y487">
            <v>204.25</v>
          </cell>
          <cell r="Z487">
            <v>0</v>
          </cell>
          <cell r="AA487">
            <v>204.25</v>
          </cell>
          <cell r="AB487" t="str">
            <v>C235</v>
          </cell>
          <cell r="AC487">
            <v>0</v>
          </cell>
          <cell r="AD487">
            <v>1149.1500000000001</v>
          </cell>
          <cell r="AE487">
            <v>204.25</v>
          </cell>
          <cell r="AF487">
            <v>0</v>
          </cell>
          <cell r="AG487" t="str">
            <v>C235</v>
          </cell>
          <cell r="AJ487"/>
          <cell r="AK487">
            <v>1</v>
          </cell>
          <cell r="AL487">
            <v>959870.5499999997</v>
          </cell>
          <cell r="AV487">
            <v>1353.4</v>
          </cell>
        </row>
        <row r="488">
          <cell r="A488" t="str">
            <v>ZK104.K120.C070</v>
          </cell>
          <cell r="B488" t="str">
            <v>ZK104</v>
          </cell>
          <cell r="C488">
            <v>0</v>
          </cell>
          <cell r="D488">
            <v>0</v>
          </cell>
          <cell r="E488">
            <v>0</v>
          </cell>
          <cell r="F488">
            <v>5762.56</v>
          </cell>
          <cell r="G488">
            <v>0</v>
          </cell>
          <cell r="H488">
            <v>5762.56</v>
          </cell>
          <cell r="J488" t="str">
            <v>ZK104.K120.C070</v>
          </cell>
          <cell r="K488">
            <v>5762.56</v>
          </cell>
          <cell r="L488" t="str">
            <v>ZK104.K120.C070</v>
          </cell>
          <cell r="M488" t="str">
            <v>ZK104.K120.C070</v>
          </cell>
          <cell r="N488" t="str">
            <v>ZK104</v>
          </cell>
          <cell r="O488" t="str">
            <v>C070</v>
          </cell>
          <cell r="Q488">
            <v>5762.56</v>
          </cell>
          <cell r="R488">
            <v>0</v>
          </cell>
          <cell r="S488" t="b">
            <v>0</v>
          </cell>
          <cell r="T488">
            <v>0</v>
          </cell>
          <cell r="U488" t="str">
            <v>ZK1</v>
          </cell>
          <cell r="V488" t="str">
            <v>C070</v>
          </cell>
          <cell r="W488">
            <v>0</v>
          </cell>
          <cell r="X488">
            <v>0</v>
          </cell>
          <cell r="Y488">
            <v>5762.56</v>
          </cell>
          <cell r="Z488">
            <v>0</v>
          </cell>
          <cell r="AA488">
            <v>5762.56</v>
          </cell>
          <cell r="AB488" t="str">
            <v>C070</v>
          </cell>
          <cell r="AC488">
            <v>0</v>
          </cell>
          <cell r="AD488">
            <v>0</v>
          </cell>
          <cell r="AE488">
            <v>5762.56</v>
          </cell>
          <cell r="AF488">
            <v>0</v>
          </cell>
          <cell r="AG488" t="str">
            <v>C070</v>
          </cell>
          <cell r="AJ488"/>
          <cell r="AK488">
            <v>1</v>
          </cell>
          <cell r="AL488">
            <v>959870.5499999997</v>
          </cell>
          <cell r="AV488">
            <v>5762.56</v>
          </cell>
        </row>
        <row r="489">
          <cell r="A489" t="str">
            <v>ZK104.K121.C700</v>
          </cell>
          <cell r="B489" t="str">
            <v>ZK104</v>
          </cell>
          <cell r="C489">
            <v>0</v>
          </cell>
          <cell r="D489">
            <v>0</v>
          </cell>
          <cell r="E489">
            <v>1000</v>
          </cell>
          <cell r="F489">
            <v>0</v>
          </cell>
          <cell r="G489">
            <v>0</v>
          </cell>
          <cell r="H489">
            <v>0</v>
          </cell>
          <cell r="J489" t="str">
            <v>ZK104.K121.C700</v>
          </cell>
          <cell r="K489">
            <v>0</v>
          </cell>
          <cell r="L489" t="str">
            <v>ZK104.K121.C700</v>
          </cell>
          <cell r="M489" t="str">
            <v>ZK104.K121.C700</v>
          </cell>
          <cell r="N489" t="str">
            <v>ZK104</v>
          </cell>
          <cell r="O489" t="str">
            <v>C700</v>
          </cell>
          <cell r="Q489">
            <v>0</v>
          </cell>
          <cell r="R489">
            <v>0</v>
          </cell>
          <cell r="S489" t="b">
            <v>0</v>
          </cell>
          <cell r="U489" t="str">
            <v>ZK1</v>
          </cell>
          <cell r="V489" t="str">
            <v>C700</v>
          </cell>
          <cell r="W489">
            <v>0</v>
          </cell>
          <cell r="X489">
            <v>1000</v>
          </cell>
          <cell r="Y489">
            <v>0</v>
          </cell>
          <cell r="Z489">
            <v>0</v>
          </cell>
          <cell r="AA489">
            <v>0</v>
          </cell>
          <cell r="AB489" t="str">
            <v>C700</v>
          </cell>
          <cell r="AC489">
            <v>0</v>
          </cell>
          <cell r="AD489">
            <v>1000</v>
          </cell>
          <cell r="AE489">
            <v>0</v>
          </cell>
          <cell r="AF489">
            <v>0</v>
          </cell>
          <cell r="AG489" t="str">
            <v>C700</v>
          </cell>
          <cell r="AJ489"/>
          <cell r="AK489">
            <v>1</v>
          </cell>
          <cell r="AL489">
            <v>959870.5499999997</v>
          </cell>
          <cell r="AV489">
            <v>1000</v>
          </cell>
        </row>
        <row r="490">
          <cell r="A490" t="str">
            <v>ZK104.K133.C235</v>
          </cell>
          <cell r="B490" t="str">
            <v>ZK104</v>
          </cell>
          <cell r="C490">
            <v>0</v>
          </cell>
          <cell r="D490">
            <v>0</v>
          </cell>
          <cell r="E490">
            <v>1.74</v>
          </cell>
          <cell r="F490">
            <v>0</v>
          </cell>
          <cell r="G490">
            <v>0</v>
          </cell>
          <cell r="H490">
            <v>0</v>
          </cell>
          <cell r="J490" t="str">
            <v>ZK104.K133.C235</v>
          </cell>
          <cell r="K490">
            <v>0</v>
          </cell>
          <cell r="L490" t="str">
            <v>ZK104.K133.C235</v>
          </cell>
          <cell r="M490" t="str">
            <v>ZK104.K133.C235</v>
          </cell>
          <cell r="N490" t="str">
            <v>ZK104</v>
          </cell>
          <cell r="O490" t="str">
            <v>C235</v>
          </cell>
          <cell r="Q490">
            <v>0</v>
          </cell>
          <cell r="R490">
            <v>0</v>
          </cell>
          <cell r="S490" t="b">
            <v>0</v>
          </cell>
          <cell r="U490" t="str">
            <v>ZK1</v>
          </cell>
          <cell r="V490" t="str">
            <v>C235</v>
          </cell>
          <cell r="W490">
            <v>0</v>
          </cell>
          <cell r="X490">
            <v>1.74</v>
          </cell>
          <cell r="Y490">
            <v>0</v>
          </cell>
          <cell r="Z490">
            <v>0</v>
          </cell>
          <cell r="AA490">
            <v>0</v>
          </cell>
          <cell r="AB490" t="str">
            <v>C235</v>
          </cell>
          <cell r="AC490">
            <v>0</v>
          </cell>
          <cell r="AD490">
            <v>1.74</v>
          </cell>
          <cell r="AE490">
            <v>0</v>
          </cell>
          <cell r="AF490">
            <v>0</v>
          </cell>
          <cell r="AG490" t="str">
            <v>C235</v>
          </cell>
          <cell r="AJ490"/>
          <cell r="AK490">
            <v>1</v>
          </cell>
          <cell r="AL490">
            <v>959870.5499999997</v>
          </cell>
          <cell r="AV490">
            <v>1.74</v>
          </cell>
        </row>
        <row r="491">
          <cell r="A491" t="str">
            <v>ZK104.K135.I002</v>
          </cell>
          <cell r="B491" t="str">
            <v>ZK104</v>
          </cell>
          <cell r="C491">
            <v>0</v>
          </cell>
          <cell r="D491">
            <v>0</v>
          </cell>
          <cell r="E491">
            <v>150</v>
          </cell>
          <cell r="F491">
            <v>0</v>
          </cell>
          <cell r="G491">
            <v>0</v>
          </cell>
          <cell r="H491">
            <v>0</v>
          </cell>
          <cell r="J491" t="str">
            <v>ZK104.K135.I002</v>
          </cell>
          <cell r="K491">
            <v>0</v>
          </cell>
          <cell r="L491" t="str">
            <v>ZK104.K135.I002</v>
          </cell>
          <cell r="M491" t="str">
            <v>ZK104.K135.I002</v>
          </cell>
          <cell r="N491" t="str">
            <v>ZK104</v>
          </cell>
          <cell r="O491" t="str">
            <v>I002</v>
          </cell>
          <cell r="Q491">
            <v>0</v>
          </cell>
          <cell r="R491">
            <v>0</v>
          </cell>
          <cell r="S491" t="b">
            <v>0</v>
          </cell>
          <cell r="T491">
            <v>0</v>
          </cell>
          <cell r="U491" t="str">
            <v>ZK1</v>
          </cell>
          <cell r="V491" t="str">
            <v>I002</v>
          </cell>
          <cell r="W491">
            <v>0</v>
          </cell>
          <cell r="X491">
            <v>150</v>
          </cell>
          <cell r="Y491">
            <v>0</v>
          </cell>
          <cell r="Z491">
            <v>0</v>
          </cell>
          <cell r="AA491">
            <v>0</v>
          </cell>
          <cell r="AB491" t="str">
            <v>I002</v>
          </cell>
          <cell r="AC491">
            <v>0</v>
          </cell>
          <cell r="AD491">
            <v>150</v>
          </cell>
          <cell r="AE491">
            <v>0</v>
          </cell>
          <cell r="AF491">
            <v>0</v>
          </cell>
          <cell r="AG491" t="str">
            <v>I002</v>
          </cell>
          <cell r="AJ491"/>
          <cell r="AK491">
            <v>1</v>
          </cell>
          <cell r="AL491">
            <v>959870.5499999997</v>
          </cell>
          <cell r="AV491">
            <v>150</v>
          </cell>
        </row>
        <row r="492">
          <cell r="A492" t="str">
            <v>ZK104.K136.C070</v>
          </cell>
          <cell r="B492" t="str">
            <v>ZK104</v>
          </cell>
          <cell r="C492">
            <v>0</v>
          </cell>
          <cell r="D492">
            <v>0</v>
          </cell>
          <cell r="E492">
            <v>0</v>
          </cell>
          <cell r="F492">
            <v>536.79999999999995</v>
          </cell>
          <cell r="G492">
            <v>0</v>
          </cell>
          <cell r="H492">
            <v>536.79999999999995</v>
          </cell>
          <cell r="J492" t="str">
            <v>ZK104.K136.C070</v>
          </cell>
          <cell r="K492">
            <v>536.79999999999995</v>
          </cell>
          <cell r="L492" t="str">
            <v>ZK104.K136.C070</v>
          </cell>
          <cell r="M492" t="str">
            <v>ZK104.K136.C070</v>
          </cell>
          <cell r="N492" t="str">
            <v>ZK104</v>
          </cell>
          <cell r="O492" t="str">
            <v>C070</v>
          </cell>
          <cell r="Q492">
            <v>536.79999999999995</v>
          </cell>
          <cell r="R492">
            <v>0</v>
          </cell>
          <cell r="S492" t="b">
            <v>0</v>
          </cell>
          <cell r="U492" t="str">
            <v>ZK1</v>
          </cell>
          <cell r="V492" t="str">
            <v>C070</v>
          </cell>
          <cell r="W492">
            <v>0</v>
          </cell>
          <cell r="X492">
            <v>0</v>
          </cell>
          <cell r="Y492">
            <v>536.79999999999995</v>
          </cell>
          <cell r="Z492">
            <v>0</v>
          </cell>
          <cell r="AA492">
            <v>536.79999999999995</v>
          </cell>
          <cell r="AB492" t="str">
            <v>C070</v>
          </cell>
          <cell r="AC492">
            <v>0</v>
          </cell>
          <cell r="AD492">
            <v>0</v>
          </cell>
          <cell r="AE492">
            <v>536.79999999999995</v>
          </cell>
          <cell r="AF492">
            <v>0</v>
          </cell>
          <cell r="AG492" t="str">
            <v>C070</v>
          </cell>
          <cell r="AJ492"/>
          <cell r="AK492">
            <v>1</v>
          </cell>
          <cell r="AL492">
            <v>959870.5499999997</v>
          </cell>
          <cell r="AV492">
            <v>536.79999999999995</v>
          </cell>
        </row>
        <row r="493">
          <cell r="A493" t="str">
            <v>ZK104.K136.C236</v>
          </cell>
          <cell r="B493" t="str">
            <v>ZK104</v>
          </cell>
          <cell r="C493">
            <v>0</v>
          </cell>
          <cell r="D493">
            <v>0</v>
          </cell>
          <cell r="E493">
            <v>0</v>
          </cell>
          <cell r="F493">
            <v>0</v>
          </cell>
          <cell r="G493">
            <v>450</v>
          </cell>
          <cell r="H493">
            <v>450</v>
          </cell>
          <cell r="J493" t="str">
            <v>ZK104.K136.C236</v>
          </cell>
          <cell r="K493">
            <v>450</v>
          </cell>
          <cell r="L493" t="str">
            <v>ZK104.K136.C236</v>
          </cell>
          <cell r="M493" t="str">
            <v>ZK104.K136.C236</v>
          </cell>
          <cell r="N493" t="str">
            <v>ZK104</v>
          </cell>
          <cell r="O493" t="str">
            <v>C236</v>
          </cell>
          <cell r="Q493">
            <v>450</v>
          </cell>
          <cell r="R493">
            <v>0</v>
          </cell>
          <cell r="S493" t="b">
            <v>0</v>
          </cell>
          <cell r="T493">
            <v>0</v>
          </cell>
          <cell r="U493" t="str">
            <v>ZK1</v>
          </cell>
          <cell r="V493" t="str">
            <v>C236</v>
          </cell>
          <cell r="W493">
            <v>0</v>
          </cell>
          <cell r="X493">
            <v>0</v>
          </cell>
          <cell r="Y493">
            <v>0</v>
          </cell>
          <cell r="Z493">
            <v>450</v>
          </cell>
          <cell r="AA493">
            <v>450</v>
          </cell>
          <cell r="AB493" t="str">
            <v>C236</v>
          </cell>
          <cell r="AC493">
            <v>0</v>
          </cell>
          <cell r="AD493">
            <v>0</v>
          </cell>
          <cell r="AE493">
            <v>0</v>
          </cell>
          <cell r="AF493">
            <v>450</v>
          </cell>
          <cell r="AG493" t="str">
            <v>C236</v>
          </cell>
          <cell r="AJ493"/>
          <cell r="AK493">
            <v>1</v>
          </cell>
          <cell r="AL493">
            <v>959870.5499999997</v>
          </cell>
          <cell r="AV493">
            <v>0</v>
          </cell>
        </row>
        <row r="494">
          <cell r="A494" t="str">
            <v>ZK104.K158.C070</v>
          </cell>
          <cell r="B494" t="str">
            <v>ZK104</v>
          </cell>
          <cell r="C494">
            <v>0</v>
          </cell>
          <cell r="D494">
            <v>0</v>
          </cell>
          <cell r="E494">
            <v>0</v>
          </cell>
          <cell r="F494">
            <v>500</v>
          </cell>
          <cell r="G494">
            <v>0</v>
          </cell>
          <cell r="H494">
            <v>500</v>
          </cell>
          <cell r="J494" t="str">
            <v>ZK104.K158.C070</v>
          </cell>
          <cell r="K494">
            <v>500</v>
          </cell>
          <cell r="L494" t="str">
            <v>ZK104.K158.C070</v>
          </cell>
          <cell r="M494" t="str">
            <v>ZK104.K158.C070</v>
          </cell>
          <cell r="N494" t="str">
            <v>ZK104</v>
          </cell>
          <cell r="O494" t="str">
            <v>C070</v>
          </cell>
          <cell r="Q494">
            <v>500</v>
          </cell>
          <cell r="R494">
            <v>0</v>
          </cell>
          <cell r="S494" t="b">
            <v>0</v>
          </cell>
          <cell r="U494" t="str">
            <v>ZK1</v>
          </cell>
          <cell r="V494" t="str">
            <v>C070</v>
          </cell>
          <cell r="W494">
            <v>0</v>
          </cell>
          <cell r="X494">
            <v>0</v>
          </cell>
          <cell r="Y494">
            <v>500</v>
          </cell>
          <cell r="Z494">
            <v>0</v>
          </cell>
          <cell r="AA494">
            <v>500</v>
          </cell>
          <cell r="AB494" t="str">
            <v>C070</v>
          </cell>
          <cell r="AC494">
            <v>0</v>
          </cell>
          <cell r="AD494">
            <v>0</v>
          </cell>
          <cell r="AE494">
            <v>500</v>
          </cell>
          <cell r="AF494">
            <v>0</v>
          </cell>
          <cell r="AG494" t="str">
            <v>C070</v>
          </cell>
          <cell r="AJ494"/>
          <cell r="AK494">
            <v>1</v>
          </cell>
          <cell r="AL494">
            <v>959870.5499999997</v>
          </cell>
          <cell r="AV494">
            <v>500</v>
          </cell>
        </row>
        <row r="495">
          <cell r="A495" t="str">
            <v>ZK104.K161.C236</v>
          </cell>
          <cell r="B495" t="str">
            <v>ZK104</v>
          </cell>
          <cell r="C495">
            <v>0</v>
          </cell>
          <cell r="D495">
            <v>0</v>
          </cell>
          <cell r="E495">
            <v>0</v>
          </cell>
          <cell r="F495">
            <v>3600</v>
          </cell>
          <cell r="G495">
            <v>0</v>
          </cell>
          <cell r="H495">
            <v>3600</v>
          </cell>
          <cell r="J495" t="str">
            <v>ZK104.K161.C236</v>
          </cell>
          <cell r="K495">
            <v>3600</v>
          </cell>
          <cell r="L495" t="str">
            <v>ZK104.K161.C236</v>
          </cell>
          <cell r="M495" t="str">
            <v>ZK104.K161.C236</v>
          </cell>
          <cell r="N495" t="str">
            <v>ZK104</v>
          </cell>
          <cell r="O495" t="str">
            <v>C236</v>
          </cell>
          <cell r="Q495">
            <v>3600</v>
          </cell>
          <cell r="R495">
            <v>0</v>
          </cell>
          <cell r="S495" t="b">
            <v>0</v>
          </cell>
          <cell r="T495">
            <v>0</v>
          </cell>
          <cell r="U495" t="str">
            <v>ZK1</v>
          </cell>
          <cell r="V495" t="str">
            <v>C236</v>
          </cell>
          <cell r="W495">
            <v>0</v>
          </cell>
          <cell r="X495">
            <v>0</v>
          </cell>
          <cell r="Y495">
            <v>3600</v>
          </cell>
          <cell r="Z495">
            <v>0</v>
          </cell>
          <cell r="AA495">
            <v>3600</v>
          </cell>
          <cell r="AB495" t="str">
            <v>C236</v>
          </cell>
          <cell r="AC495">
            <v>0</v>
          </cell>
          <cell r="AD495">
            <v>0</v>
          </cell>
          <cell r="AE495">
            <v>3600</v>
          </cell>
          <cell r="AF495">
            <v>0</v>
          </cell>
          <cell r="AG495" t="str">
            <v>C236</v>
          </cell>
          <cell r="AJ495"/>
          <cell r="AK495">
            <v>1</v>
          </cell>
          <cell r="AL495">
            <v>959870.5499999997</v>
          </cell>
          <cell r="AV495">
            <v>3600</v>
          </cell>
        </row>
        <row r="496">
          <cell r="A496" t="str">
            <v>ZK104.K223.C130</v>
          </cell>
          <cell r="B496" t="str">
            <v>ZK104</v>
          </cell>
          <cell r="C496">
            <v>0</v>
          </cell>
          <cell r="D496">
            <v>0</v>
          </cell>
          <cell r="E496">
            <v>0</v>
          </cell>
          <cell r="F496">
            <v>850.38</v>
          </cell>
          <cell r="G496">
            <v>0</v>
          </cell>
          <cell r="H496">
            <v>850.38</v>
          </cell>
          <cell r="J496" t="str">
            <v>ZK104.K223.C130</v>
          </cell>
          <cell r="K496">
            <v>850.38</v>
          </cell>
          <cell r="L496" t="str">
            <v>ZK104.K223.C130</v>
          </cell>
          <cell r="M496" t="str">
            <v>ZK104.K223.C130</v>
          </cell>
          <cell r="N496" t="str">
            <v>ZK104</v>
          </cell>
          <cell r="O496" t="str">
            <v>C130</v>
          </cell>
          <cell r="Q496">
            <v>850.38</v>
          </cell>
          <cell r="R496">
            <v>0</v>
          </cell>
          <cell r="S496" t="b">
            <v>0</v>
          </cell>
          <cell r="U496" t="str">
            <v>ZK1</v>
          </cell>
          <cell r="V496" t="str">
            <v>C130</v>
          </cell>
          <cell r="W496">
            <v>0</v>
          </cell>
          <cell r="X496">
            <v>0</v>
          </cell>
          <cell r="Y496">
            <v>850.38</v>
          </cell>
          <cell r="Z496">
            <v>0</v>
          </cell>
          <cell r="AA496">
            <v>850.38</v>
          </cell>
          <cell r="AB496" t="str">
            <v>C130</v>
          </cell>
          <cell r="AC496">
            <v>0</v>
          </cell>
          <cell r="AD496">
            <v>0</v>
          </cell>
          <cell r="AE496">
            <v>850.38</v>
          </cell>
          <cell r="AF496">
            <v>0</v>
          </cell>
          <cell r="AG496" t="str">
            <v>C130</v>
          </cell>
          <cell r="AJ496"/>
          <cell r="AK496">
            <v>1</v>
          </cell>
          <cell r="AL496">
            <v>959870.5499999997</v>
          </cell>
          <cell r="AV496">
            <v>850.38</v>
          </cell>
        </row>
        <row r="497">
          <cell r="A497" t="str">
            <v>ZK104.K223.C236</v>
          </cell>
          <cell r="B497" t="str">
            <v>ZK104</v>
          </cell>
          <cell r="C497">
            <v>0</v>
          </cell>
          <cell r="D497">
            <v>0</v>
          </cell>
          <cell r="E497">
            <v>0</v>
          </cell>
          <cell r="F497">
            <v>3571</v>
          </cell>
          <cell r="G497">
            <v>151</v>
          </cell>
          <cell r="H497">
            <v>3722</v>
          </cell>
          <cell r="J497" t="str">
            <v>ZK104.K223.C236</v>
          </cell>
          <cell r="K497">
            <v>3722</v>
          </cell>
          <cell r="L497" t="str">
            <v>ZK104.K223.C236</v>
          </cell>
          <cell r="M497" t="str">
            <v>ZK104.K223.C236</v>
          </cell>
          <cell r="N497" t="str">
            <v>ZK104</v>
          </cell>
          <cell r="O497" t="str">
            <v>C236</v>
          </cell>
          <cell r="Q497">
            <v>3722</v>
          </cell>
          <cell r="R497">
            <v>0</v>
          </cell>
          <cell r="S497" t="b">
            <v>0</v>
          </cell>
          <cell r="T497">
            <v>0</v>
          </cell>
          <cell r="U497" t="str">
            <v>ZK1</v>
          </cell>
          <cell r="V497" t="str">
            <v>C236</v>
          </cell>
          <cell r="W497">
            <v>0</v>
          </cell>
          <cell r="X497">
            <v>0</v>
          </cell>
          <cell r="Y497">
            <v>3571</v>
          </cell>
          <cell r="Z497">
            <v>151</v>
          </cell>
          <cell r="AA497">
            <v>3722</v>
          </cell>
          <cell r="AB497" t="str">
            <v>C236</v>
          </cell>
          <cell r="AC497">
            <v>0</v>
          </cell>
          <cell r="AD497">
            <v>0</v>
          </cell>
          <cell r="AE497">
            <v>3571</v>
          </cell>
          <cell r="AF497">
            <v>151</v>
          </cell>
          <cell r="AG497" t="str">
            <v>C236</v>
          </cell>
          <cell r="AJ497"/>
          <cell r="AK497">
            <v>1</v>
          </cell>
          <cell r="AL497">
            <v>959870.5499999997</v>
          </cell>
          <cell r="AV497">
            <v>3571</v>
          </cell>
        </row>
        <row r="498">
          <cell r="A498" t="str">
            <v>ZK104.K223.C330</v>
          </cell>
          <cell r="B498" t="str">
            <v>ZK104</v>
          </cell>
          <cell r="C498">
            <v>0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J498" t="str">
            <v>ZK104.K223.C330</v>
          </cell>
          <cell r="K498">
            <v>0</v>
          </cell>
          <cell r="L498" t="str">
            <v>ZK104.K223.C330</v>
          </cell>
          <cell r="M498" t="str">
            <v>ZK104.K223.C330</v>
          </cell>
          <cell r="N498" t="str">
            <v>ZK104</v>
          </cell>
          <cell r="O498" t="str">
            <v>C330</v>
          </cell>
          <cell r="Q498">
            <v>0</v>
          </cell>
          <cell r="R498">
            <v>0</v>
          </cell>
          <cell r="S498" t="b">
            <v>0</v>
          </cell>
          <cell r="T498">
            <v>0</v>
          </cell>
          <cell r="U498" t="str">
            <v>ZK1</v>
          </cell>
          <cell r="V498" t="str">
            <v>C330</v>
          </cell>
          <cell r="W498">
            <v>0</v>
          </cell>
          <cell r="X498">
            <v>0</v>
          </cell>
          <cell r="Y498">
            <v>0</v>
          </cell>
          <cell r="Z498">
            <v>0</v>
          </cell>
          <cell r="AA498">
            <v>0</v>
          </cell>
          <cell r="AB498" t="str">
            <v>C330</v>
          </cell>
          <cell r="AC498">
            <v>0</v>
          </cell>
          <cell r="AD498">
            <v>0</v>
          </cell>
          <cell r="AE498">
            <v>0</v>
          </cell>
          <cell r="AF498">
            <v>0</v>
          </cell>
          <cell r="AG498" t="str">
            <v>C330</v>
          </cell>
          <cell r="AJ498"/>
          <cell r="AK498">
            <v>1</v>
          </cell>
          <cell r="AL498">
            <v>959870.5499999997</v>
          </cell>
          <cell r="AV498">
            <v>0</v>
          </cell>
        </row>
        <row r="499">
          <cell r="A499" t="str">
            <v>ZK104.K231.C020</v>
          </cell>
          <cell r="B499" t="str">
            <v>ZK104</v>
          </cell>
          <cell r="C499">
            <v>0</v>
          </cell>
          <cell r="D499">
            <v>0</v>
          </cell>
          <cell r="E499">
            <v>9034.2000000000007</v>
          </cell>
          <cell r="F499">
            <v>0</v>
          </cell>
          <cell r="G499">
            <v>0</v>
          </cell>
          <cell r="H499">
            <v>0</v>
          </cell>
          <cell r="J499" t="str">
            <v>ZK104.K231.C020</v>
          </cell>
          <cell r="K499">
            <v>0</v>
          </cell>
          <cell r="L499" t="str">
            <v>ZK104.K231.C020</v>
          </cell>
          <cell r="M499" t="str">
            <v>ZK104.K231.C020</v>
          </cell>
          <cell r="N499" t="str">
            <v>ZK104</v>
          </cell>
          <cell r="O499" t="str">
            <v>C020</v>
          </cell>
          <cell r="Q499">
            <v>0</v>
          </cell>
          <cell r="R499">
            <v>0</v>
          </cell>
          <cell r="S499" t="b">
            <v>0</v>
          </cell>
          <cell r="U499" t="str">
            <v>ZK1</v>
          </cell>
          <cell r="V499" t="str">
            <v>C020</v>
          </cell>
          <cell r="W499">
            <v>0</v>
          </cell>
          <cell r="X499">
            <v>9034.2000000000007</v>
          </cell>
          <cell r="Y499">
            <v>0</v>
          </cell>
          <cell r="Z499">
            <v>0</v>
          </cell>
          <cell r="AA499">
            <v>0</v>
          </cell>
          <cell r="AB499" t="str">
            <v>C020</v>
          </cell>
          <cell r="AC499">
            <v>0</v>
          </cell>
          <cell r="AD499">
            <v>9034.2000000000007</v>
          </cell>
          <cell r="AE499">
            <v>0</v>
          </cell>
          <cell r="AF499">
            <v>0</v>
          </cell>
          <cell r="AG499" t="str">
            <v>C020</v>
          </cell>
          <cell r="AJ499"/>
          <cell r="AK499">
            <v>1</v>
          </cell>
          <cell r="AL499">
            <v>959870.5499999997</v>
          </cell>
          <cell r="AV499">
            <v>9034.2000000000007</v>
          </cell>
        </row>
        <row r="500">
          <cell r="A500" t="str">
            <v>ZK104.K232.C130</v>
          </cell>
          <cell r="B500" t="str">
            <v>ZK104</v>
          </cell>
          <cell r="C500">
            <v>0</v>
          </cell>
          <cell r="D500">
            <v>0</v>
          </cell>
          <cell r="E500">
            <v>0</v>
          </cell>
          <cell r="F500">
            <v>875</v>
          </cell>
          <cell r="G500">
            <v>0</v>
          </cell>
          <cell r="H500">
            <v>875</v>
          </cell>
          <cell r="J500" t="str">
            <v>ZK104.K232.C130</v>
          </cell>
          <cell r="K500">
            <v>875</v>
          </cell>
          <cell r="L500" t="str">
            <v>ZK104.K232.C130</v>
          </cell>
          <cell r="M500" t="str">
            <v>ZK104.K232.C130</v>
          </cell>
          <cell r="N500" t="str">
            <v>ZK104</v>
          </cell>
          <cell r="O500" t="str">
            <v>C130</v>
          </cell>
          <cell r="Q500">
            <v>875</v>
          </cell>
          <cell r="R500">
            <v>0</v>
          </cell>
          <cell r="S500" t="b">
            <v>0</v>
          </cell>
          <cell r="T500">
            <v>0</v>
          </cell>
          <cell r="U500" t="str">
            <v>ZK1</v>
          </cell>
          <cell r="V500" t="str">
            <v>C130</v>
          </cell>
          <cell r="W500">
            <v>0</v>
          </cell>
          <cell r="X500">
            <v>0</v>
          </cell>
          <cell r="Y500">
            <v>875</v>
          </cell>
          <cell r="Z500">
            <v>0</v>
          </cell>
          <cell r="AA500">
            <v>875</v>
          </cell>
          <cell r="AB500" t="str">
            <v>C130</v>
          </cell>
          <cell r="AC500">
            <v>0</v>
          </cell>
          <cell r="AD500">
            <v>0</v>
          </cell>
          <cell r="AE500">
            <v>875</v>
          </cell>
          <cell r="AF500">
            <v>0</v>
          </cell>
          <cell r="AG500" t="str">
            <v>C130</v>
          </cell>
          <cell r="AJ500"/>
          <cell r="AK500">
            <v>1</v>
          </cell>
          <cell r="AL500">
            <v>959870.5499999997</v>
          </cell>
          <cell r="AV500">
            <v>875</v>
          </cell>
        </row>
        <row r="501">
          <cell r="A501" t="str">
            <v>ZK104.K232.C175</v>
          </cell>
          <cell r="B501" t="str">
            <v>ZK104</v>
          </cell>
          <cell r="C501">
            <v>0</v>
          </cell>
          <cell r="D501">
            <v>0</v>
          </cell>
          <cell r="E501">
            <v>0</v>
          </cell>
          <cell r="F501">
            <v>13000</v>
          </cell>
          <cell r="G501">
            <v>0</v>
          </cell>
          <cell r="H501">
            <v>13000</v>
          </cell>
          <cell r="J501" t="str">
            <v>ZK104.K232.C175</v>
          </cell>
          <cell r="K501">
            <v>13000</v>
          </cell>
          <cell r="L501" t="str">
            <v>ZK104.K232.C175</v>
          </cell>
          <cell r="M501" t="str">
            <v>ZK104.K232.C175</v>
          </cell>
          <cell r="N501" t="str">
            <v>ZK104</v>
          </cell>
          <cell r="O501" t="str">
            <v>C175</v>
          </cell>
          <cell r="Q501">
            <v>13000</v>
          </cell>
          <cell r="R501">
            <v>0</v>
          </cell>
          <cell r="S501" t="b">
            <v>0</v>
          </cell>
          <cell r="U501" t="str">
            <v>ZK1</v>
          </cell>
          <cell r="V501" t="str">
            <v>C175</v>
          </cell>
          <cell r="W501">
            <v>0</v>
          </cell>
          <cell r="X501">
            <v>0</v>
          </cell>
          <cell r="Y501">
            <v>13000</v>
          </cell>
          <cell r="Z501">
            <v>0</v>
          </cell>
          <cell r="AA501">
            <v>13000</v>
          </cell>
          <cell r="AB501" t="str">
            <v>C175</v>
          </cell>
          <cell r="AC501">
            <v>0</v>
          </cell>
          <cell r="AD501">
            <v>0</v>
          </cell>
          <cell r="AE501">
            <v>13000</v>
          </cell>
          <cell r="AF501">
            <v>0</v>
          </cell>
          <cell r="AG501" t="str">
            <v>C175</v>
          </cell>
          <cell r="AJ501"/>
          <cell r="AK501">
            <v>1</v>
          </cell>
          <cell r="AL501">
            <v>959870.5499999997</v>
          </cell>
          <cell r="AV501">
            <v>13000</v>
          </cell>
        </row>
        <row r="502">
          <cell r="A502" t="str">
            <v>ZK104.K232.C235</v>
          </cell>
          <cell r="B502" t="str">
            <v>ZK104</v>
          </cell>
          <cell r="C502">
            <v>0</v>
          </cell>
          <cell r="D502">
            <v>0</v>
          </cell>
          <cell r="E502">
            <v>4639.3</v>
          </cell>
          <cell r="F502">
            <v>7200</v>
          </cell>
          <cell r="G502">
            <v>0</v>
          </cell>
          <cell r="H502">
            <v>7200</v>
          </cell>
          <cell r="J502" t="str">
            <v>ZK104.K232.C235</v>
          </cell>
          <cell r="K502">
            <v>7200</v>
          </cell>
          <cell r="L502" t="str">
            <v>ZK104.K232.C235</v>
          </cell>
          <cell r="M502" t="str">
            <v>ZK104.K232.C235</v>
          </cell>
          <cell r="N502" t="str">
            <v>ZK104</v>
          </cell>
          <cell r="O502" t="str">
            <v>C235</v>
          </cell>
          <cell r="Q502">
            <v>7200</v>
          </cell>
          <cell r="R502">
            <v>0</v>
          </cell>
          <cell r="S502" t="b">
            <v>0</v>
          </cell>
          <cell r="U502" t="str">
            <v>ZK1</v>
          </cell>
          <cell r="V502" t="str">
            <v>C235</v>
          </cell>
          <cell r="W502">
            <v>0</v>
          </cell>
          <cell r="X502">
            <v>4639.3</v>
          </cell>
          <cell r="Y502">
            <v>7200</v>
          </cell>
          <cell r="Z502">
            <v>0</v>
          </cell>
          <cell r="AA502">
            <v>7200</v>
          </cell>
          <cell r="AB502" t="str">
            <v>C235</v>
          </cell>
          <cell r="AC502">
            <v>0</v>
          </cell>
          <cell r="AD502">
            <v>4639.3</v>
          </cell>
          <cell r="AE502">
            <v>7200</v>
          </cell>
          <cell r="AF502">
            <v>0</v>
          </cell>
          <cell r="AG502" t="str">
            <v>C235</v>
          </cell>
          <cell r="AJ502"/>
          <cell r="AK502">
            <v>1</v>
          </cell>
          <cell r="AL502">
            <v>959870.5499999997</v>
          </cell>
          <cell r="AV502">
            <v>11839.3</v>
          </cell>
        </row>
        <row r="503">
          <cell r="A503" t="str">
            <v>ZK104.K232.C320</v>
          </cell>
          <cell r="B503" t="str">
            <v>ZK104</v>
          </cell>
          <cell r="C503">
            <v>0</v>
          </cell>
          <cell r="D503">
            <v>0</v>
          </cell>
          <cell r="E503">
            <v>0</v>
          </cell>
          <cell r="F503">
            <v>4606.8</v>
          </cell>
          <cell r="G503">
            <v>0</v>
          </cell>
          <cell r="H503">
            <v>4606.8</v>
          </cell>
          <cell r="J503" t="str">
            <v>ZK104.K232.C320</v>
          </cell>
          <cell r="K503">
            <v>4606.8</v>
          </cell>
          <cell r="L503" t="str">
            <v>ZK104.K232.C320</v>
          </cell>
          <cell r="M503" t="str">
            <v>ZK104.K232.C320</v>
          </cell>
          <cell r="N503" t="str">
            <v>ZK104</v>
          </cell>
          <cell r="O503" t="str">
            <v>C320</v>
          </cell>
          <cell r="Q503">
            <v>4606.8</v>
          </cell>
          <cell r="R503">
            <v>0</v>
          </cell>
          <cell r="S503" t="b">
            <v>0</v>
          </cell>
          <cell r="T503">
            <v>0</v>
          </cell>
          <cell r="U503" t="str">
            <v>ZK1</v>
          </cell>
          <cell r="V503" t="str">
            <v>C320</v>
          </cell>
          <cell r="W503">
            <v>0</v>
          </cell>
          <cell r="X503">
            <v>0</v>
          </cell>
          <cell r="Y503">
            <v>4606.8</v>
          </cell>
          <cell r="Z503">
            <v>0</v>
          </cell>
          <cell r="AA503">
            <v>4606.8</v>
          </cell>
          <cell r="AB503" t="str">
            <v>C320</v>
          </cell>
          <cell r="AC503">
            <v>0</v>
          </cell>
          <cell r="AD503">
            <v>0</v>
          </cell>
          <cell r="AE503">
            <v>4606.8</v>
          </cell>
          <cell r="AF503">
            <v>0</v>
          </cell>
          <cell r="AG503" t="str">
            <v>C320</v>
          </cell>
          <cell r="AJ503"/>
          <cell r="AK503">
            <v>1</v>
          </cell>
          <cell r="AL503">
            <v>959870.5499999997</v>
          </cell>
          <cell r="AV503">
            <v>4606.8</v>
          </cell>
        </row>
        <row r="504">
          <cell r="A504" t="str">
            <v>ZK104.K232.C330</v>
          </cell>
          <cell r="B504" t="str">
            <v>ZK104</v>
          </cell>
          <cell r="C504">
            <v>0</v>
          </cell>
          <cell r="D504">
            <v>0</v>
          </cell>
          <cell r="E504">
            <v>0</v>
          </cell>
          <cell r="F504">
            <v>23958.76</v>
          </cell>
          <cell r="G504">
            <v>0</v>
          </cell>
          <cell r="H504">
            <v>23958.76</v>
          </cell>
          <cell r="J504" t="str">
            <v>ZK104.K232.C330</v>
          </cell>
          <cell r="K504">
            <v>23958.76</v>
          </cell>
          <cell r="L504" t="str">
            <v>ZK104.K232.C330</v>
          </cell>
          <cell r="M504" t="str">
            <v>ZK104.K232.C330</v>
          </cell>
          <cell r="N504" t="str">
            <v>ZK104</v>
          </cell>
          <cell r="O504" t="str">
            <v>C330</v>
          </cell>
          <cell r="Q504">
            <v>23958.76</v>
          </cell>
          <cell r="R504">
            <v>0</v>
          </cell>
          <cell r="S504" t="b">
            <v>0</v>
          </cell>
          <cell r="U504" t="str">
            <v>ZK1</v>
          </cell>
          <cell r="V504" t="str">
            <v>C330</v>
          </cell>
          <cell r="W504">
            <v>0</v>
          </cell>
          <cell r="X504">
            <v>0</v>
          </cell>
          <cell r="Y504">
            <v>23958.76</v>
          </cell>
          <cell r="Z504">
            <v>0</v>
          </cell>
          <cell r="AA504">
            <v>23958.76</v>
          </cell>
          <cell r="AB504" t="str">
            <v>C330</v>
          </cell>
          <cell r="AC504">
            <v>0</v>
          </cell>
          <cell r="AD504">
            <v>0</v>
          </cell>
          <cell r="AE504">
            <v>23958.76</v>
          </cell>
          <cell r="AF504">
            <v>0</v>
          </cell>
          <cell r="AG504" t="str">
            <v>C330</v>
          </cell>
          <cell r="AJ504"/>
          <cell r="AK504">
            <v>1</v>
          </cell>
          <cell r="AL504">
            <v>959870.5499999997</v>
          </cell>
          <cell r="AV504">
            <v>23958.76</v>
          </cell>
        </row>
        <row r="505">
          <cell r="A505" t="str">
            <v>ZK104.K232.C601</v>
          </cell>
          <cell r="B505" t="str">
            <v>ZK104</v>
          </cell>
          <cell r="C505">
            <v>0</v>
          </cell>
          <cell r="D505">
            <v>0</v>
          </cell>
          <cell r="E505">
            <v>0</v>
          </cell>
          <cell r="F505">
            <v>12293.5</v>
          </cell>
          <cell r="G505">
            <v>0</v>
          </cell>
          <cell r="H505">
            <v>12293.5</v>
          </cell>
          <cell r="J505" t="str">
            <v>ZK104.K232.C601</v>
          </cell>
          <cell r="K505">
            <v>12293.5</v>
          </cell>
          <cell r="L505" t="str">
            <v>ZK104.K232.C601</v>
          </cell>
          <cell r="M505" t="str">
            <v>ZK104.K232.C601</v>
          </cell>
          <cell r="N505" t="str">
            <v>ZK104</v>
          </cell>
          <cell r="O505" t="str">
            <v>C601</v>
          </cell>
          <cell r="Q505">
            <v>12293.5</v>
          </cell>
          <cell r="R505">
            <v>0</v>
          </cell>
          <cell r="S505" t="b">
            <v>0</v>
          </cell>
          <cell r="T505">
            <v>0</v>
          </cell>
          <cell r="U505" t="str">
            <v>ZK1</v>
          </cell>
          <cell r="V505" t="str">
            <v>C601</v>
          </cell>
          <cell r="W505">
            <v>0</v>
          </cell>
          <cell r="X505">
            <v>0</v>
          </cell>
          <cell r="Y505">
            <v>12293.5</v>
          </cell>
          <cell r="Z505">
            <v>0</v>
          </cell>
          <cell r="AA505">
            <v>12293.5</v>
          </cell>
          <cell r="AB505" t="str">
            <v>C601</v>
          </cell>
          <cell r="AC505">
            <v>0</v>
          </cell>
          <cell r="AD505">
            <v>0</v>
          </cell>
          <cell r="AE505">
            <v>12293.5</v>
          </cell>
          <cell r="AF505">
            <v>0</v>
          </cell>
          <cell r="AG505" t="str">
            <v>C601</v>
          </cell>
          <cell r="AJ505"/>
          <cell r="AK505">
            <v>1</v>
          </cell>
          <cell r="AL505">
            <v>959870.5499999997</v>
          </cell>
          <cell r="AV505">
            <v>12293.5</v>
          </cell>
        </row>
        <row r="506">
          <cell r="A506" t="str">
            <v>ZK104.K232.C700</v>
          </cell>
          <cell r="B506" t="str">
            <v>ZK104</v>
          </cell>
          <cell r="C506">
            <v>0</v>
          </cell>
          <cell r="D506">
            <v>0</v>
          </cell>
          <cell r="E506">
            <v>17611</v>
          </cell>
          <cell r="F506">
            <v>0</v>
          </cell>
          <cell r="G506">
            <v>0</v>
          </cell>
          <cell r="H506">
            <v>0</v>
          </cell>
          <cell r="J506" t="str">
            <v>ZK104.K232.C700</v>
          </cell>
          <cell r="K506">
            <v>0</v>
          </cell>
          <cell r="L506" t="str">
            <v>ZK104.K232.C700</v>
          </cell>
          <cell r="M506" t="str">
            <v>ZK104.K232.C700</v>
          </cell>
          <cell r="N506" t="str">
            <v>ZK104</v>
          </cell>
          <cell r="O506" t="str">
            <v>C700</v>
          </cell>
          <cell r="Q506">
            <v>0</v>
          </cell>
          <cell r="R506">
            <v>0</v>
          </cell>
          <cell r="S506" t="b">
            <v>0</v>
          </cell>
          <cell r="U506" t="str">
            <v>ZK1</v>
          </cell>
          <cell r="V506" t="str">
            <v>C700</v>
          </cell>
          <cell r="W506">
            <v>0</v>
          </cell>
          <cell r="X506">
            <v>17611</v>
          </cell>
          <cell r="Y506">
            <v>0</v>
          </cell>
          <cell r="Z506">
            <v>0</v>
          </cell>
          <cell r="AA506">
            <v>0</v>
          </cell>
          <cell r="AB506" t="str">
            <v>C700</v>
          </cell>
          <cell r="AC506">
            <v>0</v>
          </cell>
          <cell r="AD506">
            <v>17611</v>
          </cell>
          <cell r="AE506">
            <v>0</v>
          </cell>
          <cell r="AF506">
            <v>0</v>
          </cell>
          <cell r="AG506" t="str">
            <v>C700</v>
          </cell>
          <cell r="AJ506"/>
          <cell r="AK506">
            <v>1</v>
          </cell>
          <cell r="AL506">
            <v>959870.5499999997</v>
          </cell>
          <cell r="AV506">
            <v>17611</v>
          </cell>
        </row>
        <row r="507">
          <cell r="A507" t="str">
            <v>ZK104.K232.C703</v>
          </cell>
          <cell r="B507" t="str">
            <v>ZK104</v>
          </cell>
          <cell r="C507">
            <v>0</v>
          </cell>
          <cell r="D507">
            <v>0</v>
          </cell>
          <cell r="E507">
            <v>0</v>
          </cell>
          <cell r="F507">
            <v>310</v>
          </cell>
          <cell r="G507">
            <v>0</v>
          </cell>
          <cell r="H507">
            <v>310</v>
          </cell>
          <cell r="J507" t="str">
            <v>ZK104.K232.C703</v>
          </cell>
          <cell r="K507">
            <v>310</v>
          </cell>
          <cell r="L507" t="str">
            <v>ZK104.K232.C703</v>
          </cell>
          <cell r="M507" t="str">
            <v>ZK104.K232.C703</v>
          </cell>
          <cell r="N507" t="str">
            <v>ZK104</v>
          </cell>
          <cell r="O507" t="str">
            <v>C703</v>
          </cell>
          <cell r="Q507">
            <v>310</v>
          </cell>
          <cell r="R507">
            <v>0</v>
          </cell>
          <cell r="S507" t="b">
            <v>0</v>
          </cell>
          <cell r="T507">
            <v>0</v>
          </cell>
          <cell r="U507" t="str">
            <v>ZK1</v>
          </cell>
          <cell r="V507" t="str">
            <v>C703</v>
          </cell>
          <cell r="W507">
            <v>0</v>
          </cell>
          <cell r="X507">
            <v>0</v>
          </cell>
          <cell r="Y507">
            <v>310</v>
          </cell>
          <cell r="Z507">
            <v>0</v>
          </cell>
          <cell r="AA507">
            <v>310</v>
          </cell>
          <cell r="AB507" t="str">
            <v>C703</v>
          </cell>
          <cell r="AC507">
            <v>0</v>
          </cell>
          <cell r="AD507">
            <v>0</v>
          </cell>
          <cell r="AE507">
            <v>310</v>
          </cell>
          <cell r="AF507">
            <v>0</v>
          </cell>
          <cell r="AG507" t="str">
            <v>C703</v>
          </cell>
          <cell r="AJ507"/>
          <cell r="AK507">
            <v>1</v>
          </cell>
          <cell r="AL507">
            <v>959870.5499999997</v>
          </cell>
          <cell r="AV507">
            <v>310</v>
          </cell>
        </row>
        <row r="508">
          <cell r="A508" t="str">
            <v>ZK104.K232.C704</v>
          </cell>
          <cell r="B508" t="str">
            <v>ZK104</v>
          </cell>
          <cell r="C508">
            <v>0</v>
          </cell>
          <cell r="D508">
            <v>0</v>
          </cell>
          <cell r="E508">
            <v>0</v>
          </cell>
          <cell r="F508">
            <v>315</v>
          </cell>
          <cell r="G508">
            <v>0</v>
          </cell>
          <cell r="H508">
            <v>315</v>
          </cell>
          <cell r="J508" t="str">
            <v>ZK104.K232.C704</v>
          </cell>
          <cell r="K508">
            <v>315</v>
          </cell>
          <cell r="L508" t="str">
            <v>ZK104.K232.C704</v>
          </cell>
          <cell r="M508" t="str">
            <v>ZK104.K232.C704</v>
          </cell>
          <cell r="N508" t="str">
            <v>ZK104</v>
          </cell>
          <cell r="O508" t="str">
            <v>C704</v>
          </cell>
          <cell r="Q508">
            <v>315</v>
          </cell>
          <cell r="R508">
            <v>0</v>
          </cell>
          <cell r="S508" t="b">
            <v>0</v>
          </cell>
          <cell r="U508" t="str">
            <v>ZK1</v>
          </cell>
          <cell r="V508" t="str">
            <v>C704</v>
          </cell>
          <cell r="W508">
            <v>0</v>
          </cell>
          <cell r="X508">
            <v>0</v>
          </cell>
          <cell r="Y508">
            <v>315</v>
          </cell>
          <cell r="Z508">
            <v>0</v>
          </cell>
          <cell r="AA508">
            <v>315</v>
          </cell>
          <cell r="AB508" t="str">
            <v>C704</v>
          </cell>
          <cell r="AC508">
            <v>0</v>
          </cell>
          <cell r="AD508">
            <v>0</v>
          </cell>
          <cell r="AE508">
            <v>315</v>
          </cell>
          <cell r="AF508">
            <v>0</v>
          </cell>
          <cell r="AG508" t="str">
            <v>C704</v>
          </cell>
          <cell r="AJ508"/>
          <cell r="AK508">
            <v>1</v>
          </cell>
          <cell r="AL508">
            <v>959870.5499999997</v>
          </cell>
          <cell r="AV508">
            <v>315</v>
          </cell>
        </row>
        <row r="509">
          <cell r="A509" t="str">
            <v>ZK104.K232.C706</v>
          </cell>
          <cell r="B509" t="str">
            <v>ZK104</v>
          </cell>
          <cell r="C509">
            <v>0</v>
          </cell>
          <cell r="D509">
            <v>0</v>
          </cell>
          <cell r="E509">
            <v>0</v>
          </cell>
          <cell r="F509">
            <v>800</v>
          </cell>
          <cell r="G509">
            <v>0</v>
          </cell>
          <cell r="H509">
            <v>800</v>
          </cell>
          <cell r="J509" t="str">
            <v>ZK104.K232.C706</v>
          </cell>
          <cell r="K509">
            <v>800</v>
          </cell>
          <cell r="L509" t="str">
            <v>ZK104.K232.C706</v>
          </cell>
          <cell r="M509" t="str">
            <v>ZK104.K232.C706</v>
          </cell>
          <cell r="N509" t="str">
            <v>ZK104</v>
          </cell>
          <cell r="O509" t="str">
            <v>C706</v>
          </cell>
          <cell r="Q509">
            <v>800</v>
          </cell>
          <cell r="R509">
            <v>0</v>
          </cell>
          <cell r="S509" t="b">
            <v>0</v>
          </cell>
          <cell r="U509" t="str">
            <v>ZK1</v>
          </cell>
          <cell r="V509" t="str">
            <v>C706</v>
          </cell>
          <cell r="W509">
            <v>0</v>
          </cell>
          <cell r="X509">
            <v>0</v>
          </cell>
          <cell r="Y509">
            <v>800</v>
          </cell>
          <cell r="Z509">
            <v>0</v>
          </cell>
          <cell r="AA509">
            <v>800</v>
          </cell>
          <cell r="AB509" t="str">
            <v>C706</v>
          </cell>
          <cell r="AC509">
            <v>0</v>
          </cell>
          <cell r="AD509">
            <v>0</v>
          </cell>
          <cell r="AE509">
            <v>800</v>
          </cell>
          <cell r="AF509">
            <v>0</v>
          </cell>
          <cell r="AG509" t="str">
            <v>C706</v>
          </cell>
          <cell r="AJ509"/>
          <cell r="AK509">
            <v>1</v>
          </cell>
          <cell r="AL509">
            <v>959870.5499999997</v>
          </cell>
          <cell r="AV509">
            <v>800</v>
          </cell>
        </row>
        <row r="510">
          <cell r="A510" t="str">
            <v>ZK104.K232.C707</v>
          </cell>
          <cell r="B510" t="str">
            <v>ZK104</v>
          </cell>
          <cell r="C510">
            <v>0</v>
          </cell>
          <cell r="D510">
            <v>0</v>
          </cell>
          <cell r="E510">
            <v>0</v>
          </cell>
          <cell r="F510">
            <v>1500</v>
          </cell>
          <cell r="G510">
            <v>0</v>
          </cell>
          <cell r="H510">
            <v>1500</v>
          </cell>
          <cell r="J510" t="str">
            <v>ZK104.K232.C707</v>
          </cell>
          <cell r="K510">
            <v>1500</v>
          </cell>
          <cell r="L510" t="str">
            <v>ZK104.K232.C707</v>
          </cell>
          <cell r="M510" t="str">
            <v>ZK104.K232.C707</v>
          </cell>
          <cell r="N510" t="str">
            <v>ZK104</v>
          </cell>
          <cell r="O510" t="str">
            <v>C707</v>
          </cell>
          <cell r="Q510">
            <v>1500</v>
          </cell>
          <cell r="R510">
            <v>0</v>
          </cell>
          <cell r="S510" t="b">
            <v>0</v>
          </cell>
          <cell r="U510" t="str">
            <v>ZK1</v>
          </cell>
          <cell r="V510" t="str">
            <v>C707</v>
          </cell>
          <cell r="W510">
            <v>0</v>
          </cell>
          <cell r="X510">
            <v>0</v>
          </cell>
          <cell r="Y510">
            <v>1500</v>
          </cell>
          <cell r="Z510">
            <v>0</v>
          </cell>
          <cell r="AA510">
            <v>1500</v>
          </cell>
          <cell r="AB510" t="str">
            <v>C707</v>
          </cell>
          <cell r="AC510">
            <v>0</v>
          </cell>
          <cell r="AD510">
            <v>0</v>
          </cell>
          <cell r="AE510">
            <v>1500</v>
          </cell>
          <cell r="AF510">
            <v>0</v>
          </cell>
          <cell r="AG510" t="str">
            <v>C707</v>
          </cell>
          <cell r="AJ510"/>
          <cell r="AK510">
            <v>1</v>
          </cell>
          <cell r="AL510">
            <v>959870.5499999997</v>
          </cell>
          <cell r="AV510">
            <v>1500</v>
          </cell>
        </row>
        <row r="511">
          <cell r="A511" t="str">
            <v>ZK104.K232.C708</v>
          </cell>
          <cell r="B511" t="str">
            <v>ZK104</v>
          </cell>
          <cell r="C511">
            <v>0</v>
          </cell>
          <cell r="D511">
            <v>0</v>
          </cell>
          <cell r="E511">
            <v>0</v>
          </cell>
          <cell r="F511">
            <v>1000</v>
          </cell>
          <cell r="G511">
            <v>0</v>
          </cell>
          <cell r="H511">
            <v>1000</v>
          </cell>
          <cell r="J511" t="str">
            <v>ZK104.K232.C708</v>
          </cell>
          <cell r="K511">
            <v>1000</v>
          </cell>
          <cell r="L511" t="str">
            <v>ZK104.K232.C708</v>
          </cell>
          <cell r="M511" t="str">
            <v>ZK104.K232.C708</v>
          </cell>
          <cell r="N511" t="str">
            <v>ZK104</v>
          </cell>
          <cell r="O511" t="str">
            <v>C708</v>
          </cell>
          <cell r="Q511">
            <v>1000</v>
          </cell>
          <cell r="R511">
            <v>0</v>
          </cell>
          <cell r="S511" t="b">
            <v>0</v>
          </cell>
          <cell r="T511">
            <v>0</v>
          </cell>
          <cell r="U511" t="str">
            <v>ZK1</v>
          </cell>
          <cell r="V511" t="str">
            <v>C708</v>
          </cell>
          <cell r="W511">
            <v>0</v>
          </cell>
          <cell r="X511">
            <v>0</v>
          </cell>
          <cell r="Y511">
            <v>1000</v>
          </cell>
          <cell r="Z511">
            <v>0</v>
          </cell>
          <cell r="AA511">
            <v>1000</v>
          </cell>
          <cell r="AB511" t="str">
            <v>C708</v>
          </cell>
          <cell r="AC511">
            <v>0</v>
          </cell>
          <cell r="AD511">
            <v>0</v>
          </cell>
          <cell r="AE511">
            <v>1000</v>
          </cell>
          <cell r="AF511">
            <v>0</v>
          </cell>
          <cell r="AG511" t="str">
            <v>C708</v>
          </cell>
          <cell r="AJ511"/>
          <cell r="AK511">
            <v>1</v>
          </cell>
          <cell r="AL511">
            <v>959870.5499999997</v>
          </cell>
          <cell r="AV511">
            <v>1000</v>
          </cell>
        </row>
        <row r="512">
          <cell r="A512" t="str">
            <v>ZK104.K232.C709</v>
          </cell>
          <cell r="B512" t="str">
            <v>ZK104</v>
          </cell>
          <cell r="C512">
            <v>0</v>
          </cell>
          <cell r="D512">
            <v>0</v>
          </cell>
          <cell r="E512">
            <v>0</v>
          </cell>
          <cell r="F512">
            <v>1000</v>
          </cell>
          <cell r="G512">
            <v>0</v>
          </cell>
          <cell r="H512">
            <v>1000</v>
          </cell>
          <cell r="J512" t="str">
            <v>ZK104.K232.C709</v>
          </cell>
          <cell r="K512">
            <v>1000</v>
          </cell>
          <cell r="L512" t="str">
            <v>ZK104.K232.C709</v>
          </cell>
          <cell r="M512" t="str">
            <v>ZK104.K232.C709</v>
          </cell>
          <cell r="N512" t="str">
            <v>ZK104</v>
          </cell>
          <cell r="O512" t="str">
            <v>C709</v>
          </cell>
          <cell r="Q512">
            <v>1000</v>
          </cell>
          <cell r="R512">
            <v>0</v>
          </cell>
          <cell r="S512" t="b">
            <v>0</v>
          </cell>
          <cell r="U512" t="str">
            <v>ZK1</v>
          </cell>
          <cell r="V512" t="str">
            <v>C709</v>
          </cell>
          <cell r="W512">
            <v>0</v>
          </cell>
          <cell r="X512">
            <v>0</v>
          </cell>
          <cell r="Y512">
            <v>1000</v>
          </cell>
          <cell r="Z512">
            <v>0</v>
          </cell>
          <cell r="AA512">
            <v>1000</v>
          </cell>
          <cell r="AB512" t="str">
            <v>C709</v>
          </cell>
          <cell r="AC512">
            <v>0</v>
          </cell>
          <cell r="AD512">
            <v>0</v>
          </cell>
          <cell r="AE512">
            <v>1000</v>
          </cell>
          <cell r="AF512">
            <v>0</v>
          </cell>
          <cell r="AG512" t="str">
            <v>C709</v>
          </cell>
          <cell r="AJ512"/>
          <cell r="AK512">
            <v>1</v>
          </cell>
          <cell r="AL512">
            <v>959870.5499999997</v>
          </cell>
          <cell r="AV512">
            <v>1000</v>
          </cell>
        </row>
        <row r="513">
          <cell r="A513" t="str">
            <v>ZK104.K232.C710</v>
          </cell>
          <cell r="B513" t="str">
            <v>ZK104</v>
          </cell>
          <cell r="C513">
            <v>0</v>
          </cell>
          <cell r="D513">
            <v>0</v>
          </cell>
          <cell r="E513">
            <v>0</v>
          </cell>
          <cell r="F513">
            <v>4500</v>
          </cell>
          <cell r="G513">
            <v>0</v>
          </cell>
          <cell r="H513">
            <v>4500</v>
          </cell>
          <cell r="J513" t="str">
            <v>ZK104.K232.C710</v>
          </cell>
          <cell r="K513">
            <v>4500</v>
          </cell>
          <cell r="L513" t="str">
            <v>ZK104.K232.C710</v>
          </cell>
          <cell r="M513" t="str">
            <v>ZK104.K232.C710</v>
          </cell>
          <cell r="N513" t="str">
            <v>ZK104</v>
          </cell>
          <cell r="O513" t="str">
            <v>C710</v>
          </cell>
          <cell r="Q513">
            <v>4500</v>
          </cell>
          <cell r="R513">
            <v>0</v>
          </cell>
          <cell r="S513" t="b">
            <v>0</v>
          </cell>
          <cell r="T513">
            <v>0</v>
          </cell>
          <cell r="U513" t="str">
            <v>ZK1</v>
          </cell>
          <cell r="V513" t="str">
            <v>C710</v>
          </cell>
          <cell r="W513">
            <v>0</v>
          </cell>
          <cell r="X513">
            <v>0</v>
          </cell>
          <cell r="Y513">
            <v>4500</v>
          </cell>
          <cell r="Z513">
            <v>0</v>
          </cell>
          <cell r="AA513">
            <v>4500</v>
          </cell>
          <cell r="AB513" t="str">
            <v>C710</v>
          </cell>
          <cell r="AC513">
            <v>0</v>
          </cell>
          <cell r="AD513">
            <v>0</v>
          </cell>
          <cell r="AE513">
            <v>4500</v>
          </cell>
          <cell r="AF513">
            <v>0</v>
          </cell>
          <cell r="AG513" t="str">
            <v>C710</v>
          </cell>
          <cell r="AJ513"/>
          <cell r="AK513">
            <v>1</v>
          </cell>
          <cell r="AL513">
            <v>959870.5499999997</v>
          </cell>
          <cell r="AV513">
            <v>4500</v>
          </cell>
        </row>
        <row r="514">
          <cell r="A514" t="str">
            <v>ZK104.K232.C712</v>
          </cell>
          <cell r="B514" t="str">
            <v>ZK104</v>
          </cell>
          <cell r="C514">
            <v>0</v>
          </cell>
          <cell r="D514">
            <v>0</v>
          </cell>
          <cell r="E514">
            <v>0</v>
          </cell>
          <cell r="F514">
            <v>250</v>
          </cell>
          <cell r="G514">
            <v>0</v>
          </cell>
          <cell r="H514">
            <v>250</v>
          </cell>
          <cell r="J514" t="str">
            <v>ZK104.K232.C712</v>
          </cell>
          <cell r="K514">
            <v>250</v>
          </cell>
          <cell r="L514" t="str">
            <v>ZK104.K232.C712</v>
          </cell>
          <cell r="M514" t="str">
            <v>ZK104.K232.C712</v>
          </cell>
          <cell r="N514" t="str">
            <v>ZK104</v>
          </cell>
          <cell r="O514" t="str">
            <v>C712</v>
          </cell>
          <cell r="Q514">
            <v>250</v>
          </cell>
          <cell r="R514">
            <v>0</v>
          </cell>
          <cell r="S514" t="b">
            <v>0</v>
          </cell>
          <cell r="U514" t="str">
            <v>ZK1</v>
          </cell>
          <cell r="V514" t="str">
            <v>C712</v>
          </cell>
          <cell r="W514">
            <v>0</v>
          </cell>
          <cell r="X514">
            <v>0</v>
          </cell>
          <cell r="Y514">
            <v>250</v>
          </cell>
          <cell r="Z514">
            <v>0</v>
          </cell>
          <cell r="AA514">
            <v>250</v>
          </cell>
          <cell r="AB514" t="str">
            <v>C712</v>
          </cell>
          <cell r="AC514">
            <v>0</v>
          </cell>
          <cell r="AD514">
            <v>0</v>
          </cell>
          <cell r="AE514">
            <v>250</v>
          </cell>
          <cell r="AF514">
            <v>0</v>
          </cell>
          <cell r="AG514" t="str">
            <v>C712</v>
          </cell>
          <cell r="AJ514"/>
          <cell r="AK514">
            <v>1</v>
          </cell>
          <cell r="AL514">
            <v>959870.5499999997</v>
          </cell>
          <cell r="AV514">
            <v>250</v>
          </cell>
        </row>
        <row r="515">
          <cell r="A515" t="str">
            <v>ZK104.K232.C713</v>
          </cell>
          <cell r="B515" t="str">
            <v>ZK104</v>
          </cell>
          <cell r="C515">
            <v>0</v>
          </cell>
          <cell r="D515">
            <v>0</v>
          </cell>
          <cell r="E515">
            <v>0</v>
          </cell>
          <cell r="F515">
            <v>4500</v>
          </cell>
          <cell r="G515">
            <v>0</v>
          </cell>
          <cell r="H515">
            <v>4500</v>
          </cell>
          <cell r="J515" t="str">
            <v>ZK104.K232.C713</v>
          </cell>
          <cell r="K515">
            <v>4500</v>
          </cell>
          <cell r="L515" t="str">
            <v>ZK104.K232.C713</v>
          </cell>
          <cell r="M515" t="str">
            <v>ZK104.K232.C713</v>
          </cell>
          <cell r="N515" t="str">
            <v>ZK104</v>
          </cell>
          <cell r="O515" t="str">
            <v>C713</v>
          </cell>
          <cell r="Q515">
            <v>4500</v>
          </cell>
          <cell r="R515">
            <v>0</v>
          </cell>
          <cell r="S515" t="b">
            <v>0</v>
          </cell>
          <cell r="T515">
            <v>0</v>
          </cell>
          <cell r="U515" t="str">
            <v>ZK1</v>
          </cell>
          <cell r="V515" t="str">
            <v>C713</v>
          </cell>
          <cell r="W515">
            <v>0</v>
          </cell>
          <cell r="X515">
            <v>0</v>
          </cell>
          <cell r="Y515">
            <v>4500</v>
          </cell>
          <cell r="Z515">
            <v>0</v>
          </cell>
          <cell r="AA515">
            <v>4500</v>
          </cell>
          <cell r="AB515" t="str">
            <v>C713</v>
          </cell>
          <cell r="AC515">
            <v>0</v>
          </cell>
          <cell r="AD515">
            <v>0</v>
          </cell>
          <cell r="AE515">
            <v>4500</v>
          </cell>
          <cell r="AF515">
            <v>0</v>
          </cell>
          <cell r="AG515" t="str">
            <v>C713</v>
          </cell>
          <cell r="AJ515"/>
          <cell r="AK515">
            <v>1</v>
          </cell>
          <cell r="AL515">
            <v>959870.5499999997</v>
          </cell>
          <cell r="AV515">
            <v>4500</v>
          </cell>
        </row>
        <row r="516">
          <cell r="A516" t="str">
            <v>ZK104.K232.C714</v>
          </cell>
          <cell r="B516" t="str">
            <v>ZK104</v>
          </cell>
          <cell r="C516">
            <v>0</v>
          </cell>
          <cell r="D516">
            <v>0</v>
          </cell>
          <cell r="E516">
            <v>0</v>
          </cell>
          <cell r="F516">
            <v>1500</v>
          </cell>
          <cell r="G516">
            <v>0</v>
          </cell>
          <cell r="H516">
            <v>1500</v>
          </cell>
          <cell r="J516" t="str">
            <v>ZK104.K232.C714</v>
          </cell>
          <cell r="K516">
            <v>1500</v>
          </cell>
          <cell r="L516" t="str">
            <v>ZK104.K232.C714</v>
          </cell>
          <cell r="M516" t="str">
            <v>ZK104.K232.C714</v>
          </cell>
          <cell r="N516" t="str">
            <v>ZK104</v>
          </cell>
          <cell r="O516" t="str">
            <v>C714</v>
          </cell>
          <cell r="Q516">
            <v>1500</v>
          </cell>
          <cell r="R516">
            <v>0</v>
          </cell>
          <cell r="S516" t="b">
            <v>0</v>
          </cell>
          <cell r="U516" t="str">
            <v>ZK1</v>
          </cell>
          <cell r="V516" t="str">
            <v>C714</v>
          </cell>
          <cell r="W516">
            <v>0</v>
          </cell>
          <cell r="X516">
            <v>0</v>
          </cell>
          <cell r="Y516">
            <v>1500</v>
          </cell>
          <cell r="Z516">
            <v>0</v>
          </cell>
          <cell r="AA516">
            <v>1500</v>
          </cell>
          <cell r="AB516" t="str">
            <v>C714</v>
          </cell>
          <cell r="AC516">
            <v>0</v>
          </cell>
          <cell r="AD516">
            <v>0</v>
          </cell>
          <cell r="AE516">
            <v>1500</v>
          </cell>
          <cell r="AF516">
            <v>0</v>
          </cell>
          <cell r="AG516" t="str">
            <v>C714</v>
          </cell>
          <cell r="AJ516"/>
          <cell r="AK516">
            <v>1</v>
          </cell>
          <cell r="AL516">
            <v>959870.5499999997</v>
          </cell>
          <cell r="AV516">
            <v>1500</v>
          </cell>
        </row>
        <row r="517">
          <cell r="A517" t="str">
            <v>ZK104.K232.C715</v>
          </cell>
          <cell r="B517" t="str">
            <v>ZK104</v>
          </cell>
          <cell r="C517">
            <v>0</v>
          </cell>
          <cell r="D517">
            <v>0</v>
          </cell>
          <cell r="E517">
            <v>0</v>
          </cell>
          <cell r="F517">
            <v>310</v>
          </cell>
          <cell r="G517">
            <v>0</v>
          </cell>
          <cell r="H517">
            <v>310</v>
          </cell>
          <cell r="J517" t="str">
            <v>ZK104.K232.C715</v>
          </cell>
          <cell r="K517">
            <v>310</v>
          </cell>
          <cell r="L517" t="str">
            <v>ZK104.K232.C715</v>
          </cell>
          <cell r="M517" t="str">
            <v>ZK104.K232.C715</v>
          </cell>
          <cell r="N517" t="str">
            <v>ZK104</v>
          </cell>
          <cell r="O517" t="str">
            <v>C715</v>
          </cell>
          <cell r="Q517">
            <v>310</v>
          </cell>
          <cell r="R517">
            <v>0</v>
          </cell>
          <cell r="S517" t="b">
            <v>0</v>
          </cell>
          <cell r="T517">
            <v>0</v>
          </cell>
          <cell r="U517" t="str">
            <v>ZK1</v>
          </cell>
          <cell r="V517" t="str">
            <v>C715</v>
          </cell>
          <cell r="W517">
            <v>0</v>
          </cell>
          <cell r="X517">
            <v>0</v>
          </cell>
          <cell r="Y517">
            <v>310</v>
          </cell>
          <cell r="Z517">
            <v>0</v>
          </cell>
          <cell r="AA517">
            <v>310</v>
          </cell>
          <cell r="AB517" t="str">
            <v>C715</v>
          </cell>
          <cell r="AC517">
            <v>0</v>
          </cell>
          <cell r="AD517">
            <v>0</v>
          </cell>
          <cell r="AE517">
            <v>310</v>
          </cell>
          <cell r="AF517">
            <v>0</v>
          </cell>
          <cell r="AG517" t="str">
            <v>C715</v>
          </cell>
          <cell r="AJ517"/>
          <cell r="AK517">
            <v>1</v>
          </cell>
          <cell r="AL517">
            <v>959870.5499999997</v>
          </cell>
          <cell r="AV517">
            <v>310</v>
          </cell>
        </row>
        <row r="518">
          <cell r="A518" t="str">
            <v>ZK104.K232.C716</v>
          </cell>
          <cell r="B518" t="str">
            <v>ZK104</v>
          </cell>
          <cell r="C518">
            <v>0</v>
          </cell>
          <cell r="D518">
            <v>0</v>
          </cell>
          <cell r="E518">
            <v>0</v>
          </cell>
          <cell r="F518">
            <v>800</v>
          </cell>
          <cell r="G518">
            <v>0</v>
          </cell>
          <cell r="H518">
            <v>800</v>
          </cell>
          <cell r="J518" t="str">
            <v>ZK104.K232.C716</v>
          </cell>
          <cell r="K518">
            <v>800</v>
          </cell>
          <cell r="L518" t="str">
            <v>ZK104.K232.C716</v>
          </cell>
          <cell r="M518" t="str">
            <v>ZK104.K232.C716</v>
          </cell>
          <cell r="N518" t="str">
            <v>ZK104</v>
          </cell>
          <cell r="O518" t="str">
            <v>C716</v>
          </cell>
          <cell r="Q518">
            <v>800</v>
          </cell>
          <cell r="R518">
            <v>0</v>
          </cell>
          <cell r="S518" t="b">
            <v>0</v>
          </cell>
          <cell r="U518" t="str">
            <v>ZK1</v>
          </cell>
          <cell r="V518" t="str">
            <v>C716</v>
          </cell>
          <cell r="W518">
            <v>0</v>
          </cell>
          <cell r="X518">
            <v>0</v>
          </cell>
          <cell r="Y518">
            <v>800</v>
          </cell>
          <cell r="Z518">
            <v>0</v>
          </cell>
          <cell r="AA518">
            <v>800</v>
          </cell>
          <cell r="AB518" t="str">
            <v>C716</v>
          </cell>
          <cell r="AC518">
            <v>0</v>
          </cell>
          <cell r="AD518">
            <v>0</v>
          </cell>
          <cell r="AE518">
            <v>800</v>
          </cell>
          <cell r="AF518">
            <v>0</v>
          </cell>
          <cell r="AG518" t="str">
            <v>C716</v>
          </cell>
          <cell r="AJ518"/>
          <cell r="AK518">
            <v>1</v>
          </cell>
          <cell r="AL518">
            <v>959870.5499999997</v>
          </cell>
          <cell r="AV518">
            <v>800</v>
          </cell>
        </row>
        <row r="519">
          <cell r="A519" t="str">
            <v>ZK104.K232.C717</v>
          </cell>
          <cell r="B519" t="str">
            <v>ZK104</v>
          </cell>
          <cell r="C519">
            <v>0</v>
          </cell>
          <cell r="D519">
            <v>0</v>
          </cell>
          <cell r="E519">
            <v>0</v>
          </cell>
          <cell r="F519">
            <v>1000</v>
          </cell>
          <cell r="G519">
            <v>0</v>
          </cell>
          <cell r="H519">
            <v>1000</v>
          </cell>
          <cell r="J519" t="str">
            <v>ZK104.K232.C717</v>
          </cell>
          <cell r="K519">
            <v>1000</v>
          </cell>
          <cell r="L519" t="str">
            <v>ZK104.K232.C717</v>
          </cell>
          <cell r="M519" t="str">
            <v>ZK104.K232.C717</v>
          </cell>
          <cell r="N519" t="str">
            <v>ZK104</v>
          </cell>
          <cell r="O519" t="str">
            <v>C717</v>
          </cell>
          <cell r="Q519">
            <v>1000</v>
          </cell>
          <cell r="R519">
            <v>0</v>
          </cell>
          <cell r="S519" t="b">
            <v>0</v>
          </cell>
          <cell r="T519">
            <v>0</v>
          </cell>
          <cell r="U519" t="str">
            <v>ZK1</v>
          </cell>
          <cell r="V519" t="str">
            <v>C717</v>
          </cell>
          <cell r="W519">
            <v>0</v>
          </cell>
          <cell r="X519">
            <v>0</v>
          </cell>
          <cell r="Y519">
            <v>1000</v>
          </cell>
          <cell r="Z519">
            <v>0</v>
          </cell>
          <cell r="AA519">
            <v>1000</v>
          </cell>
          <cell r="AB519" t="str">
            <v>C717</v>
          </cell>
          <cell r="AC519">
            <v>0</v>
          </cell>
          <cell r="AD519">
            <v>0</v>
          </cell>
          <cell r="AE519">
            <v>1000</v>
          </cell>
          <cell r="AF519">
            <v>0</v>
          </cell>
          <cell r="AG519" t="str">
            <v>C717</v>
          </cell>
          <cell r="AJ519"/>
          <cell r="AK519">
            <v>1</v>
          </cell>
          <cell r="AL519">
            <v>959870.5499999997</v>
          </cell>
          <cell r="AV519">
            <v>1000</v>
          </cell>
        </row>
        <row r="520">
          <cell r="A520" t="str">
            <v>ZK104.K232.C718</v>
          </cell>
          <cell r="B520" t="str">
            <v>ZK104</v>
          </cell>
          <cell r="C520">
            <v>0</v>
          </cell>
          <cell r="D520">
            <v>0</v>
          </cell>
          <cell r="E520">
            <v>0</v>
          </cell>
          <cell r="F520">
            <v>850</v>
          </cell>
          <cell r="G520">
            <v>0</v>
          </cell>
          <cell r="H520">
            <v>850</v>
          </cell>
          <cell r="J520" t="str">
            <v>ZK104.K232.C718</v>
          </cell>
          <cell r="K520">
            <v>850</v>
          </cell>
          <cell r="L520" t="str">
            <v>ZK104.K232.C718</v>
          </cell>
          <cell r="M520" t="str">
            <v>ZK104.K232.C718</v>
          </cell>
          <cell r="N520" t="str">
            <v>ZK104</v>
          </cell>
          <cell r="O520" t="str">
            <v>C718</v>
          </cell>
          <cell r="Q520">
            <v>850</v>
          </cell>
          <cell r="R520">
            <v>0</v>
          </cell>
          <cell r="S520" t="b">
            <v>0</v>
          </cell>
          <cell r="U520" t="str">
            <v>ZK1</v>
          </cell>
          <cell r="V520" t="str">
            <v>C718</v>
          </cell>
          <cell r="W520">
            <v>0</v>
          </cell>
          <cell r="X520">
            <v>0</v>
          </cell>
          <cell r="Y520">
            <v>850</v>
          </cell>
          <cell r="Z520">
            <v>0</v>
          </cell>
          <cell r="AA520">
            <v>850</v>
          </cell>
          <cell r="AB520" t="str">
            <v>C718</v>
          </cell>
          <cell r="AC520">
            <v>0</v>
          </cell>
          <cell r="AD520">
            <v>0</v>
          </cell>
          <cell r="AE520">
            <v>850</v>
          </cell>
          <cell r="AF520">
            <v>0</v>
          </cell>
          <cell r="AG520" t="str">
            <v>C718</v>
          </cell>
          <cell r="AJ520"/>
          <cell r="AK520">
            <v>1</v>
          </cell>
          <cell r="AL520">
            <v>959870.5499999997</v>
          </cell>
          <cell r="AV520">
            <v>850</v>
          </cell>
        </row>
        <row r="521">
          <cell r="A521" t="str">
            <v>ZK104.K232.C720</v>
          </cell>
          <cell r="B521" t="str">
            <v>ZK104</v>
          </cell>
          <cell r="C521">
            <v>0</v>
          </cell>
          <cell r="D521">
            <v>0</v>
          </cell>
          <cell r="E521">
            <v>0</v>
          </cell>
          <cell r="F521">
            <v>1050</v>
          </cell>
          <cell r="G521">
            <v>0</v>
          </cell>
          <cell r="H521">
            <v>1050</v>
          </cell>
          <cell r="J521" t="str">
            <v>ZK104.K232.C720</v>
          </cell>
          <cell r="K521">
            <v>1050</v>
          </cell>
          <cell r="L521" t="str">
            <v>ZK104.K232.C720</v>
          </cell>
          <cell r="M521" t="str">
            <v>ZK104.K232.C720</v>
          </cell>
          <cell r="N521" t="str">
            <v>ZK104</v>
          </cell>
          <cell r="O521" t="str">
            <v>C720</v>
          </cell>
          <cell r="Q521">
            <v>1050</v>
          </cell>
          <cell r="R521">
            <v>0</v>
          </cell>
          <cell r="S521" t="b">
            <v>0</v>
          </cell>
          <cell r="U521" t="str">
            <v>ZK1</v>
          </cell>
          <cell r="V521" t="str">
            <v>C720</v>
          </cell>
          <cell r="W521">
            <v>0</v>
          </cell>
          <cell r="X521">
            <v>0</v>
          </cell>
          <cell r="Y521">
            <v>1050</v>
          </cell>
          <cell r="Z521">
            <v>0</v>
          </cell>
          <cell r="AA521">
            <v>1050</v>
          </cell>
          <cell r="AB521" t="str">
            <v>C720</v>
          </cell>
          <cell r="AC521">
            <v>0</v>
          </cell>
          <cell r="AD521">
            <v>0</v>
          </cell>
          <cell r="AE521">
            <v>1050</v>
          </cell>
          <cell r="AF521">
            <v>0</v>
          </cell>
          <cell r="AG521" t="str">
            <v>C720</v>
          </cell>
          <cell r="AJ521"/>
          <cell r="AK521">
            <v>1</v>
          </cell>
          <cell r="AL521">
            <v>959870.5499999997</v>
          </cell>
          <cell r="AV521">
            <v>1050</v>
          </cell>
        </row>
        <row r="522">
          <cell r="A522" t="str">
            <v>ZK104.K232.C721</v>
          </cell>
          <cell r="B522" t="str">
            <v>ZK104</v>
          </cell>
          <cell r="C522">
            <v>0</v>
          </cell>
          <cell r="D522">
            <v>0</v>
          </cell>
          <cell r="E522">
            <v>0</v>
          </cell>
          <cell r="F522">
            <v>500</v>
          </cell>
          <cell r="G522">
            <v>0</v>
          </cell>
          <cell r="H522">
            <v>500</v>
          </cell>
          <cell r="J522" t="str">
            <v>ZK104.K232.C721</v>
          </cell>
          <cell r="K522">
            <v>500</v>
          </cell>
          <cell r="L522" t="str">
            <v>ZK104.K232.C721</v>
          </cell>
          <cell r="M522" t="str">
            <v>ZK104.K232.C721</v>
          </cell>
          <cell r="N522" t="str">
            <v>ZK104</v>
          </cell>
          <cell r="O522" t="str">
            <v>C721</v>
          </cell>
          <cell r="Q522">
            <v>500</v>
          </cell>
          <cell r="R522">
            <v>0</v>
          </cell>
          <cell r="S522" t="b">
            <v>0</v>
          </cell>
          <cell r="T522">
            <v>0</v>
          </cell>
          <cell r="U522" t="str">
            <v>ZK1</v>
          </cell>
          <cell r="V522" t="str">
            <v>C721</v>
          </cell>
          <cell r="W522">
            <v>0</v>
          </cell>
          <cell r="X522">
            <v>0</v>
          </cell>
          <cell r="Y522">
            <v>500</v>
          </cell>
          <cell r="Z522">
            <v>0</v>
          </cell>
          <cell r="AA522">
            <v>500</v>
          </cell>
          <cell r="AB522" t="str">
            <v>C721</v>
          </cell>
          <cell r="AC522">
            <v>0</v>
          </cell>
          <cell r="AD522">
            <v>0</v>
          </cell>
          <cell r="AE522">
            <v>500</v>
          </cell>
          <cell r="AF522">
            <v>0</v>
          </cell>
          <cell r="AG522" t="str">
            <v>C721</v>
          </cell>
          <cell r="AJ522"/>
          <cell r="AK522">
            <v>1</v>
          </cell>
          <cell r="AL522">
            <v>959870.5499999997</v>
          </cell>
          <cell r="AV522">
            <v>500</v>
          </cell>
        </row>
        <row r="523">
          <cell r="A523" t="str">
            <v>ZK104.K232.C722</v>
          </cell>
          <cell r="B523" t="str">
            <v>ZK104</v>
          </cell>
          <cell r="C523">
            <v>0</v>
          </cell>
          <cell r="D523">
            <v>0</v>
          </cell>
          <cell r="E523">
            <v>0</v>
          </cell>
          <cell r="F523">
            <v>3000</v>
          </cell>
          <cell r="G523">
            <v>0</v>
          </cell>
          <cell r="H523">
            <v>3000</v>
          </cell>
          <cell r="J523" t="str">
            <v>ZK104.K232.C722</v>
          </cell>
          <cell r="K523">
            <v>3000</v>
          </cell>
          <cell r="L523" t="str">
            <v>ZK104.K232.C722</v>
          </cell>
          <cell r="M523" t="str">
            <v>ZK104.K232.C722</v>
          </cell>
          <cell r="N523" t="str">
            <v>ZK104</v>
          </cell>
          <cell r="O523" t="str">
            <v>C722</v>
          </cell>
          <cell r="Q523">
            <v>3000</v>
          </cell>
          <cell r="R523">
            <v>0</v>
          </cell>
          <cell r="S523" t="b">
            <v>0</v>
          </cell>
          <cell r="T523">
            <v>0</v>
          </cell>
          <cell r="U523" t="str">
            <v>ZK1</v>
          </cell>
          <cell r="V523" t="str">
            <v>C722</v>
          </cell>
          <cell r="W523">
            <v>0</v>
          </cell>
          <cell r="X523">
            <v>0</v>
          </cell>
          <cell r="Y523">
            <v>3000</v>
          </cell>
          <cell r="Z523">
            <v>0</v>
          </cell>
          <cell r="AA523">
            <v>3000</v>
          </cell>
          <cell r="AB523" t="str">
            <v>C722</v>
          </cell>
          <cell r="AC523">
            <v>0</v>
          </cell>
          <cell r="AD523">
            <v>0</v>
          </cell>
          <cell r="AE523">
            <v>3000</v>
          </cell>
          <cell r="AF523">
            <v>0</v>
          </cell>
          <cell r="AG523" t="str">
            <v>C722</v>
          </cell>
          <cell r="AJ523"/>
          <cell r="AK523">
            <v>1</v>
          </cell>
          <cell r="AL523">
            <v>959870.5499999997</v>
          </cell>
          <cell r="AV523">
            <v>3000</v>
          </cell>
        </row>
        <row r="524">
          <cell r="A524" t="str">
            <v>ZK104.K232.C723</v>
          </cell>
          <cell r="B524" t="str">
            <v>ZK104</v>
          </cell>
          <cell r="C524">
            <v>0</v>
          </cell>
          <cell r="D524">
            <v>0</v>
          </cell>
          <cell r="E524">
            <v>0</v>
          </cell>
          <cell r="F524">
            <v>800</v>
          </cell>
          <cell r="G524">
            <v>0</v>
          </cell>
          <cell r="H524">
            <v>800</v>
          </cell>
          <cell r="J524" t="str">
            <v>ZK104.K232.C723</v>
          </cell>
          <cell r="K524">
            <v>800</v>
          </cell>
          <cell r="L524" t="str">
            <v>ZK104.K232.C723</v>
          </cell>
          <cell r="M524" t="str">
            <v>ZK104.K232.C723</v>
          </cell>
          <cell r="N524" t="str">
            <v>ZK104</v>
          </cell>
          <cell r="O524" t="str">
            <v>C723</v>
          </cell>
          <cell r="Q524">
            <v>800</v>
          </cell>
          <cell r="R524">
            <v>0</v>
          </cell>
          <cell r="S524" t="b">
            <v>0</v>
          </cell>
          <cell r="U524" t="str">
            <v>ZK1</v>
          </cell>
          <cell r="V524" t="str">
            <v>C723</v>
          </cell>
          <cell r="W524">
            <v>0</v>
          </cell>
          <cell r="X524">
            <v>0</v>
          </cell>
          <cell r="Y524">
            <v>800</v>
          </cell>
          <cell r="Z524">
            <v>0</v>
          </cell>
          <cell r="AA524">
            <v>800</v>
          </cell>
          <cell r="AB524" t="str">
            <v>C723</v>
          </cell>
          <cell r="AC524">
            <v>0</v>
          </cell>
          <cell r="AD524">
            <v>0</v>
          </cell>
          <cell r="AE524">
            <v>800</v>
          </cell>
          <cell r="AF524">
            <v>0</v>
          </cell>
          <cell r="AG524" t="str">
            <v>C723</v>
          </cell>
          <cell r="AJ524"/>
          <cell r="AK524">
            <v>1</v>
          </cell>
          <cell r="AL524">
            <v>959870.5499999997</v>
          </cell>
          <cell r="AV524">
            <v>800</v>
          </cell>
        </row>
        <row r="525">
          <cell r="A525" t="str">
            <v>ZK104.K232.C724</v>
          </cell>
          <cell r="B525" t="str">
            <v>ZK104</v>
          </cell>
          <cell r="C525">
            <v>0</v>
          </cell>
          <cell r="D525">
            <v>0</v>
          </cell>
          <cell r="E525">
            <v>0</v>
          </cell>
          <cell r="F525">
            <v>310</v>
          </cell>
          <cell r="G525">
            <v>0</v>
          </cell>
          <cell r="H525">
            <v>310</v>
          </cell>
          <cell r="J525" t="str">
            <v>ZK104.K232.C724</v>
          </cell>
          <cell r="K525">
            <v>310</v>
          </cell>
          <cell r="L525" t="str">
            <v>ZK104.K232.C724</v>
          </cell>
          <cell r="M525" t="str">
            <v>ZK104.K232.C724</v>
          </cell>
          <cell r="N525" t="str">
            <v>ZK104</v>
          </cell>
          <cell r="O525" t="str">
            <v>C724</v>
          </cell>
          <cell r="Q525">
            <v>310</v>
          </cell>
          <cell r="R525">
            <v>0</v>
          </cell>
          <cell r="S525" t="b">
            <v>0</v>
          </cell>
          <cell r="U525" t="str">
            <v>ZK1</v>
          </cell>
          <cell r="V525" t="str">
            <v>C724</v>
          </cell>
          <cell r="W525">
            <v>0</v>
          </cell>
          <cell r="X525">
            <v>0</v>
          </cell>
          <cell r="Y525">
            <v>310</v>
          </cell>
          <cell r="Z525">
            <v>0</v>
          </cell>
          <cell r="AA525">
            <v>310</v>
          </cell>
          <cell r="AB525" t="str">
            <v>C724</v>
          </cell>
          <cell r="AC525">
            <v>0</v>
          </cell>
          <cell r="AD525">
            <v>0</v>
          </cell>
          <cell r="AE525">
            <v>310</v>
          </cell>
          <cell r="AF525">
            <v>0</v>
          </cell>
          <cell r="AG525" t="str">
            <v>C724</v>
          </cell>
          <cell r="AJ525"/>
          <cell r="AK525">
            <v>1</v>
          </cell>
          <cell r="AL525">
            <v>959870.5499999997</v>
          </cell>
          <cell r="AV525">
            <v>310</v>
          </cell>
        </row>
        <row r="526">
          <cell r="A526" t="str">
            <v>ZK104.K232.C725</v>
          </cell>
          <cell r="B526" t="str">
            <v>ZK104</v>
          </cell>
          <cell r="C526">
            <v>0</v>
          </cell>
          <cell r="D526">
            <v>0</v>
          </cell>
          <cell r="E526">
            <v>0</v>
          </cell>
          <cell r="F526">
            <v>1000</v>
          </cell>
          <cell r="G526">
            <v>0</v>
          </cell>
          <cell r="H526">
            <v>1000</v>
          </cell>
          <cell r="J526" t="str">
            <v>ZK104.K232.C725</v>
          </cell>
          <cell r="K526">
            <v>1000</v>
          </cell>
          <cell r="L526" t="str">
            <v>ZK104.K232.C725</v>
          </cell>
          <cell r="M526" t="str">
            <v>ZK104.K232.C725</v>
          </cell>
          <cell r="N526" t="str">
            <v>ZK104</v>
          </cell>
          <cell r="O526" t="str">
            <v>C725</v>
          </cell>
          <cell r="Q526">
            <v>1000</v>
          </cell>
          <cell r="R526">
            <v>0</v>
          </cell>
          <cell r="S526" t="b">
            <v>0</v>
          </cell>
          <cell r="T526">
            <v>0</v>
          </cell>
          <cell r="U526" t="str">
            <v>ZK1</v>
          </cell>
          <cell r="V526" t="str">
            <v>C725</v>
          </cell>
          <cell r="W526">
            <v>0</v>
          </cell>
          <cell r="X526">
            <v>0</v>
          </cell>
          <cell r="Y526">
            <v>1000</v>
          </cell>
          <cell r="Z526">
            <v>0</v>
          </cell>
          <cell r="AA526">
            <v>1000</v>
          </cell>
          <cell r="AB526" t="str">
            <v>C725</v>
          </cell>
          <cell r="AC526">
            <v>0</v>
          </cell>
          <cell r="AD526">
            <v>0</v>
          </cell>
          <cell r="AE526">
            <v>1000</v>
          </cell>
          <cell r="AF526">
            <v>0</v>
          </cell>
          <cell r="AG526" t="str">
            <v>C725</v>
          </cell>
          <cell r="AJ526"/>
          <cell r="AK526">
            <v>1</v>
          </cell>
          <cell r="AL526">
            <v>959870.5499999997</v>
          </cell>
          <cell r="AV526">
            <v>1000</v>
          </cell>
        </row>
        <row r="527">
          <cell r="A527" t="str">
            <v>ZK104.K232.C727</v>
          </cell>
          <cell r="B527" t="str">
            <v>ZK104</v>
          </cell>
          <cell r="C527">
            <v>0</v>
          </cell>
          <cell r="D527">
            <v>0</v>
          </cell>
          <cell r="E527">
            <v>0</v>
          </cell>
          <cell r="F527">
            <v>41941.67</v>
          </cell>
          <cell r="G527">
            <v>0</v>
          </cell>
          <cell r="H527">
            <v>41941.67</v>
          </cell>
          <cell r="J527" t="str">
            <v>ZK104.K232.C727</v>
          </cell>
          <cell r="K527">
            <v>41941.67</v>
          </cell>
          <cell r="L527" t="str">
            <v>ZK104.K232.C727</v>
          </cell>
          <cell r="M527" t="str">
            <v>ZK104.K232.C727</v>
          </cell>
          <cell r="N527" t="str">
            <v>ZK104</v>
          </cell>
          <cell r="O527" t="str">
            <v>C727</v>
          </cell>
          <cell r="Q527">
            <v>41941.67</v>
          </cell>
          <cell r="R527">
            <v>0</v>
          </cell>
          <cell r="S527" t="b">
            <v>0</v>
          </cell>
          <cell r="U527" t="str">
            <v>ZK1</v>
          </cell>
          <cell r="V527" t="str">
            <v>C727</v>
          </cell>
          <cell r="W527">
            <v>0</v>
          </cell>
          <cell r="X527">
            <v>0</v>
          </cell>
          <cell r="Y527">
            <v>41941.67</v>
          </cell>
          <cell r="Z527">
            <v>0</v>
          </cell>
          <cell r="AA527">
            <v>41941.67</v>
          </cell>
          <cell r="AB527" t="str">
            <v>C727</v>
          </cell>
          <cell r="AC527">
            <v>0</v>
          </cell>
          <cell r="AD527">
            <v>0</v>
          </cell>
          <cell r="AE527">
            <v>41941.67</v>
          </cell>
          <cell r="AF527">
            <v>0</v>
          </cell>
          <cell r="AG527" t="str">
            <v>C727</v>
          </cell>
          <cell r="AJ527"/>
          <cell r="AK527">
            <v>1</v>
          </cell>
          <cell r="AL527">
            <v>959870.5499999997</v>
          </cell>
          <cell r="AV527">
            <v>41941.67</v>
          </cell>
        </row>
        <row r="528">
          <cell r="A528" t="str">
            <v>ZK104.K232.C728</v>
          </cell>
          <cell r="B528" t="str">
            <v>ZK104</v>
          </cell>
          <cell r="C528">
            <v>0</v>
          </cell>
          <cell r="D528">
            <v>0</v>
          </cell>
          <cell r="E528">
            <v>0</v>
          </cell>
          <cell r="F528">
            <v>43475.17</v>
          </cell>
          <cell r="G528">
            <v>0</v>
          </cell>
          <cell r="H528">
            <v>43475.17</v>
          </cell>
          <cell r="J528" t="str">
            <v>ZK104.K232.C728</v>
          </cell>
          <cell r="K528">
            <v>43475.17</v>
          </cell>
          <cell r="L528" t="str">
            <v>ZK104.K232.C728</v>
          </cell>
          <cell r="M528" t="str">
            <v>ZK104.K232.C728</v>
          </cell>
          <cell r="N528" t="str">
            <v>ZK104</v>
          </cell>
          <cell r="O528" t="str">
            <v>C728</v>
          </cell>
          <cell r="Q528">
            <v>43475.17</v>
          </cell>
          <cell r="R528">
            <v>0</v>
          </cell>
          <cell r="S528" t="b">
            <v>0</v>
          </cell>
          <cell r="T528">
            <v>0</v>
          </cell>
          <cell r="U528" t="str">
            <v>ZK1</v>
          </cell>
          <cell r="V528" t="str">
            <v>C728</v>
          </cell>
          <cell r="W528">
            <v>0</v>
          </cell>
          <cell r="X528">
            <v>0</v>
          </cell>
          <cell r="Y528">
            <v>43475.17</v>
          </cell>
          <cell r="Z528">
            <v>0</v>
          </cell>
          <cell r="AA528">
            <v>43475.17</v>
          </cell>
          <cell r="AB528" t="str">
            <v>C728</v>
          </cell>
          <cell r="AC528">
            <v>0</v>
          </cell>
          <cell r="AD528">
            <v>0</v>
          </cell>
          <cell r="AE528">
            <v>43475.17</v>
          </cell>
          <cell r="AF528">
            <v>0</v>
          </cell>
          <cell r="AG528" t="str">
            <v>C728</v>
          </cell>
          <cell r="AJ528"/>
          <cell r="AK528">
            <v>1</v>
          </cell>
          <cell r="AL528">
            <v>959870.5499999997</v>
          </cell>
          <cell r="AV528">
            <v>43475.17</v>
          </cell>
        </row>
        <row r="529">
          <cell r="A529" t="str">
            <v>ZK104.K233.C300</v>
          </cell>
          <cell r="B529" t="str">
            <v>ZK104</v>
          </cell>
          <cell r="C529">
            <v>0</v>
          </cell>
          <cell r="D529">
            <v>0</v>
          </cell>
          <cell r="E529">
            <v>0</v>
          </cell>
          <cell r="F529">
            <v>7</v>
          </cell>
          <cell r="G529">
            <v>0</v>
          </cell>
          <cell r="H529">
            <v>7</v>
          </cell>
          <cell r="J529" t="str">
            <v>ZK104.K233.C300</v>
          </cell>
          <cell r="K529">
            <v>7</v>
          </cell>
          <cell r="L529" t="str">
            <v>ZK104.K233.C300</v>
          </cell>
          <cell r="M529" t="str">
            <v>ZK104.K233.C300</v>
          </cell>
          <cell r="N529" t="str">
            <v>ZK104</v>
          </cell>
          <cell r="O529" t="str">
            <v>C300</v>
          </cell>
          <cell r="Q529">
            <v>7</v>
          </cell>
          <cell r="R529">
            <v>0</v>
          </cell>
          <cell r="S529" t="b">
            <v>0</v>
          </cell>
          <cell r="U529" t="str">
            <v>ZK1</v>
          </cell>
          <cell r="V529" t="str">
            <v>C300</v>
          </cell>
          <cell r="W529">
            <v>0</v>
          </cell>
          <cell r="X529">
            <v>0</v>
          </cell>
          <cell r="Y529">
            <v>7</v>
          </cell>
          <cell r="Z529">
            <v>0</v>
          </cell>
          <cell r="AA529">
            <v>7</v>
          </cell>
          <cell r="AB529" t="str">
            <v>C300</v>
          </cell>
          <cell r="AC529">
            <v>0</v>
          </cell>
          <cell r="AD529">
            <v>0</v>
          </cell>
          <cell r="AE529">
            <v>7</v>
          </cell>
          <cell r="AF529">
            <v>0</v>
          </cell>
          <cell r="AG529" t="str">
            <v>C300</v>
          </cell>
          <cell r="AJ529"/>
          <cell r="AK529">
            <v>1</v>
          </cell>
          <cell r="AL529">
            <v>959870.5499999997</v>
          </cell>
          <cell r="AV529">
            <v>7</v>
          </cell>
        </row>
        <row r="530">
          <cell r="A530" t="str">
            <v>ZK104.K233.C320</v>
          </cell>
          <cell r="B530" t="str">
            <v>ZK104</v>
          </cell>
          <cell r="C530">
            <v>0</v>
          </cell>
          <cell r="D530">
            <v>0</v>
          </cell>
          <cell r="E530">
            <v>5001.8900000000003</v>
          </cell>
          <cell r="F530">
            <v>901.01</v>
          </cell>
          <cell r="G530">
            <v>0</v>
          </cell>
          <cell r="H530">
            <v>901.01</v>
          </cell>
          <cell r="J530" t="str">
            <v>ZK104.K233.C320</v>
          </cell>
          <cell r="K530">
            <v>901.01</v>
          </cell>
          <cell r="L530" t="str">
            <v>ZK104.K233.C320</v>
          </cell>
          <cell r="M530" t="str">
            <v>ZK104.K233.C320</v>
          </cell>
          <cell r="N530" t="str">
            <v>ZK104</v>
          </cell>
          <cell r="O530" t="str">
            <v>C320</v>
          </cell>
          <cell r="Q530">
            <v>901.01</v>
          </cell>
          <cell r="R530">
            <v>0</v>
          </cell>
          <cell r="S530" t="b">
            <v>0</v>
          </cell>
          <cell r="U530" t="str">
            <v>ZK1</v>
          </cell>
          <cell r="V530" t="str">
            <v>C320</v>
          </cell>
          <cell r="W530">
            <v>0</v>
          </cell>
          <cell r="X530">
            <v>5001.8900000000003</v>
          </cell>
          <cell r="Y530">
            <v>901.01</v>
          </cell>
          <cell r="Z530">
            <v>0</v>
          </cell>
          <cell r="AA530">
            <v>901.01</v>
          </cell>
          <cell r="AB530" t="str">
            <v>C320</v>
          </cell>
          <cell r="AC530">
            <v>0</v>
          </cell>
          <cell r="AD530">
            <v>5001.8900000000003</v>
          </cell>
          <cell r="AE530">
            <v>901.01</v>
          </cell>
          <cell r="AF530">
            <v>0</v>
          </cell>
          <cell r="AG530" t="str">
            <v>C320</v>
          </cell>
          <cell r="AJ530"/>
          <cell r="AK530">
            <v>1</v>
          </cell>
          <cell r="AL530">
            <v>959870.5499999997</v>
          </cell>
          <cell r="AV530">
            <v>5902.9000000000005</v>
          </cell>
        </row>
        <row r="531">
          <cell r="A531" t="str">
            <v>ZK104.K233.C330</v>
          </cell>
          <cell r="B531" t="str">
            <v>ZK104</v>
          </cell>
          <cell r="C531">
            <v>0</v>
          </cell>
          <cell r="D531">
            <v>0</v>
          </cell>
          <cell r="E531">
            <v>1870</v>
          </cell>
          <cell r="F531">
            <v>6943.79</v>
          </cell>
          <cell r="G531">
            <v>0</v>
          </cell>
          <cell r="H531">
            <v>6943.79</v>
          </cell>
          <cell r="J531" t="str">
            <v>ZK104.K233.C330</v>
          </cell>
          <cell r="K531">
            <v>6943.79</v>
          </cell>
          <cell r="L531" t="str">
            <v>ZK104.K233.C330</v>
          </cell>
          <cell r="M531" t="str">
            <v>ZK104.K233.C330</v>
          </cell>
          <cell r="N531" t="str">
            <v>ZK104</v>
          </cell>
          <cell r="O531" t="str">
            <v>C330</v>
          </cell>
          <cell r="Q531">
            <v>6943.79</v>
          </cell>
          <cell r="R531">
            <v>0</v>
          </cell>
          <cell r="S531" t="b">
            <v>0</v>
          </cell>
          <cell r="T531">
            <v>0</v>
          </cell>
          <cell r="U531" t="str">
            <v>ZK1</v>
          </cell>
          <cell r="V531" t="str">
            <v>C330</v>
          </cell>
          <cell r="W531">
            <v>0</v>
          </cell>
          <cell r="X531">
            <v>1870</v>
          </cell>
          <cell r="Y531">
            <v>6943.79</v>
          </cell>
          <cell r="Z531">
            <v>0</v>
          </cell>
          <cell r="AA531">
            <v>6943.79</v>
          </cell>
          <cell r="AB531" t="str">
            <v>C330</v>
          </cell>
          <cell r="AC531">
            <v>0</v>
          </cell>
          <cell r="AD531">
            <v>1870</v>
          </cell>
          <cell r="AE531">
            <v>6943.79</v>
          </cell>
          <cell r="AF531">
            <v>0</v>
          </cell>
          <cell r="AG531" t="str">
            <v>C330</v>
          </cell>
          <cell r="AJ531"/>
          <cell r="AK531">
            <v>1</v>
          </cell>
          <cell r="AL531">
            <v>959870.5499999997</v>
          </cell>
          <cell r="AV531">
            <v>8813.7900000000009</v>
          </cell>
        </row>
        <row r="532">
          <cell r="A532" t="str">
            <v>ZK104.K233.C500</v>
          </cell>
          <cell r="B532" t="str">
            <v>ZK104</v>
          </cell>
          <cell r="C532">
            <v>0</v>
          </cell>
          <cell r="D532">
            <v>0</v>
          </cell>
          <cell r="E532">
            <v>260.66000000000003</v>
          </cell>
          <cell r="F532">
            <v>0</v>
          </cell>
          <cell r="G532">
            <v>0</v>
          </cell>
          <cell r="H532">
            <v>0</v>
          </cell>
          <cell r="J532" t="str">
            <v>ZK104.K233.C500</v>
          </cell>
          <cell r="K532">
            <v>0</v>
          </cell>
          <cell r="L532" t="str">
            <v>ZK104.K233.C500</v>
          </cell>
          <cell r="M532" t="str">
            <v>ZK104.K233.C500</v>
          </cell>
          <cell r="N532" t="str">
            <v>ZK104</v>
          </cell>
          <cell r="O532" t="str">
            <v>C500</v>
          </cell>
          <cell r="Q532">
            <v>0</v>
          </cell>
          <cell r="R532">
            <v>0</v>
          </cell>
          <cell r="S532" t="b">
            <v>0</v>
          </cell>
          <cell r="U532" t="str">
            <v>ZK1</v>
          </cell>
          <cell r="V532" t="str">
            <v>C500</v>
          </cell>
          <cell r="W532">
            <v>0</v>
          </cell>
          <cell r="X532">
            <v>260.66000000000003</v>
          </cell>
          <cell r="Y532">
            <v>0</v>
          </cell>
          <cell r="Z532">
            <v>0</v>
          </cell>
          <cell r="AA532">
            <v>0</v>
          </cell>
          <cell r="AB532" t="str">
            <v>C500</v>
          </cell>
          <cell r="AC532">
            <v>0</v>
          </cell>
          <cell r="AD532">
            <v>260.66000000000003</v>
          </cell>
          <cell r="AE532">
            <v>0</v>
          </cell>
          <cell r="AF532">
            <v>0</v>
          </cell>
          <cell r="AG532" t="str">
            <v>C500</v>
          </cell>
          <cell r="AJ532"/>
          <cell r="AK532">
            <v>1</v>
          </cell>
          <cell r="AL532">
            <v>959870.5499999997</v>
          </cell>
          <cell r="AV532">
            <v>260.66000000000003</v>
          </cell>
        </row>
        <row r="533">
          <cell r="A533" t="str">
            <v>ZK104.K233.C555</v>
          </cell>
          <cell r="B533" t="str">
            <v>ZK104</v>
          </cell>
          <cell r="C533">
            <v>0</v>
          </cell>
          <cell r="D533">
            <v>0</v>
          </cell>
          <cell r="E533">
            <v>0</v>
          </cell>
          <cell r="F533">
            <v>0</v>
          </cell>
          <cell r="G533">
            <v>0</v>
          </cell>
          <cell r="H533">
            <v>0</v>
          </cell>
          <cell r="J533" t="str">
            <v>ZK104.K233.C555</v>
          </cell>
          <cell r="K533">
            <v>0</v>
          </cell>
          <cell r="L533" t="str">
            <v>ZK104.K233.C555</v>
          </cell>
          <cell r="M533" t="str">
            <v>ZK104.K233.C555</v>
          </cell>
          <cell r="N533" t="str">
            <v>ZK104</v>
          </cell>
          <cell r="O533" t="str">
            <v>C555</v>
          </cell>
          <cell r="Q533">
            <v>0</v>
          </cell>
          <cell r="R533">
            <v>0</v>
          </cell>
          <cell r="S533" t="b">
            <v>0</v>
          </cell>
          <cell r="T533">
            <v>0</v>
          </cell>
          <cell r="U533" t="str">
            <v>ZK1</v>
          </cell>
          <cell r="V533" t="str">
            <v>C555</v>
          </cell>
          <cell r="W533">
            <v>0</v>
          </cell>
          <cell r="X533">
            <v>0</v>
          </cell>
          <cell r="Y533">
            <v>0</v>
          </cell>
          <cell r="Z533">
            <v>0</v>
          </cell>
          <cell r="AA533">
            <v>0</v>
          </cell>
          <cell r="AB533" t="str">
            <v>C555</v>
          </cell>
          <cell r="AC533">
            <v>0</v>
          </cell>
          <cell r="AD533">
            <v>0</v>
          </cell>
          <cell r="AE533">
            <v>0</v>
          </cell>
          <cell r="AF533">
            <v>0</v>
          </cell>
          <cell r="AG533" t="str">
            <v>C555</v>
          </cell>
          <cell r="AJ533"/>
          <cell r="AK533">
            <v>1</v>
          </cell>
          <cell r="AL533">
            <v>959870.5499999997</v>
          </cell>
          <cell r="AV533">
            <v>0</v>
          </cell>
        </row>
        <row r="534">
          <cell r="A534" t="str">
            <v>ZK104.K233.C604</v>
          </cell>
          <cell r="B534" t="str">
            <v>ZK104</v>
          </cell>
          <cell r="C534">
            <v>0</v>
          </cell>
          <cell r="D534">
            <v>0</v>
          </cell>
          <cell r="E534">
            <v>0</v>
          </cell>
          <cell r="F534">
            <v>2700</v>
          </cell>
          <cell r="G534">
            <v>0</v>
          </cell>
          <cell r="H534">
            <v>2700</v>
          </cell>
          <cell r="J534" t="str">
            <v>ZK104.K233.C604</v>
          </cell>
          <cell r="K534">
            <v>2700</v>
          </cell>
          <cell r="L534" t="str">
            <v>ZK104.K233.C604</v>
          </cell>
          <cell r="M534" t="str">
            <v>ZK104.K233.C604</v>
          </cell>
          <cell r="N534" t="str">
            <v>ZK104</v>
          </cell>
          <cell r="O534" t="str">
            <v>C604</v>
          </cell>
          <cell r="Q534">
            <v>2700</v>
          </cell>
          <cell r="R534">
            <v>0</v>
          </cell>
          <cell r="S534" t="b">
            <v>0</v>
          </cell>
          <cell r="U534" t="str">
            <v>ZK1</v>
          </cell>
          <cell r="V534" t="str">
            <v>C604</v>
          </cell>
          <cell r="W534">
            <v>0</v>
          </cell>
          <cell r="X534">
            <v>0</v>
          </cell>
          <cell r="Y534">
            <v>2700</v>
          </cell>
          <cell r="Z534">
            <v>0</v>
          </cell>
          <cell r="AA534">
            <v>2700</v>
          </cell>
          <cell r="AB534" t="str">
            <v>C604</v>
          </cell>
          <cell r="AC534">
            <v>0</v>
          </cell>
          <cell r="AD534">
            <v>0</v>
          </cell>
          <cell r="AE534">
            <v>2700</v>
          </cell>
          <cell r="AF534">
            <v>0</v>
          </cell>
          <cell r="AG534" t="str">
            <v>C604</v>
          </cell>
          <cell r="AJ534"/>
          <cell r="AK534">
            <v>1</v>
          </cell>
          <cell r="AL534">
            <v>959870.5499999997</v>
          </cell>
          <cell r="AV534">
            <v>2700</v>
          </cell>
        </row>
        <row r="535">
          <cell r="A535" t="str">
            <v>ZK104.K245.C070</v>
          </cell>
          <cell r="B535" t="str">
            <v>ZK104</v>
          </cell>
          <cell r="C535">
            <v>0</v>
          </cell>
          <cell r="D535">
            <v>0</v>
          </cell>
          <cell r="E535">
            <v>0</v>
          </cell>
          <cell r="F535">
            <v>2643.04</v>
          </cell>
          <cell r="G535">
            <v>0</v>
          </cell>
          <cell r="H535">
            <v>2643.04</v>
          </cell>
          <cell r="J535" t="str">
            <v>ZK104.K245.C070</v>
          </cell>
          <cell r="K535">
            <v>2643.04</v>
          </cell>
          <cell r="L535" t="str">
            <v>ZK104.K245.C070</v>
          </cell>
          <cell r="M535" t="str">
            <v>ZK104.K245.C070</v>
          </cell>
          <cell r="N535" t="str">
            <v>ZK104</v>
          </cell>
          <cell r="O535" t="str">
            <v>C070</v>
          </cell>
          <cell r="Q535">
            <v>2643.04</v>
          </cell>
          <cell r="R535">
            <v>0</v>
          </cell>
          <cell r="S535" t="b">
            <v>0</v>
          </cell>
          <cell r="T535">
            <v>0</v>
          </cell>
          <cell r="U535" t="str">
            <v>ZK1</v>
          </cell>
          <cell r="V535" t="str">
            <v>C070</v>
          </cell>
          <cell r="W535">
            <v>0</v>
          </cell>
          <cell r="X535">
            <v>0</v>
          </cell>
          <cell r="Y535">
            <v>2643.04</v>
          </cell>
          <cell r="Z535">
            <v>0</v>
          </cell>
          <cell r="AA535">
            <v>2643.04</v>
          </cell>
          <cell r="AB535" t="str">
            <v>C070</v>
          </cell>
          <cell r="AC535">
            <v>0</v>
          </cell>
          <cell r="AD535">
            <v>0</v>
          </cell>
          <cell r="AE535">
            <v>2643.04</v>
          </cell>
          <cell r="AF535">
            <v>0</v>
          </cell>
          <cell r="AG535" t="str">
            <v>C070</v>
          </cell>
          <cell r="AJ535"/>
          <cell r="AK535">
            <v>1</v>
          </cell>
          <cell r="AL535">
            <v>959870.5499999997</v>
          </cell>
          <cell r="AV535">
            <v>2643.04</v>
          </cell>
        </row>
        <row r="536">
          <cell r="A536" t="str">
            <v>ZK104.K270.C070</v>
          </cell>
          <cell r="B536" t="str">
            <v>ZK104</v>
          </cell>
          <cell r="C536">
            <v>0</v>
          </cell>
          <cell r="D536">
            <v>0</v>
          </cell>
          <cell r="E536">
            <v>0</v>
          </cell>
          <cell r="F536">
            <v>552.64</v>
          </cell>
          <cell r="G536">
            <v>0</v>
          </cell>
          <cell r="H536">
            <v>552.64</v>
          </cell>
          <cell r="J536" t="str">
            <v>ZK104.K270.C070</v>
          </cell>
          <cell r="K536">
            <v>552.64</v>
          </cell>
          <cell r="L536" t="str">
            <v>ZK104.K270.C070</v>
          </cell>
          <cell r="M536" t="str">
            <v>ZK104.K270.C070</v>
          </cell>
          <cell r="N536" t="str">
            <v>ZK104</v>
          </cell>
          <cell r="O536" t="str">
            <v>C070</v>
          </cell>
          <cell r="Q536">
            <v>552.64</v>
          </cell>
          <cell r="R536">
            <v>0</v>
          </cell>
          <cell r="S536" t="b">
            <v>0</v>
          </cell>
          <cell r="T536">
            <v>0</v>
          </cell>
          <cell r="U536" t="str">
            <v>ZK1</v>
          </cell>
          <cell r="V536" t="str">
            <v>C070</v>
          </cell>
          <cell r="W536">
            <v>0</v>
          </cell>
          <cell r="X536">
            <v>0</v>
          </cell>
          <cell r="Y536">
            <v>552.64</v>
          </cell>
          <cell r="Z536">
            <v>0</v>
          </cell>
          <cell r="AA536">
            <v>552.64</v>
          </cell>
          <cell r="AB536" t="str">
            <v>C070</v>
          </cell>
          <cell r="AC536">
            <v>0</v>
          </cell>
          <cell r="AD536">
            <v>0</v>
          </cell>
          <cell r="AE536">
            <v>552.64</v>
          </cell>
          <cell r="AF536">
            <v>0</v>
          </cell>
          <cell r="AG536" t="str">
            <v>C070</v>
          </cell>
          <cell r="AJ536"/>
          <cell r="AK536">
            <v>1</v>
          </cell>
          <cell r="AL536">
            <v>959870.5499999997</v>
          </cell>
          <cell r="AV536">
            <v>552.64</v>
          </cell>
        </row>
        <row r="537">
          <cell r="A537" t="str">
            <v>ZK104.K299.C290</v>
          </cell>
          <cell r="B537" t="str">
            <v>ZK104</v>
          </cell>
          <cell r="C537">
            <v>0</v>
          </cell>
          <cell r="D537">
            <v>0</v>
          </cell>
          <cell r="E537">
            <v>0</v>
          </cell>
          <cell r="F537">
            <v>782.76</v>
          </cell>
          <cell r="G537">
            <v>0</v>
          </cell>
          <cell r="H537">
            <v>782.76</v>
          </cell>
          <cell r="J537" t="str">
            <v>ZK104.K299.C290</v>
          </cell>
          <cell r="K537">
            <v>782.76</v>
          </cell>
          <cell r="L537" t="str">
            <v>ZK104.K299.C290</v>
          </cell>
          <cell r="M537" t="str">
            <v>ZK104.K299.C290</v>
          </cell>
          <cell r="N537" t="str">
            <v>ZK104</v>
          </cell>
          <cell r="O537" t="str">
            <v>C290</v>
          </cell>
          <cell r="Q537">
            <v>782.76</v>
          </cell>
          <cell r="R537">
            <v>0</v>
          </cell>
          <cell r="S537" t="b">
            <v>0</v>
          </cell>
          <cell r="U537" t="str">
            <v>ZK1</v>
          </cell>
          <cell r="V537" t="str">
            <v>C290</v>
          </cell>
          <cell r="W537">
            <v>0</v>
          </cell>
          <cell r="X537">
            <v>0</v>
          </cell>
          <cell r="Y537">
            <v>782.76</v>
          </cell>
          <cell r="Z537">
            <v>0</v>
          </cell>
          <cell r="AA537">
            <v>782.76</v>
          </cell>
          <cell r="AB537" t="str">
            <v>C290</v>
          </cell>
          <cell r="AC537">
            <v>0</v>
          </cell>
          <cell r="AD537">
            <v>0</v>
          </cell>
          <cell r="AE537">
            <v>782.76</v>
          </cell>
          <cell r="AF537">
            <v>0</v>
          </cell>
          <cell r="AG537" t="str">
            <v>C290</v>
          </cell>
          <cell r="AJ537"/>
          <cell r="AK537">
            <v>1</v>
          </cell>
          <cell r="AL537">
            <v>959870.5499999997</v>
          </cell>
          <cell r="AV537">
            <v>782.76</v>
          </cell>
        </row>
        <row r="538">
          <cell r="A538" t="str">
            <v>ZK104.K323.C320</v>
          </cell>
          <cell r="B538" t="str">
            <v>ZK104</v>
          </cell>
          <cell r="C538">
            <v>0</v>
          </cell>
          <cell r="D538">
            <v>0</v>
          </cell>
          <cell r="E538">
            <v>10</v>
          </cell>
          <cell r="F538">
            <v>0</v>
          </cell>
          <cell r="G538">
            <v>0</v>
          </cell>
          <cell r="H538">
            <v>0</v>
          </cell>
          <cell r="J538" t="str">
            <v>ZK104.K323.C320</v>
          </cell>
          <cell r="K538">
            <v>0</v>
          </cell>
          <cell r="L538" t="str">
            <v>ZK104.K323.C320</v>
          </cell>
          <cell r="M538" t="str">
            <v>ZK104.K323.C320</v>
          </cell>
          <cell r="N538" t="str">
            <v>ZK104</v>
          </cell>
          <cell r="O538" t="str">
            <v>C320</v>
          </cell>
          <cell r="Q538">
            <v>0</v>
          </cell>
          <cell r="R538">
            <v>0</v>
          </cell>
          <cell r="S538" t="b">
            <v>0</v>
          </cell>
          <cell r="T538">
            <v>0</v>
          </cell>
          <cell r="U538" t="str">
            <v>ZK1</v>
          </cell>
          <cell r="V538" t="str">
            <v>C320</v>
          </cell>
          <cell r="W538">
            <v>0</v>
          </cell>
          <cell r="X538">
            <v>10</v>
          </cell>
          <cell r="Y538">
            <v>0</v>
          </cell>
          <cell r="Z538">
            <v>0</v>
          </cell>
          <cell r="AA538">
            <v>0</v>
          </cell>
          <cell r="AB538" t="str">
            <v>C320</v>
          </cell>
          <cell r="AC538">
            <v>0</v>
          </cell>
          <cell r="AD538">
            <v>10</v>
          </cell>
          <cell r="AE538">
            <v>0</v>
          </cell>
          <cell r="AF538">
            <v>0</v>
          </cell>
          <cell r="AG538" t="str">
            <v>C320</v>
          </cell>
          <cell r="AJ538"/>
          <cell r="AK538">
            <v>1</v>
          </cell>
          <cell r="AL538">
            <v>959870.5499999997</v>
          </cell>
          <cell r="AV538">
            <v>10</v>
          </cell>
        </row>
        <row r="539">
          <cell r="A539" t="str">
            <v>ZK105.K115.C070</v>
          </cell>
          <cell r="B539" t="str">
            <v>ZK105</v>
          </cell>
          <cell r="C539">
            <v>0</v>
          </cell>
          <cell r="D539">
            <v>0</v>
          </cell>
          <cell r="E539">
            <v>0</v>
          </cell>
          <cell r="F539">
            <v>346.6</v>
          </cell>
          <cell r="G539">
            <v>0</v>
          </cell>
          <cell r="H539">
            <v>346.6</v>
          </cell>
          <cell r="J539" t="str">
            <v>ZK105.K115.C070</v>
          </cell>
          <cell r="K539">
            <v>346.6</v>
          </cell>
          <cell r="L539" t="str">
            <v>ZK105.K115.C070</v>
          </cell>
          <cell r="M539" t="str">
            <v>ZK105.K115.C070</v>
          </cell>
          <cell r="N539" t="str">
            <v>ZK105</v>
          </cell>
          <cell r="O539" t="str">
            <v>C070</v>
          </cell>
          <cell r="Q539">
            <v>346.6</v>
          </cell>
          <cell r="R539">
            <v>0</v>
          </cell>
          <cell r="S539" t="b">
            <v>0</v>
          </cell>
          <cell r="T539">
            <v>0</v>
          </cell>
          <cell r="U539" t="str">
            <v>ZK1</v>
          </cell>
          <cell r="V539" t="str">
            <v>C070</v>
          </cell>
          <cell r="W539">
            <v>0</v>
          </cell>
          <cell r="X539">
            <v>0</v>
          </cell>
          <cell r="Y539">
            <v>346.6</v>
          </cell>
          <cell r="Z539">
            <v>0</v>
          </cell>
          <cell r="AA539">
            <v>346.6</v>
          </cell>
          <cell r="AB539" t="str">
            <v>C070</v>
          </cell>
          <cell r="AC539">
            <v>0</v>
          </cell>
          <cell r="AD539">
            <v>0</v>
          </cell>
          <cell r="AE539">
            <v>346.6</v>
          </cell>
          <cell r="AF539">
            <v>0</v>
          </cell>
          <cell r="AG539" t="str">
            <v>C070</v>
          </cell>
          <cell r="AJ539"/>
          <cell r="AK539">
            <v>1</v>
          </cell>
          <cell r="AL539">
            <v>959870.5499999997</v>
          </cell>
          <cell r="AV539">
            <v>346.6</v>
          </cell>
        </row>
        <row r="540">
          <cell r="A540" t="str">
            <v>ZK105.K115.C236</v>
          </cell>
          <cell r="B540" t="str">
            <v>ZK105</v>
          </cell>
          <cell r="C540">
            <v>0</v>
          </cell>
          <cell r="D540">
            <v>0</v>
          </cell>
          <cell r="E540">
            <v>0</v>
          </cell>
          <cell r="F540">
            <v>0</v>
          </cell>
          <cell r="G540">
            <v>132</v>
          </cell>
          <cell r="H540">
            <v>132</v>
          </cell>
          <cell r="J540" t="str">
            <v>ZK105.K115.C236</v>
          </cell>
          <cell r="K540">
            <v>132</v>
          </cell>
          <cell r="L540" t="str">
            <v>ZK105.K115.C236</v>
          </cell>
          <cell r="M540" t="str">
            <v>ZK105.K115.C236</v>
          </cell>
          <cell r="N540" t="str">
            <v>ZK105</v>
          </cell>
          <cell r="O540" t="str">
            <v>C236</v>
          </cell>
          <cell r="Q540">
            <v>132</v>
          </cell>
          <cell r="R540">
            <v>0</v>
          </cell>
          <cell r="S540" t="b">
            <v>0</v>
          </cell>
          <cell r="U540" t="str">
            <v>ZK1</v>
          </cell>
          <cell r="V540" t="str">
            <v>C236</v>
          </cell>
          <cell r="W540">
            <v>0</v>
          </cell>
          <cell r="X540">
            <v>0</v>
          </cell>
          <cell r="Y540">
            <v>0</v>
          </cell>
          <cell r="Z540">
            <v>132</v>
          </cell>
          <cell r="AA540">
            <v>132</v>
          </cell>
          <cell r="AB540" t="str">
            <v>C236</v>
          </cell>
          <cell r="AC540">
            <v>0</v>
          </cell>
          <cell r="AD540">
            <v>0</v>
          </cell>
          <cell r="AE540">
            <v>0</v>
          </cell>
          <cell r="AF540">
            <v>132</v>
          </cell>
          <cell r="AG540" t="str">
            <v>C236</v>
          </cell>
          <cell r="AJ540"/>
          <cell r="AK540">
            <v>1</v>
          </cell>
          <cell r="AL540">
            <v>959870.5499999997</v>
          </cell>
          <cell r="AV540">
            <v>0</v>
          </cell>
        </row>
        <row r="541">
          <cell r="A541" t="str">
            <v>ZK105.K147.I003</v>
          </cell>
          <cell r="B541" t="str">
            <v>ZK105</v>
          </cell>
          <cell r="C541">
            <v>0</v>
          </cell>
          <cell r="D541">
            <v>0</v>
          </cell>
          <cell r="E541">
            <v>0</v>
          </cell>
          <cell r="F541">
            <v>159.68</v>
          </cell>
          <cell r="G541">
            <v>0</v>
          </cell>
          <cell r="H541">
            <v>159.68</v>
          </cell>
          <cell r="J541" t="str">
            <v>ZK105.K147.I003</v>
          </cell>
          <cell r="K541">
            <v>159.68</v>
          </cell>
          <cell r="L541" t="str">
            <v>ZK105.K147.I003</v>
          </cell>
          <cell r="M541" t="str">
            <v>ZK105.K147.I003</v>
          </cell>
          <cell r="N541" t="str">
            <v>ZK105</v>
          </cell>
          <cell r="O541" t="str">
            <v>I003</v>
          </cell>
          <cell r="Q541">
            <v>159.68</v>
          </cell>
          <cell r="R541">
            <v>0</v>
          </cell>
          <cell r="S541" t="b">
            <v>0</v>
          </cell>
          <cell r="T541">
            <v>0</v>
          </cell>
          <cell r="U541" t="str">
            <v>ZK1</v>
          </cell>
          <cell r="V541" t="str">
            <v>I003</v>
          </cell>
          <cell r="W541">
            <v>0</v>
          </cell>
          <cell r="X541">
            <v>0</v>
          </cell>
          <cell r="Y541">
            <v>159.68</v>
          </cell>
          <cell r="Z541">
            <v>0</v>
          </cell>
          <cell r="AA541">
            <v>159.68</v>
          </cell>
          <cell r="AB541" t="str">
            <v>I003</v>
          </cell>
          <cell r="AC541">
            <v>0</v>
          </cell>
          <cell r="AD541">
            <v>0</v>
          </cell>
          <cell r="AE541">
            <v>159.68</v>
          </cell>
          <cell r="AF541">
            <v>0</v>
          </cell>
          <cell r="AG541" t="str">
            <v>I003</v>
          </cell>
          <cell r="AJ541"/>
          <cell r="AK541">
            <v>1</v>
          </cell>
          <cell r="AL541">
            <v>959870.5499999997</v>
          </cell>
          <cell r="AV541">
            <v>159.68</v>
          </cell>
        </row>
        <row r="542">
          <cell r="A542" t="str">
            <v>ZK105.K161.C236</v>
          </cell>
          <cell r="B542" t="str">
            <v>ZK105</v>
          </cell>
          <cell r="C542">
            <v>0</v>
          </cell>
          <cell r="D542">
            <v>0</v>
          </cell>
          <cell r="E542">
            <v>0</v>
          </cell>
          <cell r="F542">
            <v>1660</v>
          </cell>
          <cell r="G542">
            <v>272</v>
          </cell>
          <cell r="H542">
            <v>1932</v>
          </cell>
          <cell r="J542" t="str">
            <v>ZK105.K161.C236</v>
          </cell>
          <cell r="K542">
            <v>1932</v>
          </cell>
          <cell r="L542" t="str">
            <v>ZK105.K161.C236</v>
          </cell>
          <cell r="M542" t="str">
            <v>ZK105.K161.C236</v>
          </cell>
          <cell r="N542" t="str">
            <v>ZK105</v>
          </cell>
          <cell r="O542" t="str">
            <v>C236</v>
          </cell>
          <cell r="Q542">
            <v>1932</v>
          </cell>
          <cell r="R542">
            <v>0</v>
          </cell>
          <cell r="S542" t="b">
            <v>0</v>
          </cell>
          <cell r="U542" t="str">
            <v>ZK1</v>
          </cell>
          <cell r="V542" t="str">
            <v>C236</v>
          </cell>
          <cell r="W542">
            <v>0</v>
          </cell>
          <cell r="X542">
            <v>0</v>
          </cell>
          <cell r="Y542">
            <v>1660</v>
          </cell>
          <cell r="Z542">
            <v>272</v>
          </cell>
          <cell r="AA542">
            <v>1932</v>
          </cell>
          <cell r="AB542" t="str">
            <v>C236</v>
          </cell>
          <cell r="AC542">
            <v>0</v>
          </cell>
          <cell r="AD542">
            <v>0</v>
          </cell>
          <cell r="AE542">
            <v>1660</v>
          </cell>
          <cell r="AF542">
            <v>272</v>
          </cell>
          <cell r="AG542" t="str">
            <v>C236</v>
          </cell>
          <cell r="AJ542"/>
          <cell r="AK542">
            <v>1</v>
          </cell>
          <cell r="AL542">
            <v>959870.5499999997</v>
          </cell>
          <cell r="AV542">
            <v>1660</v>
          </cell>
        </row>
        <row r="543">
          <cell r="A543" t="str">
            <v>ZK105.K207.I003</v>
          </cell>
          <cell r="B543" t="str">
            <v>ZK105</v>
          </cell>
          <cell r="C543">
            <v>0</v>
          </cell>
          <cell r="D543">
            <v>0</v>
          </cell>
          <cell r="E543">
            <v>0</v>
          </cell>
          <cell r="F543">
            <v>1194.8599999999999</v>
          </cell>
          <cell r="G543">
            <v>0</v>
          </cell>
          <cell r="H543">
            <v>1194.8599999999999</v>
          </cell>
          <cell r="J543" t="str">
            <v>ZK105.K207.I003</v>
          </cell>
          <cell r="K543">
            <v>1194.8599999999999</v>
          </cell>
          <cell r="L543" t="str">
            <v>ZK105.K207.I003</v>
          </cell>
          <cell r="M543" t="str">
            <v>ZK105.K207.I003</v>
          </cell>
          <cell r="N543" t="str">
            <v>ZK105</v>
          </cell>
          <cell r="O543" t="str">
            <v>I003</v>
          </cell>
          <cell r="Q543">
            <v>1194.8599999999999</v>
          </cell>
          <cell r="R543">
            <v>0</v>
          </cell>
          <cell r="S543" t="b">
            <v>0</v>
          </cell>
          <cell r="T543">
            <v>0</v>
          </cell>
          <cell r="U543" t="str">
            <v>ZK1</v>
          </cell>
          <cell r="V543" t="str">
            <v>I003</v>
          </cell>
          <cell r="W543">
            <v>0</v>
          </cell>
          <cell r="X543">
            <v>0</v>
          </cell>
          <cell r="Y543">
            <v>1194.8599999999999</v>
          </cell>
          <cell r="Z543">
            <v>0</v>
          </cell>
          <cell r="AA543">
            <v>1194.8599999999999</v>
          </cell>
          <cell r="AB543" t="str">
            <v>I003</v>
          </cell>
          <cell r="AC543">
            <v>0</v>
          </cell>
          <cell r="AD543">
            <v>0</v>
          </cell>
          <cell r="AE543">
            <v>1194.8599999999999</v>
          </cell>
          <cell r="AF543">
            <v>0</v>
          </cell>
          <cell r="AG543" t="str">
            <v>I003</v>
          </cell>
          <cell r="AJ543"/>
          <cell r="AK543">
            <v>1</v>
          </cell>
          <cell r="AL543">
            <v>959870.5499999997</v>
          </cell>
          <cell r="AV543">
            <v>1194.8599999999999</v>
          </cell>
        </row>
        <row r="544">
          <cell r="A544" t="str">
            <v>ZK105.K237.C025</v>
          </cell>
          <cell r="B544" t="str">
            <v>ZK105</v>
          </cell>
          <cell r="C544">
            <v>0</v>
          </cell>
          <cell r="D544">
            <v>0</v>
          </cell>
          <cell r="E544">
            <v>0</v>
          </cell>
          <cell r="F544">
            <v>4229.3100000000004</v>
          </cell>
          <cell r="G544">
            <v>0</v>
          </cell>
          <cell r="H544">
            <v>4229.3100000000004</v>
          </cell>
          <cell r="J544" t="str">
            <v>ZK105.K237.C025</v>
          </cell>
          <cell r="K544">
            <v>4229.3100000000004</v>
          </cell>
          <cell r="L544" t="str">
            <v>ZK105.K237.C025</v>
          </cell>
          <cell r="M544" t="str">
            <v>ZK105.K237.C025</v>
          </cell>
          <cell r="N544" t="str">
            <v>ZK105</v>
          </cell>
          <cell r="O544" t="str">
            <v>C025</v>
          </cell>
          <cell r="Q544">
            <v>4229.3100000000004</v>
          </cell>
          <cell r="R544">
            <v>0</v>
          </cell>
          <cell r="S544" t="b">
            <v>0</v>
          </cell>
          <cell r="U544" t="str">
            <v>ZK1</v>
          </cell>
          <cell r="V544" t="str">
            <v>C025</v>
          </cell>
          <cell r="W544">
            <v>0</v>
          </cell>
          <cell r="X544">
            <v>0</v>
          </cell>
          <cell r="Y544">
            <v>4229.3100000000004</v>
          </cell>
          <cell r="Z544">
            <v>0</v>
          </cell>
          <cell r="AA544">
            <v>4229.3100000000004</v>
          </cell>
          <cell r="AB544" t="str">
            <v>C025</v>
          </cell>
          <cell r="AC544">
            <v>0</v>
          </cell>
          <cell r="AD544">
            <v>0</v>
          </cell>
          <cell r="AE544">
            <v>4229.3100000000004</v>
          </cell>
          <cell r="AF544">
            <v>0</v>
          </cell>
          <cell r="AG544" t="str">
            <v>C025</v>
          </cell>
          <cell r="AJ544"/>
          <cell r="AK544">
            <v>1</v>
          </cell>
          <cell r="AL544">
            <v>959870.5499999997</v>
          </cell>
          <cell r="AV544">
            <v>4229.3100000000004</v>
          </cell>
        </row>
        <row r="545">
          <cell r="A545" t="str">
            <v>ZK105.K237.C131</v>
          </cell>
          <cell r="B545" t="str">
            <v>ZK105</v>
          </cell>
          <cell r="C545">
            <v>0</v>
          </cell>
          <cell r="D545">
            <v>0</v>
          </cell>
          <cell r="E545">
            <v>0</v>
          </cell>
          <cell r="F545">
            <v>1497.12</v>
          </cell>
          <cell r="G545">
            <v>0</v>
          </cell>
          <cell r="H545">
            <v>1497.12</v>
          </cell>
          <cell r="J545" t="str">
            <v>ZK105.K237.C131</v>
          </cell>
          <cell r="K545">
            <v>1497.12</v>
          </cell>
          <cell r="L545" t="str">
            <v>ZK105.K237.C131</v>
          </cell>
          <cell r="M545" t="str">
            <v>ZK105.K237.C131</v>
          </cell>
          <cell r="N545" t="str">
            <v>ZK105</v>
          </cell>
          <cell r="O545" t="str">
            <v>C131</v>
          </cell>
          <cell r="Q545">
            <v>1497.12</v>
          </cell>
          <cell r="R545">
            <v>0</v>
          </cell>
          <cell r="S545" t="b">
            <v>0</v>
          </cell>
          <cell r="T545">
            <v>0</v>
          </cell>
          <cell r="U545" t="str">
            <v>ZK1</v>
          </cell>
          <cell r="V545" t="str">
            <v>C131</v>
          </cell>
          <cell r="W545">
            <v>0</v>
          </cell>
          <cell r="X545">
            <v>0</v>
          </cell>
          <cell r="Y545">
            <v>1497.12</v>
          </cell>
          <cell r="Z545">
            <v>0</v>
          </cell>
          <cell r="AA545">
            <v>1497.12</v>
          </cell>
          <cell r="AB545" t="str">
            <v>C131</v>
          </cell>
          <cell r="AC545">
            <v>0</v>
          </cell>
          <cell r="AD545">
            <v>0</v>
          </cell>
          <cell r="AE545">
            <v>1497.12</v>
          </cell>
          <cell r="AF545">
            <v>0</v>
          </cell>
          <cell r="AG545" t="str">
            <v>C131</v>
          </cell>
          <cell r="AJ545"/>
          <cell r="AK545">
            <v>1</v>
          </cell>
          <cell r="AL545">
            <v>959870.5499999997</v>
          </cell>
          <cell r="AV545">
            <v>1497.12</v>
          </cell>
        </row>
        <row r="546">
          <cell r="A546" t="str">
            <v>ZK105.K237.C300</v>
          </cell>
          <cell r="B546" t="str">
            <v>ZK105</v>
          </cell>
          <cell r="C546">
            <v>0</v>
          </cell>
          <cell r="D546">
            <v>0</v>
          </cell>
          <cell r="E546">
            <v>0</v>
          </cell>
          <cell r="F546">
            <v>1050</v>
          </cell>
          <cell r="G546">
            <v>0</v>
          </cell>
          <cell r="H546">
            <v>1050</v>
          </cell>
          <cell r="J546" t="str">
            <v>ZK105.K237.C300</v>
          </cell>
          <cell r="K546">
            <v>1050</v>
          </cell>
          <cell r="L546" t="str">
            <v>ZK105.K237.C300</v>
          </cell>
          <cell r="M546" t="str">
            <v>ZK105.K237.C300</v>
          </cell>
          <cell r="N546" t="str">
            <v>ZK105</v>
          </cell>
          <cell r="O546" t="str">
            <v>C300</v>
          </cell>
          <cell r="Q546">
            <v>1050</v>
          </cell>
          <cell r="R546">
            <v>0</v>
          </cell>
          <cell r="S546" t="b">
            <v>0</v>
          </cell>
          <cell r="U546" t="str">
            <v>ZK1</v>
          </cell>
          <cell r="V546" t="str">
            <v>C300</v>
          </cell>
          <cell r="W546">
            <v>0</v>
          </cell>
          <cell r="X546">
            <v>0</v>
          </cell>
          <cell r="Y546">
            <v>1050</v>
          </cell>
          <cell r="Z546">
            <v>0</v>
          </cell>
          <cell r="AA546">
            <v>1050</v>
          </cell>
          <cell r="AB546" t="str">
            <v>C300</v>
          </cell>
          <cell r="AC546">
            <v>0</v>
          </cell>
          <cell r="AD546">
            <v>0</v>
          </cell>
          <cell r="AE546">
            <v>1050</v>
          </cell>
          <cell r="AF546">
            <v>0</v>
          </cell>
          <cell r="AG546" t="str">
            <v>C300</v>
          </cell>
          <cell r="AJ546"/>
          <cell r="AK546">
            <v>1</v>
          </cell>
          <cell r="AL546">
            <v>959870.5499999997</v>
          </cell>
          <cell r="AV546">
            <v>1050</v>
          </cell>
        </row>
        <row r="547">
          <cell r="A547" t="str">
            <v>ZK105.K237.I003</v>
          </cell>
          <cell r="B547" t="str">
            <v>ZK105</v>
          </cell>
          <cell r="C547">
            <v>0</v>
          </cell>
          <cell r="D547">
            <v>0</v>
          </cell>
          <cell r="E547">
            <v>3300</v>
          </cell>
          <cell r="F547">
            <v>9900</v>
          </cell>
          <cell r="G547">
            <v>0</v>
          </cell>
          <cell r="H547">
            <v>9900</v>
          </cell>
          <cell r="J547" t="str">
            <v>ZK105.K237.I003</v>
          </cell>
          <cell r="K547">
            <v>9900</v>
          </cell>
          <cell r="L547" t="str">
            <v>ZK105.K237.I003</v>
          </cell>
          <cell r="M547" t="str">
            <v>ZK105.K237.I003</v>
          </cell>
          <cell r="N547" t="str">
            <v>ZK105</v>
          </cell>
          <cell r="O547" t="str">
            <v>I003</v>
          </cell>
          <cell r="Q547">
            <v>9900</v>
          </cell>
          <cell r="R547">
            <v>0</v>
          </cell>
          <cell r="S547" t="b">
            <v>0</v>
          </cell>
          <cell r="T547">
            <v>0</v>
          </cell>
          <cell r="U547" t="str">
            <v>ZK1</v>
          </cell>
          <cell r="V547" t="str">
            <v>I003</v>
          </cell>
          <cell r="W547">
            <v>0</v>
          </cell>
          <cell r="X547">
            <v>3300</v>
          </cell>
          <cell r="Y547">
            <v>9900</v>
          </cell>
          <cell r="Z547">
            <v>0</v>
          </cell>
          <cell r="AA547">
            <v>9900</v>
          </cell>
          <cell r="AB547" t="str">
            <v>I003</v>
          </cell>
          <cell r="AC547">
            <v>0</v>
          </cell>
          <cell r="AD547">
            <v>3300</v>
          </cell>
          <cell r="AE547">
            <v>9900</v>
          </cell>
          <cell r="AF547">
            <v>0</v>
          </cell>
          <cell r="AG547" t="str">
            <v>I003</v>
          </cell>
          <cell r="AJ547"/>
          <cell r="AK547">
            <v>1</v>
          </cell>
          <cell r="AL547">
            <v>959870.5499999997</v>
          </cell>
          <cell r="AV547">
            <v>13200</v>
          </cell>
        </row>
        <row r="548">
          <cell r="A548" t="str">
            <v>ZK105.K238.C300</v>
          </cell>
          <cell r="B548" t="str">
            <v>ZK105</v>
          </cell>
          <cell r="C548">
            <v>0</v>
          </cell>
          <cell r="D548">
            <v>0</v>
          </cell>
          <cell r="E548">
            <v>247.8</v>
          </cell>
          <cell r="F548">
            <v>210</v>
          </cell>
          <cell r="G548">
            <v>0</v>
          </cell>
          <cell r="H548">
            <v>210</v>
          </cell>
          <cell r="J548" t="str">
            <v>ZK105.K238.C300</v>
          </cell>
          <cell r="K548">
            <v>210</v>
          </cell>
          <cell r="L548" t="str">
            <v>ZK105.K238.C300</v>
          </cell>
          <cell r="M548" t="str">
            <v>ZK105.K238.C300</v>
          </cell>
          <cell r="N548" t="str">
            <v>ZK105</v>
          </cell>
          <cell r="O548" t="str">
            <v>C300</v>
          </cell>
          <cell r="Q548">
            <v>210</v>
          </cell>
          <cell r="R548">
            <v>0</v>
          </cell>
          <cell r="S548" t="b">
            <v>0</v>
          </cell>
          <cell r="U548" t="str">
            <v>ZK1</v>
          </cell>
          <cell r="V548" t="str">
            <v>C300</v>
          </cell>
          <cell r="W548">
            <v>0</v>
          </cell>
          <cell r="X548">
            <v>247.8</v>
          </cell>
          <cell r="Y548">
            <v>210</v>
          </cell>
          <cell r="Z548">
            <v>0</v>
          </cell>
          <cell r="AA548">
            <v>210</v>
          </cell>
          <cell r="AB548" t="str">
            <v>C300</v>
          </cell>
          <cell r="AC548">
            <v>0</v>
          </cell>
          <cell r="AD548">
            <v>247.8</v>
          </cell>
          <cell r="AE548">
            <v>210</v>
          </cell>
          <cell r="AF548">
            <v>0</v>
          </cell>
          <cell r="AG548" t="str">
            <v>C300</v>
          </cell>
          <cell r="AJ548"/>
          <cell r="AK548">
            <v>1</v>
          </cell>
          <cell r="AL548">
            <v>959870.5499999997</v>
          </cell>
          <cell r="AV548">
            <v>457.8</v>
          </cell>
        </row>
        <row r="549">
          <cell r="A549" t="str">
            <v>ZK105.K238.I003</v>
          </cell>
          <cell r="B549" t="str">
            <v>ZK105</v>
          </cell>
          <cell r="C549">
            <v>0</v>
          </cell>
          <cell r="D549">
            <v>0</v>
          </cell>
          <cell r="E549">
            <v>3104.22</v>
          </cell>
          <cell r="F549">
            <v>-668.75</v>
          </cell>
          <cell r="G549">
            <v>0</v>
          </cell>
          <cell r="H549">
            <v>-668.75</v>
          </cell>
          <cell r="J549" t="str">
            <v>ZK105.K238.I003</v>
          </cell>
          <cell r="K549">
            <v>-668.75</v>
          </cell>
          <cell r="L549" t="str">
            <v>ZK105.K238.I003</v>
          </cell>
          <cell r="M549" t="str">
            <v>ZK105.K238.I003</v>
          </cell>
          <cell r="N549" t="str">
            <v>ZK105</v>
          </cell>
          <cell r="O549" t="str">
            <v>I003</v>
          </cell>
          <cell r="Q549">
            <v>-668.75</v>
          </cell>
          <cell r="R549">
            <v>0</v>
          </cell>
          <cell r="S549" t="b">
            <v>0</v>
          </cell>
          <cell r="T549">
            <v>0</v>
          </cell>
          <cell r="U549" t="str">
            <v>ZK1</v>
          </cell>
          <cell r="V549" t="str">
            <v>I003</v>
          </cell>
          <cell r="W549">
            <v>0</v>
          </cell>
          <cell r="X549">
            <v>3104.22</v>
          </cell>
          <cell r="Y549">
            <v>-668.75</v>
          </cell>
          <cell r="Z549">
            <v>0</v>
          </cell>
          <cell r="AA549">
            <v>-668.75</v>
          </cell>
          <cell r="AB549" t="str">
            <v>I003</v>
          </cell>
          <cell r="AC549">
            <v>0</v>
          </cell>
          <cell r="AD549">
            <v>3104.22</v>
          </cell>
          <cell r="AE549">
            <v>-668.75</v>
          </cell>
          <cell r="AF549">
            <v>0</v>
          </cell>
          <cell r="AG549" t="str">
            <v>I003</v>
          </cell>
          <cell r="AJ549"/>
          <cell r="AK549">
            <v>1</v>
          </cell>
          <cell r="AL549">
            <v>959870.5499999997</v>
          </cell>
          <cell r="AV549">
            <v>2435.4699999999998</v>
          </cell>
        </row>
        <row r="550">
          <cell r="A550" t="str">
            <v>ZK105.K239.C300</v>
          </cell>
          <cell r="B550" t="str">
            <v>ZK105</v>
          </cell>
          <cell r="C550">
            <v>0</v>
          </cell>
          <cell r="D550">
            <v>0</v>
          </cell>
          <cell r="E550">
            <v>2000</v>
          </cell>
          <cell r="F550">
            <v>1000</v>
          </cell>
          <cell r="G550">
            <v>0</v>
          </cell>
          <cell r="H550">
            <v>1000</v>
          </cell>
          <cell r="J550" t="str">
            <v>ZK105.K239.C300</v>
          </cell>
          <cell r="K550">
            <v>1000</v>
          </cell>
          <cell r="L550" t="str">
            <v>ZK105.K239.C300</v>
          </cell>
          <cell r="M550" t="str">
            <v>ZK105.K239.C300</v>
          </cell>
          <cell r="N550" t="str">
            <v>ZK105</v>
          </cell>
          <cell r="O550" t="str">
            <v>C300</v>
          </cell>
          <cell r="Q550">
            <v>1000</v>
          </cell>
          <cell r="R550">
            <v>0</v>
          </cell>
          <cell r="S550" t="b">
            <v>0</v>
          </cell>
          <cell r="U550" t="str">
            <v>ZK1</v>
          </cell>
          <cell r="V550" t="str">
            <v>C300</v>
          </cell>
          <cell r="W550">
            <v>0</v>
          </cell>
          <cell r="X550">
            <v>2000</v>
          </cell>
          <cell r="Y550">
            <v>1000</v>
          </cell>
          <cell r="Z550">
            <v>0</v>
          </cell>
          <cell r="AA550">
            <v>1000</v>
          </cell>
          <cell r="AB550" t="str">
            <v>C300</v>
          </cell>
          <cell r="AC550">
            <v>0</v>
          </cell>
          <cell r="AD550">
            <v>2000</v>
          </cell>
          <cell r="AE550">
            <v>1000</v>
          </cell>
          <cell r="AF550">
            <v>0</v>
          </cell>
          <cell r="AG550" t="str">
            <v>C300</v>
          </cell>
          <cell r="AJ550"/>
          <cell r="AK550">
            <v>1</v>
          </cell>
          <cell r="AL550">
            <v>959870.5499999997</v>
          </cell>
          <cell r="AV550">
            <v>3000</v>
          </cell>
        </row>
        <row r="551">
          <cell r="A551" t="str">
            <v>ZK105.K239.I003</v>
          </cell>
          <cell r="B551" t="str">
            <v>ZK105</v>
          </cell>
          <cell r="C551">
            <v>0</v>
          </cell>
          <cell r="D551">
            <v>0</v>
          </cell>
          <cell r="E551">
            <v>0</v>
          </cell>
          <cell r="F551">
            <v>1530</v>
          </cell>
          <cell r="G551">
            <v>0</v>
          </cell>
          <cell r="H551">
            <v>1530</v>
          </cell>
          <cell r="J551" t="str">
            <v>ZK105.K239.I003</v>
          </cell>
          <cell r="K551">
            <v>1530</v>
          </cell>
          <cell r="L551" t="str">
            <v>ZK105.K239.I003</v>
          </cell>
          <cell r="M551" t="str">
            <v>ZK105.K239.I003</v>
          </cell>
          <cell r="N551" t="str">
            <v>ZK105</v>
          </cell>
          <cell r="O551" t="str">
            <v>I003</v>
          </cell>
          <cell r="Q551">
            <v>1530</v>
          </cell>
          <cell r="R551">
            <v>0</v>
          </cell>
          <cell r="S551" t="b">
            <v>0</v>
          </cell>
          <cell r="T551">
            <v>0</v>
          </cell>
          <cell r="U551" t="str">
            <v>ZK1</v>
          </cell>
          <cell r="V551" t="str">
            <v>I003</v>
          </cell>
          <cell r="W551">
            <v>0</v>
          </cell>
          <cell r="X551">
            <v>0</v>
          </cell>
          <cell r="Y551">
            <v>1530</v>
          </cell>
          <cell r="Z551">
            <v>0</v>
          </cell>
          <cell r="AA551">
            <v>1530</v>
          </cell>
          <cell r="AB551" t="str">
            <v>I003</v>
          </cell>
          <cell r="AC551">
            <v>0</v>
          </cell>
          <cell r="AD551">
            <v>0</v>
          </cell>
          <cell r="AE551">
            <v>1530</v>
          </cell>
          <cell r="AF551">
            <v>0</v>
          </cell>
          <cell r="AG551" t="str">
            <v>I003</v>
          </cell>
          <cell r="AJ551"/>
          <cell r="AK551">
            <v>1</v>
          </cell>
          <cell r="AL551">
            <v>959870.5499999997</v>
          </cell>
          <cell r="AV551">
            <v>1530</v>
          </cell>
        </row>
        <row r="552">
          <cell r="A552" t="str">
            <v>ZK105.K240.I003</v>
          </cell>
          <cell r="B552" t="str">
            <v>ZK105</v>
          </cell>
          <cell r="C552">
            <v>0</v>
          </cell>
          <cell r="D552">
            <v>0</v>
          </cell>
          <cell r="E552">
            <v>0</v>
          </cell>
          <cell r="F552">
            <v>200</v>
          </cell>
          <cell r="G552">
            <v>0</v>
          </cell>
          <cell r="H552">
            <v>200</v>
          </cell>
          <cell r="J552" t="str">
            <v>ZK105.K240.I003</v>
          </cell>
          <cell r="K552">
            <v>200</v>
          </cell>
          <cell r="L552" t="str">
            <v>ZK105.K240.I003</v>
          </cell>
          <cell r="M552" t="str">
            <v>ZK105.K240.I003</v>
          </cell>
          <cell r="N552" t="str">
            <v>ZK105</v>
          </cell>
          <cell r="O552" t="str">
            <v>I003</v>
          </cell>
          <cell r="Q552">
            <v>200</v>
          </cell>
          <cell r="R552">
            <v>0</v>
          </cell>
          <cell r="S552" t="b">
            <v>0</v>
          </cell>
          <cell r="U552" t="str">
            <v>ZK1</v>
          </cell>
          <cell r="V552" t="str">
            <v>I003</v>
          </cell>
          <cell r="W552">
            <v>0</v>
          </cell>
          <cell r="X552">
            <v>0</v>
          </cell>
          <cell r="Y552">
            <v>200</v>
          </cell>
          <cell r="Z552">
            <v>0</v>
          </cell>
          <cell r="AA552">
            <v>200</v>
          </cell>
          <cell r="AB552" t="str">
            <v>I003</v>
          </cell>
          <cell r="AC552">
            <v>0</v>
          </cell>
          <cell r="AD552">
            <v>0</v>
          </cell>
          <cell r="AE552">
            <v>200</v>
          </cell>
          <cell r="AF552">
            <v>0</v>
          </cell>
          <cell r="AG552" t="str">
            <v>I003</v>
          </cell>
          <cell r="AJ552"/>
          <cell r="AK552">
            <v>1</v>
          </cell>
          <cell r="AL552">
            <v>959870.5499999997</v>
          </cell>
          <cell r="AV552">
            <v>200</v>
          </cell>
        </row>
        <row r="553">
          <cell r="A553" t="str">
            <v>ZK105.K244.C070</v>
          </cell>
          <cell r="B553" t="str">
            <v>ZK105</v>
          </cell>
          <cell r="C553">
            <v>0</v>
          </cell>
          <cell r="D553">
            <v>0</v>
          </cell>
          <cell r="E553">
            <v>0</v>
          </cell>
          <cell r="F553">
            <v>8065.63</v>
          </cell>
          <cell r="G553">
            <v>0</v>
          </cell>
          <cell r="H553">
            <v>8065.63</v>
          </cell>
          <cell r="J553" t="str">
            <v>ZK105.K244.C070</v>
          </cell>
          <cell r="K553">
            <v>8065.63</v>
          </cell>
          <cell r="L553" t="str">
            <v>ZK105.K244.C070</v>
          </cell>
          <cell r="M553" t="str">
            <v>ZK105.K244.C070</v>
          </cell>
          <cell r="N553" t="str">
            <v>ZK105</v>
          </cell>
          <cell r="O553" t="str">
            <v>C070</v>
          </cell>
          <cell r="Q553">
            <v>8065.63</v>
          </cell>
          <cell r="R553">
            <v>0</v>
          </cell>
          <cell r="S553" t="b">
            <v>0</v>
          </cell>
          <cell r="U553" t="str">
            <v>ZK1</v>
          </cell>
          <cell r="V553" t="str">
            <v>C070</v>
          </cell>
          <cell r="W553">
            <v>0</v>
          </cell>
          <cell r="X553">
            <v>0</v>
          </cell>
          <cell r="Y553">
            <v>8065.63</v>
          </cell>
          <cell r="Z553">
            <v>0</v>
          </cell>
          <cell r="AA553">
            <v>8065.63</v>
          </cell>
          <cell r="AB553" t="str">
            <v>C070</v>
          </cell>
          <cell r="AC553">
            <v>0</v>
          </cell>
          <cell r="AD553">
            <v>0</v>
          </cell>
          <cell r="AE553">
            <v>8065.63</v>
          </cell>
          <cell r="AF553">
            <v>0</v>
          </cell>
          <cell r="AG553" t="str">
            <v>C070</v>
          </cell>
          <cell r="AJ553"/>
          <cell r="AK553">
            <v>1</v>
          </cell>
          <cell r="AL553">
            <v>959870.5499999997</v>
          </cell>
          <cell r="AV553">
            <v>8065.63</v>
          </cell>
        </row>
        <row r="554">
          <cell r="A554" t="str">
            <v>ZK105.K245.C070</v>
          </cell>
          <cell r="B554" t="str">
            <v>ZK105</v>
          </cell>
          <cell r="C554">
            <v>0</v>
          </cell>
          <cell r="D554">
            <v>0</v>
          </cell>
          <cell r="E554">
            <v>0</v>
          </cell>
          <cell r="F554">
            <v>8760.14</v>
          </cell>
          <cell r="G554">
            <v>0</v>
          </cell>
          <cell r="H554">
            <v>8760.14</v>
          </cell>
          <cell r="J554" t="str">
            <v>ZK105.K245.C070</v>
          </cell>
          <cell r="K554">
            <v>8760.14</v>
          </cell>
          <cell r="L554" t="str">
            <v>ZK105.K245.C070</v>
          </cell>
          <cell r="M554" t="str">
            <v>ZK105.K245.C070</v>
          </cell>
          <cell r="N554" t="str">
            <v>ZK105</v>
          </cell>
          <cell r="O554" t="str">
            <v>C070</v>
          </cell>
          <cell r="Q554">
            <v>8760.14</v>
          </cell>
          <cell r="R554">
            <v>0</v>
          </cell>
          <cell r="S554" t="b">
            <v>0</v>
          </cell>
          <cell r="T554">
            <v>0</v>
          </cell>
          <cell r="U554" t="str">
            <v>ZK1</v>
          </cell>
          <cell r="V554" t="str">
            <v>C070</v>
          </cell>
          <cell r="W554">
            <v>0</v>
          </cell>
          <cell r="X554">
            <v>0</v>
          </cell>
          <cell r="Y554">
            <v>8760.14</v>
          </cell>
          <cell r="Z554">
            <v>0</v>
          </cell>
          <cell r="AA554">
            <v>8760.14</v>
          </cell>
          <cell r="AB554" t="str">
            <v>C070</v>
          </cell>
          <cell r="AC554">
            <v>0</v>
          </cell>
          <cell r="AD554">
            <v>0</v>
          </cell>
          <cell r="AE554">
            <v>8760.14</v>
          </cell>
          <cell r="AF554">
            <v>0</v>
          </cell>
          <cell r="AG554" t="str">
            <v>C070</v>
          </cell>
          <cell r="AJ554"/>
          <cell r="AK554">
            <v>1</v>
          </cell>
          <cell r="AL554">
            <v>959870.5499999997</v>
          </cell>
          <cell r="AV554">
            <v>8760.14</v>
          </cell>
        </row>
        <row r="555">
          <cell r="A555" t="str">
            <v>ZK105.K258.C070</v>
          </cell>
          <cell r="B555" t="str">
            <v>ZK105</v>
          </cell>
          <cell r="C555">
            <v>0</v>
          </cell>
          <cell r="D555">
            <v>0</v>
          </cell>
          <cell r="E555">
            <v>0</v>
          </cell>
          <cell r="F555">
            <v>11729.4</v>
          </cell>
          <cell r="G555">
            <v>0</v>
          </cell>
          <cell r="H555">
            <v>11729.4</v>
          </cell>
          <cell r="J555" t="str">
            <v>ZK105.K258.C070</v>
          </cell>
          <cell r="K555">
            <v>11729.4</v>
          </cell>
          <cell r="L555" t="str">
            <v>ZK105.K258.C070</v>
          </cell>
          <cell r="M555" t="str">
            <v>ZK105.K258.C070</v>
          </cell>
          <cell r="N555" t="str">
            <v>ZK105</v>
          </cell>
          <cell r="O555" t="str">
            <v>C070</v>
          </cell>
          <cell r="Q555">
            <v>11729.4</v>
          </cell>
          <cell r="R555">
            <v>0</v>
          </cell>
          <cell r="S555" t="b">
            <v>0</v>
          </cell>
          <cell r="T555">
            <v>0</v>
          </cell>
          <cell r="U555" t="str">
            <v>ZK1</v>
          </cell>
          <cell r="V555" t="str">
            <v>C070</v>
          </cell>
          <cell r="W555">
            <v>0</v>
          </cell>
          <cell r="X555">
            <v>0</v>
          </cell>
          <cell r="Y555">
            <v>11729.4</v>
          </cell>
          <cell r="Z555">
            <v>0</v>
          </cell>
          <cell r="AA555">
            <v>11729.4</v>
          </cell>
          <cell r="AB555" t="str">
            <v>C070</v>
          </cell>
          <cell r="AC555">
            <v>0</v>
          </cell>
          <cell r="AD555">
            <v>0</v>
          </cell>
          <cell r="AE555">
            <v>11729.4</v>
          </cell>
          <cell r="AF555">
            <v>0</v>
          </cell>
          <cell r="AG555" t="str">
            <v>C070</v>
          </cell>
          <cell r="AJ555"/>
          <cell r="AK555">
            <v>1</v>
          </cell>
          <cell r="AL555">
            <v>959870.5499999997</v>
          </cell>
          <cell r="AV555">
            <v>11729.4</v>
          </cell>
        </row>
        <row r="556">
          <cell r="A556" t="str">
            <v>ZK105.K327.C025</v>
          </cell>
          <cell r="B556" t="str">
            <v>ZK105</v>
          </cell>
          <cell r="C556">
            <v>0</v>
          </cell>
          <cell r="D556">
            <v>0</v>
          </cell>
          <cell r="E556">
            <v>0</v>
          </cell>
          <cell r="F556">
            <v>705.88</v>
          </cell>
          <cell r="G556">
            <v>0</v>
          </cell>
          <cell r="H556">
            <v>705.88</v>
          </cell>
          <cell r="J556" t="str">
            <v>ZK105.K327.C025</v>
          </cell>
          <cell r="K556">
            <v>705.88</v>
          </cell>
          <cell r="L556" t="str">
            <v>ZK105.K327.C025</v>
          </cell>
          <cell r="M556" t="str">
            <v>ZK105.K327.C025</v>
          </cell>
          <cell r="N556" t="str">
            <v>ZK105</v>
          </cell>
          <cell r="O556" t="str">
            <v>C025</v>
          </cell>
          <cell r="Q556">
            <v>705.88</v>
          </cell>
          <cell r="R556">
            <v>0</v>
          </cell>
          <cell r="S556" t="b">
            <v>0</v>
          </cell>
          <cell r="U556" t="str">
            <v>ZK1</v>
          </cell>
          <cell r="V556" t="str">
            <v>C025</v>
          </cell>
          <cell r="W556">
            <v>0</v>
          </cell>
          <cell r="X556">
            <v>0</v>
          </cell>
          <cell r="Y556">
            <v>705.88</v>
          </cell>
          <cell r="Z556">
            <v>0</v>
          </cell>
          <cell r="AA556">
            <v>705.88</v>
          </cell>
          <cell r="AB556" t="str">
            <v>C025</v>
          </cell>
          <cell r="AC556">
            <v>0</v>
          </cell>
          <cell r="AD556">
            <v>0</v>
          </cell>
          <cell r="AE556">
            <v>705.88</v>
          </cell>
          <cell r="AF556">
            <v>0</v>
          </cell>
          <cell r="AG556" t="str">
            <v>C025</v>
          </cell>
          <cell r="AJ556"/>
          <cell r="AK556">
            <v>1</v>
          </cell>
          <cell r="AL556">
            <v>959870.5499999997</v>
          </cell>
          <cell r="AV556">
            <v>705.88</v>
          </cell>
        </row>
        <row r="557">
          <cell r="A557" t="str">
            <v>ZK106.K005.C130</v>
          </cell>
          <cell r="B557" t="str">
            <v>ZK106</v>
          </cell>
          <cell r="C557">
            <v>0</v>
          </cell>
          <cell r="D557">
            <v>0</v>
          </cell>
          <cell r="E557">
            <v>0</v>
          </cell>
          <cell r="F557">
            <v>-3449.36</v>
          </cell>
          <cell r="G557">
            <v>0</v>
          </cell>
          <cell r="H557">
            <v>-3449.36</v>
          </cell>
          <cell r="J557" t="str">
            <v>ZK106.K005.C130</v>
          </cell>
          <cell r="K557">
            <v>-3449.36</v>
          </cell>
          <cell r="L557" t="str">
            <v>ZK106.K005.C130</v>
          </cell>
          <cell r="M557" t="str">
            <v>ZK106.K005.C130</v>
          </cell>
          <cell r="N557" t="str">
            <v>ZK106</v>
          </cell>
          <cell r="O557" t="str">
            <v>C130</v>
          </cell>
          <cell r="Q557">
            <v>-3449.36</v>
          </cell>
          <cell r="R557">
            <v>0</v>
          </cell>
          <cell r="S557" t="b">
            <v>0</v>
          </cell>
          <cell r="T557">
            <v>0</v>
          </cell>
          <cell r="U557" t="str">
            <v>ZK1</v>
          </cell>
          <cell r="V557" t="str">
            <v>C130</v>
          </cell>
          <cell r="W557">
            <v>0</v>
          </cell>
          <cell r="X557">
            <v>0</v>
          </cell>
          <cell r="Y557">
            <v>-3449.36</v>
          </cell>
          <cell r="Z557">
            <v>0</v>
          </cell>
          <cell r="AA557">
            <v>-3449.36</v>
          </cell>
          <cell r="AB557" t="str">
            <v>C130</v>
          </cell>
          <cell r="AC557">
            <v>0</v>
          </cell>
          <cell r="AD557">
            <v>0</v>
          </cell>
          <cell r="AE557">
            <v>-3449.36</v>
          </cell>
          <cell r="AF557">
            <v>0</v>
          </cell>
          <cell r="AG557" t="str">
            <v>C130</v>
          </cell>
          <cell r="AJ557"/>
          <cell r="AK557">
            <v>1</v>
          </cell>
          <cell r="AL557">
            <v>959870.5499999997</v>
          </cell>
          <cell r="AV557">
            <v>-3449.36</v>
          </cell>
        </row>
        <row r="558">
          <cell r="A558" t="str">
            <v>ZK106.K005.C230</v>
          </cell>
          <cell r="B558" t="str">
            <v>ZK106</v>
          </cell>
          <cell r="C558">
            <v>0</v>
          </cell>
          <cell r="D558">
            <v>0</v>
          </cell>
          <cell r="E558">
            <v>0</v>
          </cell>
          <cell r="F558">
            <v>-1000</v>
          </cell>
          <cell r="G558">
            <v>0</v>
          </cell>
          <cell r="H558">
            <v>-1000</v>
          </cell>
          <cell r="J558" t="str">
            <v>ZK106.K005.C230</v>
          </cell>
          <cell r="K558">
            <v>-1000</v>
          </cell>
          <cell r="L558" t="str">
            <v>ZK106.K005.C230</v>
          </cell>
          <cell r="M558" t="str">
            <v>ZK106.K005.C230</v>
          </cell>
          <cell r="N558" t="str">
            <v>ZK106</v>
          </cell>
          <cell r="O558" t="str">
            <v>C230</v>
          </cell>
          <cell r="Q558">
            <v>-1000</v>
          </cell>
          <cell r="R558">
            <v>0</v>
          </cell>
          <cell r="S558" t="b">
            <v>0</v>
          </cell>
          <cell r="U558" t="str">
            <v>ZK1</v>
          </cell>
          <cell r="V558" t="str">
            <v>C230</v>
          </cell>
          <cell r="W558">
            <v>0</v>
          </cell>
          <cell r="X558">
            <v>0</v>
          </cell>
          <cell r="Y558">
            <v>-1000</v>
          </cell>
          <cell r="Z558">
            <v>0</v>
          </cell>
          <cell r="AA558">
            <v>-1000</v>
          </cell>
          <cell r="AB558" t="str">
            <v>C230</v>
          </cell>
          <cell r="AC558">
            <v>0</v>
          </cell>
          <cell r="AD558">
            <v>0</v>
          </cell>
          <cell r="AE558">
            <v>-1000</v>
          </cell>
          <cell r="AF558">
            <v>0</v>
          </cell>
          <cell r="AG558" t="str">
            <v>C230</v>
          </cell>
          <cell r="AJ558"/>
          <cell r="AK558">
            <v>1</v>
          </cell>
          <cell r="AL558">
            <v>959870.5499999997</v>
          </cell>
          <cell r="AV558">
            <v>-1000</v>
          </cell>
        </row>
        <row r="559">
          <cell r="A559" t="str">
            <v>ZK106.K005.C390</v>
          </cell>
          <cell r="B559" t="str">
            <v>ZK106</v>
          </cell>
          <cell r="C559">
            <v>0</v>
          </cell>
          <cell r="D559">
            <v>0</v>
          </cell>
          <cell r="E559">
            <v>-5566</v>
          </cell>
          <cell r="F559">
            <v>0</v>
          </cell>
          <cell r="G559">
            <v>0</v>
          </cell>
          <cell r="H559">
            <v>0</v>
          </cell>
          <cell r="J559" t="str">
            <v>ZK106.K005.C390</v>
          </cell>
          <cell r="K559">
            <v>0</v>
          </cell>
          <cell r="L559" t="str">
            <v>ZK106.K005.C390</v>
          </cell>
          <cell r="M559" t="str">
            <v>ZK106.K005.C390</v>
          </cell>
          <cell r="N559" t="str">
            <v>ZK106</v>
          </cell>
          <cell r="O559" t="str">
            <v>C390</v>
          </cell>
          <cell r="Q559">
            <v>0</v>
          </cell>
          <cell r="R559">
            <v>0</v>
          </cell>
          <cell r="S559" t="b">
            <v>0</v>
          </cell>
          <cell r="U559" t="str">
            <v>ZK1</v>
          </cell>
          <cell r="V559" t="str">
            <v>C390</v>
          </cell>
          <cell r="W559">
            <v>0</v>
          </cell>
          <cell r="X559">
            <v>-5566</v>
          </cell>
          <cell r="Y559">
            <v>0</v>
          </cell>
          <cell r="Z559">
            <v>0</v>
          </cell>
          <cell r="AA559">
            <v>0</v>
          </cell>
          <cell r="AB559" t="str">
            <v>C390</v>
          </cell>
          <cell r="AC559">
            <v>0</v>
          </cell>
          <cell r="AD559">
            <v>-5566</v>
          </cell>
          <cell r="AE559">
            <v>0</v>
          </cell>
          <cell r="AF559">
            <v>0</v>
          </cell>
          <cell r="AG559" t="str">
            <v>C390</v>
          </cell>
          <cell r="AJ559"/>
          <cell r="AK559">
            <v>1</v>
          </cell>
          <cell r="AL559">
            <v>959870.5499999997</v>
          </cell>
          <cell r="AV559">
            <v>-5566</v>
          </cell>
        </row>
        <row r="560">
          <cell r="A560" t="str">
            <v>ZK106.K005.C500</v>
          </cell>
          <cell r="B560" t="str">
            <v>ZK106</v>
          </cell>
          <cell r="C560">
            <v>0</v>
          </cell>
          <cell r="D560">
            <v>0</v>
          </cell>
          <cell r="E560">
            <v>0</v>
          </cell>
          <cell r="F560">
            <v>-332.16</v>
          </cell>
          <cell r="G560">
            <v>0</v>
          </cell>
          <cell r="H560">
            <v>-332.16</v>
          </cell>
          <cell r="J560" t="str">
            <v>ZK106.K005.C500</v>
          </cell>
          <cell r="K560">
            <v>-332.16</v>
          </cell>
          <cell r="L560" t="str">
            <v>ZK106.K005.C500</v>
          </cell>
          <cell r="M560" t="str">
            <v>ZK106.K005.C500</v>
          </cell>
          <cell r="N560" t="str">
            <v>ZK106</v>
          </cell>
          <cell r="O560" t="str">
            <v>C500</v>
          </cell>
          <cell r="Q560">
            <v>-332.16</v>
          </cell>
          <cell r="R560">
            <v>0</v>
          </cell>
          <cell r="S560" t="b">
            <v>0</v>
          </cell>
          <cell r="U560" t="str">
            <v>ZK1</v>
          </cell>
          <cell r="V560" t="str">
            <v>C500</v>
          </cell>
          <cell r="W560">
            <v>0</v>
          </cell>
          <cell r="X560">
            <v>0</v>
          </cell>
          <cell r="Y560">
            <v>-332.16</v>
          </cell>
          <cell r="Z560">
            <v>0</v>
          </cell>
          <cell r="AA560">
            <v>-332.16</v>
          </cell>
          <cell r="AB560" t="str">
            <v>C500</v>
          </cell>
          <cell r="AC560">
            <v>0</v>
          </cell>
          <cell r="AD560">
            <v>0</v>
          </cell>
          <cell r="AE560">
            <v>-332.16</v>
          </cell>
          <cell r="AF560">
            <v>0</v>
          </cell>
          <cell r="AG560" t="str">
            <v>C500</v>
          </cell>
          <cell r="AJ560"/>
          <cell r="AK560">
            <v>1</v>
          </cell>
          <cell r="AL560">
            <v>959870.5499999997</v>
          </cell>
          <cell r="AV560">
            <v>-332.16</v>
          </cell>
        </row>
        <row r="561">
          <cell r="A561" t="str">
            <v>ZK106.K107.C390</v>
          </cell>
          <cell r="B561" t="str">
            <v>ZK106</v>
          </cell>
          <cell r="C561">
            <v>0</v>
          </cell>
          <cell r="D561">
            <v>0</v>
          </cell>
          <cell r="E561">
            <v>1195</v>
          </cell>
          <cell r="F561">
            <v>0</v>
          </cell>
          <cell r="G561">
            <v>0</v>
          </cell>
          <cell r="H561">
            <v>0</v>
          </cell>
          <cell r="J561" t="str">
            <v>ZK106.K107.C390</v>
          </cell>
          <cell r="K561">
            <v>0</v>
          </cell>
          <cell r="L561" t="str">
            <v>ZK106.K107.C390</v>
          </cell>
          <cell r="M561" t="str">
            <v>ZK106.K107.C390</v>
          </cell>
          <cell r="N561" t="str">
            <v>ZK106</v>
          </cell>
          <cell r="O561" t="str">
            <v>C390</v>
          </cell>
          <cell r="Q561">
            <v>0</v>
          </cell>
          <cell r="R561">
            <v>0</v>
          </cell>
          <cell r="S561" t="b">
            <v>0</v>
          </cell>
          <cell r="U561" t="str">
            <v>ZK1</v>
          </cell>
          <cell r="V561" t="str">
            <v>C390</v>
          </cell>
          <cell r="W561">
            <v>0</v>
          </cell>
          <cell r="X561">
            <v>1195</v>
          </cell>
          <cell r="Y561">
            <v>0</v>
          </cell>
          <cell r="Z561">
            <v>0</v>
          </cell>
          <cell r="AA561">
            <v>0</v>
          </cell>
          <cell r="AB561" t="str">
            <v>C390</v>
          </cell>
          <cell r="AC561">
            <v>0</v>
          </cell>
          <cell r="AD561">
            <v>1195</v>
          </cell>
          <cell r="AE561">
            <v>0</v>
          </cell>
          <cell r="AF561">
            <v>0</v>
          </cell>
          <cell r="AG561" t="str">
            <v>C390</v>
          </cell>
          <cell r="AJ561"/>
          <cell r="AK561">
            <v>1</v>
          </cell>
          <cell r="AL561">
            <v>959870.5499999997</v>
          </cell>
          <cell r="AV561">
            <v>1195</v>
          </cell>
        </row>
        <row r="562">
          <cell r="A562" t="str">
            <v>ZK106.K115.C031</v>
          </cell>
          <cell r="B562" t="str">
            <v>ZK106</v>
          </cell>
          <cell r="C562">
            <v>0</v>
          </cell>
          <cell r="D562">
            <v>0</v>
          </cell>
          <cell r="E562">
            <v>18.2</v>
          </cell>
          <cell r="F562">
            <v>0</v>
          </cell>
          <cell r="G562">
            <v>0</v>
          </cell>
          <cell r="H562">
            <v>0</v>
          </cell>
          <cell r="J562" t="str">
            <v>ZK106.K115.C031</v>
          </cell>
          <cell r="K562">
            <v>0</v>
          </cell>
          <cell r="L562" t="str">
            <v>ZK106.K115.C031</v>
          </cell>
          <cell r="M562" t="str">
            <v>ZK106.K115.C031</v>
          </cell>
          <cell r="N562" t="str">
            <v>ZK106</v>
          </cell>
          <cell r="O562" t="str">
            <v>C031</v>
          </cell>
          <cell r="Q562">
            <v>0</v>
          </cell>
          <cell r="R562">
            <v>0</v>
          </cell>
          <cell r="S562" t="b">
            <v>0</v>
          </cell>
          <cell r="U562" t="str">
            <v>ZK1</v>
          </cell>
          <cell r="V562" t="str">
            <v>C031</v>
          </cell>
          <cell r="W562">
            <v>0</v>
          </cell>
          <cell r="X562">
            <v>18.2</v>
          </cell>
          <cell r="Y562">
            <v>0</v>
          </cell>
          <cell r="Z562">
            <v>0</v>
          </cell>
          <cell r="AA562">
            <v>0</v>
          </cell>
          <cell r="AB562" t="str">
            <v>C031</v>
          </cell>
          <cell r="AC562">
            <v>0</v>
          </cell>
          <cell r="AD562">
            <v>18.2</v>
          </cell>
          <cell r="AE562">
            <v>0</v>
          </cell>
          <cell r="AF562">
            <v>0</v>
          </cell>
          <cell r="AG562" t="str">
            <v>C031</v>
          </cell>
          <cell r="AJ562"/>
          <cell r="AK562">
            <v>1</v>
          </cell>
          <cell r="AL562">
            <v>959870.5499999997</v>
          </cell>
          <cell r="AV562">
            <v>18.2</v>
          </cell>
        </row>
        <row r="563">
          <cell r="A563" t="str">
            <v>ZK106.K115.C041</v>
          </cell>
          <cell r="B563" t="str">
            <v>ZK106</v>
          </cell>
          <cell r="C563">
            <v>0</v>
          </cell>
          <cell r="D563">
            <v>0</v>
          </cell>
          <cell r="E563">
            <v>0</v>
          </cell>
          <cell r="F563">
            <v>8.6</v>
          </cell>
          <cell r="G563">
            <v>0</v>
          </cell>
          <cell r="H563">
            <v>8.6</v>
          </cell>
          <cell r="J563" t="str">
            <v>ZK106.K115.C041</v>
          </cell>
          <cell r="K563">
            <v>8.6</v>
          </cell>
          <cell r="L563" t="str">
            <v>ZK106.K115.C041</v>
          </cell>
          <cell r="M563" t="str">
            <v>ZK106.K115.C041</v>
          </cell>
          <cell r="N563" t="str">
            <v>ZK106</v>
          </cell>
          <cell r="O563" t="str">
            <v>C041</v>
          </cell>
          <cell r="Q563">
            <v>8.6</v>
          </cell>
          <cell r="R563">
            <v>0</v>
          </cell>
          <cell r="S563" t="b">
            <v>0</v>
          </cell>
          <cell r="U563" t="str">
            <v>ZK1</v>
          </cell>
          <cell r="V563" t="str">
            <v>C041</v>
          </cell>
          <cell r="W563">
            <v>0</v>
          </cell>
          <cell r="X563">
            <v>0</v>
          </cell>
          <cell r="Y563">
            <v>8.6</v>
          </cell>
          <cell r="Z563">
            <v>0</v>
          </cell>
          <cell r="AA563">
            <v>8.6</v>
          </cell>
          <cell r="AB563" t="str">
            <v>C041</v>
          </cell>
          <cell r="AC563">
            <v>0</v>
          </cell>
          <cell r="AD563">
            <v>0</v>
          </cell>
          <cell r="AE563">
            <v>8.6</v>
          </cell>
          <cell r="AF563">
            <v>0</v>
          </cell>
          <cell r="AG563" t="str">
            <v>C041</v>
          </cell>
          <cell r="AJ563"/>
          <cell r="AK563">
            <v>1</v>
          </cell>
          <cell r="AL563">
            <v>959870.5499999997</v>
          </cell>
          <cell r="AV563">
            <v>8.6</v>
          </cell>
        </row>
        <row r="564">
          <cell r="A564" t="str">
            <v>ZK106.K115.C100</v>
          </cell>
          <cell r="B564" t="str">
            <v>ZK106</v>
          </cell>
          <cell r="C564">
            <v>0</v>
          </cell>
          <cell r="D564">
            <v>0</v>
          </cell>
          <cell r="E564">
            <v>0</v>
          </cell>
          <cell r="F564">
            <v>6.5</v>
          </cell>
          <cell r="G564">
            <v>0</v>
          </cell>
          <cell r="H564">
            <v>6.5</v>
          </cell>
          <cell r="J564" t="str">
            <v>ZK106.K115.C100</v>
          </cell>
          <cell r="K564">
            <v>6.5</v>
          </cell>
          <cell r="L564" t="str">
            <v>ZK106.K115.C100</v>
          </cell>
          <cell r="M564" t="str">
            <v>ZK106.K115.C100</v>
          </cell>
          <cell r="N564" t="str">
            <v>ZK106</v>
          </cell>
          <cell r="O564" t="str">
            <v>C100</v>
          </cell>
          <cell r="Q564">
            <v>6.5</v>
          </cell>
          <cell r="R564">
            <v>0</v>
          </cell>
          <cell r="S564" t="b">
            <v>0</v>
          </cell>
          <cell r="T564">
            <v>0</v>
          </cell>
          <cell r="U564" t="str">
            <v>ZK1</v>
          </cell>
          <cell r="V564" t="str">
            <v>C100</v>
          </cell>
          <cell r="W564">
            <v>0</v>
          </cell>
          <cell r="X564">
            <v>0</v>
          </cell>
          <cell r="Y564">
            <v>6.5</v>
          </cell>
          <cell r="Z564">
            <v>0</v>
          </cell>
          <cell r="AA564">
            <v>6.5</v>
          </cell>
          <cell r="AB564" t="str">
            <v>C100</v>
          </cell>
          <cell r="AC564">
            <v>0</v>
          </cell>
          <cell r="AD564">
            <v>0</v>
          </cell>
          <cell r="AE564">
            <v>6.5</v>
          </cell>
          <cell r="AF564">
            <v>0</v>
          </cell>
          <cell r="AG564" t="str">
            <v>C100</v>
          </cell>
          <cell r="AJ564"/>
          <cell r="AK564">
            <v>1</v>
          </cell>
          <cell r="AL564">
            <v>959870.5499999997</v>
          </cell>
          <cell r="AV564">
            <v>6.5</v>
          </cell>
        </row>
        <row r="565">
          <cell r="A565" t="str">
            <v>ZK106.K115.C130</v>
          </cell>
          <cell r="B565" t="str">
            <v>ZK106</v>
          </cell>
          <cell r="C565">
            <v>0</v>
          </cell>
          <cell r="D565">
            <v>0</v>
          </cell>
          <cell r="E565">
            <v>0</v>
          </cell>
          <cell r="F565">
            <v>227.3</v>
          </cell>
          <cell r="G565">
            <v>0</v>
          </cell>
          <cell r="H565">
            <v>227.3</v>
          </cell>
          <cell r="J565" t="str">
            <v>ZK106.K115.C130</v>
          </cell>
          <cell r="K565">
            <v>227.3</v>
          </cell>
          <cell r="L565" t="str">
            <v>ZK106.K115.C130</v>
          </cell>
          <cell r="M565" t="str">
            <v>ZK106.K115.C130</v>
          </cell>
          <cell r="N565" t="str">
            <v>ZK106</v>
          </cell>
          <cell r="O565" t="str">
            <v>C130</v>
          </cell>
          <cell r="Q565">
            <v>227.3</v>
          </cell>
          <cell r="R565">
            <v>0</v>
          </cell>
          <cell r="S565" t="b">
            <v>0</v>
          </cell>
          <cell r="U565" t="str">
            <v>ZK1</v>
          </cell>
          <cell r="V565" t="str">
            <v>C130</v>
          </cell>
          <cell r="W565">
            <v>0</v>
          </cell>
          <cell r="X565">
            <v>0</v>
          </cell>
          <cell r="Y565">
            <v>227.3</v>
          </cell>
          <cell r="Z565">
            <v>0</v>
          </cell>
          <cell r="AA565">
            <v>227.3</v>
          </cell>
          <cell r="AB565" t="str">
            <v>C130</v>
          </cell>
          <cell r="AC565">
            <v>0</v>
          </cell>
          <cell r="AD565">
            <v>0</v>
          </cell>
          <cell r="AE565">
            <v>227.3</v>
          </cell>
          <cell r="AF565">
            <v>0</v>
          </cell>
          <cell r="AG565" t="str">
            <v>C130</v>
          </cell>
          <cell r="AJ565"/>
          <cell r="AK565">
            <v>1</v>
          </cell>
          <cell r="AL565">
            <v>959870.5499999997</v>
          </cell>
          <cell r="AV565">
            <v>227.3</v>
          </cell>
        </row>
        <row r="566">
          <cell r="A566" t="str">
            <v>ZK106.K115.C155</v>
          </cell>
          <cell r="B566" t="str">
            <v>ZK106</v>
          </cell>
          <cell r="C566">
            <v>0</v>
          </cell>
          <cell r="D566">
            <v>0</v>
          </cell>
          <cell r="E566">
            <v>0</v>
          </cell>
          <cell r="F566">
            <v>99.45</v>
          </cell>
          <cell r="G566">
            <v>0</v>
          </cell>
          <cell r="H566">
            <v>99.45</v>
          </cell>
          <cell r="J566" t="str">
            <v>ZK106.K115.C155</v>
          </cell>
          <cell r="K566">
            <v>99.45</v>
          </cell>
          <cell r="L566" t="str">
            <v>ZK106.K115.C155</v>
          </cell>
          <cell r="M566" t="str">
            <v>ZK106.K115.C155</v>
          </cell>
          <cell r="N566" t="str">
            <v>ZK106</v>
          </cell>
          <cell r="O566" t="str">
            <v>C155</v>
          </cell>
          <cell r="Q566">
            <v>99.45</v>
          </cell>
          <cell r="R566">
            <v>0</v>
          </cell>
          <cell r="S566" t="b">
            <v>0</v>
          </cell>
          <cell r="T566">
            <v>0</v>
          </cell>
          <cell r="U566" t="str">
            <v>ZK1</v>
          </cell>
          <cell r="V566" t="str">
            <v>C155</v>
          </cell>
          <cell r="W566">
            <v>0</v>
          </cell>
          <cell r="X566">
            <v>0</v>
          </cell>
          <cell r="Y566">
            <v>99.45</v>
          </cell>
          <cell r="Z566">
            <v>0</v>
          </cell>
          <cell r="AA566">
            <v>99.45</v>
          </cell>
          <cell r="AB566" t="str">
            <v>C155</v>
          </cell>
          <cell r="AC566">
            <v>0</v>
          </cell>
          <cell r="AD566">
            <v>0</v>
          </cell>
          <cell r="AE566">
            <v>99.45</v>
          </cell>
          <cell r="AF566">
            <v>0</v>
          </cell>
          <cell r="AG566" t="str">
            <v>C155</v>
          </cell>
          <cell r="AJ566"/>
          <cell r="AK566">
            <v>1</v>
          </cell>
          <cell r="AL566">
            <v>959870.5499999997</v>
          </cell>
          <cell r="AV566">
            <v>99.45</v>
          </cell>
        </row>
        <row r="567">
          <cell r="A567" t="str">
            <v>ZK106.K115.C205</v>
          </cell>
          <cell r="B567" t="str">
            <v>ZK106</v>
          </cell>
          <cell r="C567">
            <v>0</v>
          </cell>
          <cell r="D567">
            <v>0</v>
          </cell>
          <cell r="E567">
            <v>0</v>
          </cell>
          <cell r="F567">
            <v>16.2</v>
          </cell>
          <cell r="G567">
            <v>0</v>
          </cell>
          <cell r="H567">
            <v>16.2</v>
          </cell>
          <cell r="J567" t="str">
            <v>ZK106.K115.C205</v>
          </cell>
          <cell r="K567">
            <v>16.2</v>
          </cell>
          <cell r="L567" t="str">
            <v>ZK106.K115.C205</v>
          </cell>
          <cell r="M567" t="str">
            <v>ZK106.K115.C205</v>
          </cell>
          <cell r="N567" t="str">
            <v>ZK106</v>
          </cell>
          <cell r="O567" t="str">
            <v>C205</v>
          </cell>
          <cell r="Q567">
            <v>16.2</v>
          </cell>
          <cell r="R567">
            <v>0</v>
          </cell>
          <cell r="S567" t="b">
            <v>0</v>
          </cell>
          <cell r="U567" t="str">
            <v>ZK1</v>
          </cell>
          <cell r="V567" t="str">
            <v>C205</v>
          </cell>
          <cell r="W567">
            <v>0</v>
          </cell>
          <cell r="X567">
            <v>0</v>
          </cell>
          <cell r="Y567">
            <v>16.2</v>
          </cell>
          <cell r="Z567">
            <v>0</v>
          </cell>
          <cell r="AA567">
            <v>16.2</v>
          </cell>
          <cell r="AB567" t="str">
            <v>C205</v>
          </cell>
          <cell r="AC567">
            <v>0</v>
          </cell>
          <cell r="AD567">
            <v>0</v>
          </cell>
          <cell r="AE567">
            <v>16.2</v>
          </cell>
          <cell r="AF567">
            <v>0</v>
          </cell>
          <cell r="AG567" t="str">
            <v>C205</v>
          </cell>
          <cell r="AJ567"/>
          <cell r="AK567">
            <v>1</v>
          </cell>
          <cell r="AL567">
            <v>959870.5499999997</v>
          </cell>
          <cell r="AV567">
            <v>16.2</v>
          </cell>
        </row>
        <row r="568">
          <cell r="A568" t="str">
            <v>ZK106.K115.C230</v>
          </cell>
          <cell r="B568" t="str">
            <v>ZK106</v>
          </cell>
          <cell r="C568">
            <v>0</v>
          </cell>
          <cell r="D568">
            <v>0</v>
          </cell>
          <cell r="E568">
            <v>6.2</v>
          </cell>
          <cell r="F568">
            <v>0</v>
          </cell>
          <cell r="G568">
            <v>0</v>
          </cell>
          <cell r="H568">
            <v>0</v>
          </cell>
          <cell r="J568" t="str">
            <v>ZK106.K115.C230</v>
          </cell>
          <cell r="K568">
            <v>0</v>
          </cell>
          <cell r="L568" t="str">
            <v>ZK106.K115.C230</v>
          </cell>
          <cell r="M568" t="str">
            <v>ZK106.K115.C230</v>
          </cell>
          <cell r="N568" t="str">
            <v>ZK106</v>
          </cell>
          <cell r="O568" t="str">
            <v>C230</v>
          </cell>
          <cell r="Q568">
            <v>0</v>
          </cell>
          <cell r="R568">
            <v>0</v>
          </cell>
          <cell r="S568" t="b">
            <v>0</v>
          </cell>
          <cell r="U568" t="str">
            <v>ZK1</v>
          </cell>
          <cell r="V568" t="str">
            <v>C230</v>
          </cell>
          <cell r="W568">
            <v>0</v>
          </cell>
          <cell r="X568">
            <v>6.2</v>
          </cell>
          <cell r="Y568">
            <v>0</v>
          </cell>
          <cell r="Z568">
            <v>0</v>
          </cell>
          <cell r="AA568">
            <v>0</v>
          </cell>
          <cell r="AB568" t="str">
            <v>C230</v>
          </cell>
          <cell r="AC568">
            <v>0</v>
          </cell>
          <cell r="AD568">
            <v>6.2</v>
          </cell>
          <cell r="AE568">
            <v>0</v>
          </cell>
          <cell r="AF568">
            <v>0</v>
          </cell>
          <cell r="AG568" t="str">
            <v>C230</v>
          </cell>
          <cell r="AJ568"/>
          <cell r="AK568">
            <v>1</v>
          </cell>
          <cell r="AL568">
            <v>959870.5499999997</v>
          </cell>
          <cell r="AV568">
            <v>6.2</v>
          </cell>
        </row>
        <row r="569">
          <cell r="A569" t="str">
            <v>ZK106.K115.C235</v>
          </cell>
          <cell r="B569" t="str">
            <v>ZK106</v>
          </cell>
          <cell r="C569">
            <v>0</v>
          </cell>
          <cell r="D569">
            <v>0</v>
          </cell>
          <cell r="E569">
            <v>0</v>
          </cell>
          <cell r="F569">
            <v>99.96</v>
          </cell>
          <cell r="G569">
            <v>0</v>
          </cell>
          <cell r="H569">
            <v>99.96</v>
          </cell>
          <cell r="J569" t="str">
            <v>ZK106.K115.C235</v>
          </cell>
          <cell r="K569">
            <v>99.96</v>
          </cell>
          <cell r="L569" t="str">
            <v>ZK106.K115.C235</v>
          </cell>
          <cell r="M569" t="str">
            <v>ZK106.K115.C235</v>
          </cell>
          <cell r="N569" t="str">
            <v>ZK106</v>
          </cell>
          <cell r="O569" t="str">
            <v>C235</v>
          </cell>
          <cell r="Q569">
            <v>99.96</v>
          </cell>
          <cell r="R569">
            <v>0</v>
          </cell>
          <cell r="S569" t="b">
            <v>0</v>
          </cell>
          <cell r="T569">
            <v>0</v>
          </cell>
          <cell r="U569" t="str">
            <v>ZK1</v>
          </cell>
          <cell r="V569" t="str">
            <v>C235</v>
          </cell>
          <cell r="W569">
            <v>0</v>
          </cell>
          <cell r="X569">
            <v>0</v>
          </cell>
          <cell r="Y569">
            <v>99.96</v>
          </cell>
          <cell r="Z569">
            <v>0</v>
          </cell>
          <cell r="AA569">
            <v>99.96</v>
          </cell>
          <cell r="AB569" t="str">
            <v>C235</v>
          </cell>
          <cell r="AC569">
            <v>0</v>
          </cell>
          <cell r="AD569">
            <v>0</v>
          </cell>
          <cell r="AE569">
            <v>99.96</v>
          </cell>
          <cell r="AF569">
            <v>0</v>
          </cell>
          <cell r="AG569" t="str">
            <v>C235</v>
          </cell>
          <cell r="AJ569"/>
          <cell r="AK569">
            <v>1</v>
          </cell>
          <cell r="AL569">
            <v>959870.5499999997</v>
          </cell>
          <cell r="AV569">
            <v>99.96</v>
          </cell>
        </row>
        <row r="570">
          <cell r="A570" t="str">
            <v>ZK106.K115.C330</v>
          </cell>
          <cell r="B570" t="str">
            <v>ZK106</v>
          </cell>
          <cell r="C570">
            <v>0</v>
          </cell>
          <cell r="D570">
            <v>0</v>
          </cell>
          <cell r="E570">
            <v>0</v>
          </cell>
          <cell r="F570">
            <v>18.8</v>
          </cell>
          <cell r="G570">
            <v>0</v>
          </cell>
          <cell r="H570">
            <v>18.8</v>
          </cell>
          <cell r="J570" t="str">
            <v>ZK106.K115.C330</v>
          </cell>
          <cell r="K570">
            <v>18.8</v>
          </cell>
          <cell r="L570" t="str">
            <v>ZK106.K115.C330</v>
          </cell>
          <cell r="M570" t="str">
            <v>ZK106.K115.C330</v>
          </cell>
          <cell r="N570" t="str">
            <v>ZK106</v>
          </cell>
          <cell r="O570" t="str">
            <v>C330</v>
          </cell>
          <cell r="Q570">
            <v>18.8</v>
          </cell>
          <cell r="R570">
            <v>0</v>
          </cell>
          <cell r="S570" t="b">
            <v>0</v>
          </cell>
          <cell r="U570" t="str">
            <v>ZK1</v>
          </cell>
          <cell r="V570" t="str">
            <v>C330</v>
          </cell>
          <cell r="W570">
            <v>0</v>
          </cell>
          <cell r="X570">
            <v>0</v>
          </cell>
          <cell r="Y570">
            <v>18.8</v>
          </cell>
          <cell r="Z570">
            <v>0</v>
          </cell>
          <cell r="AA570">
            <v>18.8</v>
          </cell>
          <cell r="AB570" t="str">
            <v>C330</v>
          </cell>
          <cell r="AC570">
            <v>0</v>
          </cell>
          <cell r="AD570">
            <v>0</v>
          </cell>
          <cell r="AE570">
            <v>18.8</v>
          </cell>
          <cell r="AF570">
            <v>0</v>
          </cell>
          <cell r="AG570" t="str">
            <v>C330</v>
          </cell>
          <cell r="AJ570"/>
          <cell r="AK570">
            <v>1</v>
          </cell>
          <cell r="AL570">
            <v>959870.5499999997</v>
          </cell>
          <cell r="AV570">
            <v>18.8</v>
          </cell>
        </row>
        <row r="571">
          <cell r="A571" t="str">
            <v>ZK106.K115.C390</v>
          </cell>
          <cell r="B571" t="str">
            <v>ZK106</v>
          </cell>
          <cell r="C571">
            <v>0</v>
          </cell>
          <cell r="D571">
            <v>0</v>
          </cell>
          <cell r="E571">
            <v>15.3</v>
          </cell>
          <cell r="F571">
            <v>91.26</v>
          </cell>
          <cell r="G571">
            <v>0</v>
          </cell>
          <cell r="H571">
            <v>91.26</v>
          </cell>
          <cell r="J571" t="str">
            <v>ZK106.K115.C390</v>
          </cell>
          <cell r="K571">
            <v>91.26</v>
          </cell>
          <cell r="L571" t="str">
            <v>ZK106.K115.C390</v>
          </cell>
          <cell r="M571" t="str">
            <v>ZK106.K115.C390</v>
          </cell>
          <cell r="N571" t="str">
            <v>ZK106</v>
          </cell>
          <cell r="O571" t="str">
            <v>C390</v>
          </cell>
          <cell r="Q571">
            <v>91.26</v>
          </cell>
          <cell r="R571">
            <v>0</v>
          </cell>
          <cell r="S571" t="b">
            <v>0</v>
          </cell>
          <cell r="T571">
            <v>0</v>
          </cell>
          <cell r="U571" t="str">
            <v>ZK1</v>
          </cell>
          <cell r="V571" t="str">
            <v>C390</v>
          </cell>
          <cell r="W571">
            <v>0</v>
          </cell>
          <cell r="X571">
            <v>15.3</v>
          </cell>
          <cell r="Y571">
            <v>91.26</v>
          </cell>
          <cell r="Z571">
            <v>0</v>
          </cell>
          <cell r="AA571">
            <v>91.26</v>
          </cell>
          <cell r="AB571" t="str">
            <v>C390</v>
          </cell>
          <cell r="AC571">
            <v>0</v>
          </cell>
          <cell r="AD571">
            <v>15.3</v>
          </cell>
          <cell r="AE571">
            <v>91.26</v>
          </cell>
          <cell r="AF571">
            <v>0</v>
          </cell>
          <cell r="AG571" t="str">
            <v>C390</v>
          </cell>
          <cell r="AJ571"/>
          <cell r="AK571">
            <v>1</v>
          </cell>
          <cell r="AL571">
            <v>959870.5499999997</v>
          </cell>
          <cell r="AV571">
            <v>106.56</v>
          </cell>
        </row>
        <row r="572">
          <cell r="A572" t="str">
            <v>ZK106.K115.C610</v>
          </cell>
          <cell r="B572" t="str">
            <v>ZK106</v>
          </cell>
          <cell r="C572">
            <v>0</v>
          </cell>
          <cell r="D572">
            <v>0</v>
          </cell>
          <cell r="E572">
            <v>0</v>
          </cell>
          <cell r="F572">
            <v>47</v>
          </cell>
          <cell r="G572">
            <v>0</v>
          </cell>
          <cell r="H572">
            <v>47</v>
          </cell>
          <cell r="J572" t="str">
            <v>ZK106.K115.C610</v>
          </cell>
          <cell r="K572">
            <v>47</v>
          </cell>
          <cell r="L572" t="str">
            <v>ZK106.K115.C610</v>
          </cell>
          <cell r="M572" t="str">
            <v>ZK106.K115.C610</v>
          </cell>
          <cell r="N572" t="str">
            <v>ZK106</v>
          </cell>
          <cell r="O572" t="str">
            <v>C610</v>
          </cell>
          <cell r="Q572">
            <v>47</v>
          </cell>
          <cell r="R572">
            <v>0</v>
          </cell>
          <cell r="S572" t="b">
            <v>0</v>
          </cell>
          <cell r="U572" t="str">
            <v>ZK1</v>
          </cell>
          <cell r="V572" t="str">
            <v>C610</v>
          </cell>
          <cell r="W572">
            <v>0</v>
          </cell>
          <cell r="X572">
            <v>0</v>
          </cell>
          <cell r="Y572">
            <v>47</v>
          </cell>
          <cell r="Z572">
            <v>0</v>
          </cell>
          <cell r="AA572">
            <v>47</v>
          </cell>
          <cell r="AB572" t="str">
            <v>C610</v>
          </cell>
          <cell r="AC572">
            <v>0</v>
          </cell>
          <cell r="AD572">
            <v>0</v>
          </cell>
          <cell r="AE572">
            <v>47</v>
          </cell>
          <cell r="AF572">
            <v>0</v>
          </cell>
          <cell r="AG572" t="str">
            <v>C610</v>
          </cell>
          <cell r="AJ572"/>
          <cell r="AK572">
            <v>1</v>
          </cell>
          <cell r="AL572">
            <v>959870.5499999997</v>
          </cell>
          <cell r="AV572">
            <v>47</v>
          </cell>
        </row>
        <row r="573">
          <cell r="A573" t="str">
            <v>ZK106.K115.C810</v>
          </cell>
          <cell r="B573" t="str">
            <v>ZK106</v>
          </cell>
          <cell r="C573">
            <v>0</v>
          </cell>
          <cell r="D573">
            <v>0</v>
          </cell>
          <cell r="E573">
            <v>0</v>
          </cell>
          <cell r="F573">
            <v>19.600000000000001</v>
          </cell>
          <cell r="G573">
            <v>0</v>
          </cell>
          <cell r="H573">
            <v>19.600000000000001</v>
          </cell>
          <cell r="J573" t="str">
            <v>ZK106.K115.C810</v>
          </cell>
          <cell r="K573">
            <v>19.600000000000001</v>
          </cell>
          <cell r="L573" t="str">
            <v>ZK106.K115.C810</v>
          </cell>
          <cell r="M573" t="str">
            <v>ZK106.K115.C810</v>
          </cell>
          <cell r="N573" t="str">
            <v>ZK106</v>
          </cell>
          <cell r="O573" t="str">
            <v>C810</v>
          </cell>
          <cell r="Q573">
            <v>19.600000000000001</v>
          </cell>
          <cell r="R573">
            <v>0</v>
          </cell>
          <cell r="S573" t="b">
            <v>0</v>
          </cell>
          <cell r="T573">
            <v>0</v>
          </cell>
          <cell r="U573" t="str">
            <v>ZK1</v>
          </cell>
          <cell r="V573" t="str">
            <v>C810</v>
          </cell>
          <cell r="W573">
            <v>0</v>
          </cell>
          <cell r="X573">
            <v>0</v>
          </cell>
          <cell r="Y573">
            <v>19.600000000000001</v>
          </cell>
          <cell r="Z573">
            <v>0</v>
          </cell>
          <cell r="AA573">
            <v>19.600000000000001</v>
          </cell>
          <cell r="AB573" t="str">
            <v>C810</v>
          </cell>
          <cell r="AC573">
            <v>0</v>
          </cell>
          <cell r="AD573">
            <v>0</v>
          </cell>
          <cell r="AE573">
            <v>19.600000000000001</v>
          </cell>
          <cell r="AF573">
            <v>0</v>
          </cell>
          <cell r="AG573" t="str">
            <v>C810</v>
          </cell>
          <cell r="AJ573"/>
          <cell r="AK573">
            <v>1</v>
          </cell>
          <cell r="AL573">
            <v>959870.5499999997</v>
          </cell>
          <cell r="AV573">
            <v>19.600000000000001</v>
          </cell>
        </row>
        <row r="574">
          <cell r="A574" t="str">
            <v>ZK106.K115.I006</v>
          </cell>
          <cell r="B574" t="str">
            <v>ZK106</v>
          </cell>
          <cell r="C574">
            <v>0</v>
          </cell>
          <cell r="D574">
            <v>0</v>
          </cell>
          <cell r="E574">
            <v>0</v>
          </cell>
          <cell r="F574">
            <v>13.4</v>
          </cell>
          <cell r="G574">
            <v>0</v>
          </cell>
          <cell r="H574">
            <v>13.4</v>
          </cell>
          <cell r="J574" t="str">
            <v>ZK106.K115.I006</v>
          </cell>
          <cell r="K574">
            <v>13.4</v>
          </cell>
          <cell r="L574" t="str">
            <v>ZK106.K115.I006</v>
          </cell>
          <cell r="M574" t="str">
            <v>ZK106.K115.I006</v>
          </cell>
          <cell r="N574" t="str">
            <v>ZK106</v>
          </cell>
          <cell r="O574" t="str">
            <v>I006</v>
          </cell>
          <cell r="Q574">
            <v>13.4</v>
          </cell>
          <cell r="R574">
            <v>0</v>
          </cell>
          <cell r="S574" t="b">
            <v>0</v>
          </cell>
          <cell r="U574" t="str">
            <v>ZK1</v>
          </cell>
          <cell r="V574" t="str">
            <v>I006</v>
          </cell>
          <cell r="W574">
            <v>0</v>
          </cell>
          <cell r="X574">
            <v>0</v>
          </cell>
          <cell r="Y574">
            <v>13.4</v>
          </cell>
          <cell r="Z574">
            <v>0</v>
          </cell>
          <cell r="AA574">
            <v>13.4</v>
          </cell>
          <cell r="AB574" t="str">
            <v>I006</v>
          </cell>
          <cell r="AC574">
            <v>0</v>
          </cell>
          <cell r="AD574">
            <v>0</v>
          </cell>
          <cell r="AE574">
            <v>13.4</v>
          </cell>
          <cell r="AF574">
            <v>0</v>
          </cell>
          <cell r="AG574" t="str">
            <v>I006</v>
          </cell>
          <cell r="AJ574"/>
          <cell r="AK574">
            <v>1</v>
          </cell>
          <cell r="AL574">
            <v>959870.5499999997</v>
          </cell>
          <cell r="AV574">
            <v>13.4</v>
          </cell>
        </row>
        <row r="575">
          <cell r="A575" t="str">
            <v>ZK106.K115.I009</v>
          </cell>
          <cell r="B575" t="str">
            <v>ZK106</v>
          </cell>
          <cell r="C575">
            <v>0</v>
          </cell>
          <cell r="D575">
            <v>0</v>
          </cell>
          <cell r="E575">
            <v>0</v>
          </cell>
          <cell r="F575">
            <v>2291.41</v>
          </cell>
          <cell r="G575">
            <v>0</v>
          </cell>
          <cell r="H575">
            <v>2291.41</v>
          </cell>
          <cell r="J575" t="str">
            <v>ZK106.K115.I009</v>
          </cell>
          <cell r="K575">
            <v>2291.41</v>
          </cell>
          <cell r="L575" t="str">
            <v>ZK106.K115.I009</v>
          </cell>
          <cell r="M575" t="str">
            <v>ZK106.K115.I009</v>
          </cell>
          <cell r="N575" t="str">
            <v>ZK106</v>
          </cell>
          <cell r="O575" t="str">
            <v>I009</v>
          </cell>
          <cell r="Q575">
            <v>2291.41</v>
          </cell>
          <cell r="R575">
            <v>0</v>
          </cell>
          <cell r="S575" t="b">
            <v>0</v>
          </cell>
          <cell r="T575">
            <v>0</v>
          </cell>
          <cell r="U575" t="str">
            <v>ZK1</v>
          </cell>
          <cell r="V575" t="str">
            <v>I009</v>
          </cell>
          <cell r="W575">
            <v>0</v>
          </cell>
          <cell r="X575">
            <v>0</v>
          </cell>
          <cell r="Y575">
            <v>2291.41</v>
          </cell>
          <cell r="Z575">
            <v>0</v>
          </cell>
          <cell r="AA575">
            <v>2291.41</v>
          </cell>
          <cell r="AB575" t="str">
            <v>I009</v>
          </cell>
          <cell r="AC575">
            <v>0</v>
          </cell>
          <cell r="AD575">
            <v>0</v>
          </cell>
          <cell r="AE575">
            <v>2291.41</v>
          </cell>
          <cell r="AF575">
            <v>0</v>
          </cell>
          <cell r="AG575" t="str">
            <v>I009</v>
          </cell>
          <cell r="AJ575"/>
          <cell r="AK575">
            <v>1</v>
          </cell>
          <cell r="AL575">
            <v>959870.5499999997</v>
          </cell>
          <cell r="AV575">
            <v>2291.41</v>
          </cell>
        </row>
        <row r="576">
          <cell r="A576" t="str">
            <v>ZK106.K117.C031</v>
          </cell>
          <cell r="B576" t="str">
            <v>ZK106</v>
          </cell>
          <cell r="C576">
            <v>0</v>
          </cell>
          <cell r="D576">
            <v>0</v>
          </cell>
          <cell r="E576">
            <v>155.6</v>
          </cell>
          <cell r="F576">
            <v>0</v>
          </cell>
          <cell r="G576">
            <v>0</v>
          </cell>
          <cell r="H576">
            <v>0</v>
          </cell>
          <cell r="J576" t="str">
            <v>ZK106.K117.C031</v>
          </cell>
          <cell r="K576">
            <v>0</v>
          </cell>
          <cell r="L576" t="str">
            <v>ZK106.K117.C031</v>
          </cell>
          <cell r="M576" t="str">
            <v>ZK106.K117.C031</v>
          </cell>
          <cell r="N576" t="str">
            <v>ZK106</v>
          </cell>
          <cell r="O576" t="str">
            <v>C031</v>
          </cell>
          <cell r="Q576">
            <v>0</v>
          </cell>
          <cell r="R576">
            <v>0</v>
          </cell>
          <cell r="S576" t="b">
            <v>0</v>
          </cell>
          <cell r="U576" t="str">
            <v>ZK1</v>
          </cell>
          <cell r="V576" t="str">
            <v>C031</v>
          </cell>
          <cell r="W576">
            <v>0</v>
          </cell>
          <cell r="X576">
            <v>155.6</v>
          </cell>
          <cell r="Y576">
            <v>0</v>
          </cell>
          <cell r="Z576">
            <v>0</v>
          </cell>
          <cell r="AA576">
            <v>0</v>
          </cell>
          <cell r="AB576" t="str">
            <v>C031</v>
          </cell>
          <cell r="AC576">
            <v>0</v>
          </cell>
          <cell r="AD576">
            <v>155.6</v>
          </cell>
          <cell r="AE576">
            <v>0</v>
          </cell>
          <cell r="AF576">
            <v>0</v>
          </cell>
          <cell r="AG576" t="str">
            <v>C031</v>
          </cell>
          <cell r="AJ576"/>
          <cell r="AK576">
            <v>1</v>
          </cell>
          <cell r="AL576">
            <v>959870.5499999997</v>
          </cell>
          <cell r="AV576">
            <v>155.6</v>
          </cell>
        </row>
        <row r="577">
          <cell r="A577" t="str">
            <v>ZK106.K120.C390</v>
          </cell>
          <cell r="B577" t="str">
            <v>ZK106</v>
          </cell>
          <cell r="C577">
            <v>0</v>
          </cell>
          <cell r="D577">
            <v>0</v>
          </cell>
          <cell r="E577">
            <v>2.1</v>
          </cell>
          <cell r="F577">
            <v>0</v>
          </cell>
          <cell r="G577">
            <v>0</v>
          </cell>
          <cell r="H577">
            <v>0</v>
          </cell>
          <cell r="J577" t="str">
            <v>ZK106.K120.C390</v>
          </cell>
          <cell r="K577">
            <v>0</v>
          </cell>
          <cell r="L577" t="str">
            <v>ZK106.K120.C390</v>
          </cell>
          <cell r="M577" t="str">
            <v>ZK106.K120.C390</v>
          </cell>
          <cell r="N577" t="str">
            <v>ZK106</v>
          </cell>
          <cell r="O577" t="str">
            <v>C390</v>
          </cell>
          <cell r="Q577">
            <v>0</v>
          </cell>
          <cell r="R577">
            <v>0</v>
          </cell>
          <cell r="S577" t="b">
            <v>0</v>
          </cell>
          <cell r="T577">
            <v>0</v>
          </cell>
          <cell r="U577" t="str">
            <v>ZK1</v>
          </cell>
          <cell r="V577" t="str">
            <v>C390</v>
          </cell>
          <cell r="W577">
            <v>0</v>
          </cell>
          <cell r="X577">
            <v>2.1</v>
          </cell>
          <cell r="Y577">
            <v>0</v>
          </cell>
          <cell r="Z577">
            <v>0</v>
          </cell>
          <cell r="AA577">
            <v>0</v>
          </cell>
          <cell r="AB577" t="str">
            <v>C390</v>
          </cell>
          <cell r="AC577">
            <v>0</v>
          </cell>
          <cell r="AD577">
            <v>2.1</v>
          </cell>
          <cell r="AE577">
            <v>0</v>
          </cell>
          <cell r="AF577">
            <v>0</v>
          </cell>
          <cell r="AG577" t="str">
            <v>C390</v>
          </cell>
          <cell r="AJ577"/>
          <cell r="AK577">
            <v>1</v>
          </cell>
          <cell r="AL577">
            <v>959870.5499999997</v>
          </cell>
          <cell r="AV577">
            <v>2.1</v>
          </cell>
        </row>
        <row r="578">
          <cell r="A578" t="str">
            <v>ZK106.K120.I005</v>
          </cell>
          <cell r="B578" t="str">
            <v>ZK106</v>
          </cell>
          <cell r="C578">
            <v>0</v>
          </cell>
          <cell r="D578">
            <v>0</v>
          </cell>
          <cell r="E578">
            <v>0</v>
          </cell>
          <cell r="F578">
            <v>719.41</v>
          </cell>
          <cell r="G578">
            <v>0</v>
          </cell>
          <cell r="H578">
            <v>719.41</v>
          </cell>
          <cell r="J578" t="str">
            <v>ZK106.K120.I005</v>
          </cell>
          <cell r="K578">
            <v>719.41</v>
          </cell>
          <cell r="L578" t="str">
            <v>ZK106.K120.I005</v>
          </cell>
          <cell r="M578" t="str">
            <v>ZK106.K120.I005</v>
          </cell>
          <cell r="N578" t="str">
            <v>ZK106</v>
          </cell>
          <cell r="O578" t="str">
            <v>I005</v>
          </cell>
          <cell r="Q578">
            <v>719.41</v>
          </cell>
          <cell r="R578">
            <v>0</v>
          </cell>
          <cell r="S578" t="b">
            <v>0</v>
          </cell>
          <cell r="T578">
            <v>0</v>
          </cell>
          <cell r="U578" t="str">
            <v>ZK1</v>
          </cell>
          <cell r="V578" t="str">
            <v>I005</v>
          </cell>
          <cell r="W578">
            <v>0</v>
          </cell>
          <cell r="X578">
            <v>0</v>
          </cell>
          <cell r="Y578">
            <v>719.41</v>
          </cell>
          <cell r="Z578">
            <v>0</v>
          </cell>
          <cell r="AA578">
            <v>719.41</v>
          </cell>
          <cell r="AB578" t="str">
            <v>I005</v>
          </cell>
          <cell r="AC578">
            <v>0</v>
          </cell>
          <cell r="AD578">
            <v>0</v>
          </cell>
          <cell r="AE578">
            <v>719.41</v>
          </cell>
          <cell r="AF578">
            <v>0</v>
          </cell>
          <cell r="AG578" t="str">
            <v>I005</v>
          </cell>
          <cell r="AJ578"/>
          <cell r="AK578">
            <v>1</v>
          </cell>
          <cell r="AL578">
            <v>959870.5499999997</v>
          </cell>
          <cell r="AV578">
            <v>719.41</v>
          </cell>
        </row>
        <row r="579">
          <cell r="A579" t="str">
            <v>ZK106.K122.C610</v>
          </cell>
          <cell r="B579" t="str">
            <v>ZK106</v>
          </cell>
          <cell r="C579">
            <v>0</v>
          </cell>
          <cell r="D579">
            <v>0</v>
          </cell>
          <cell r="E579">
            <v>0</v>
          </cell>
          <cell r="F579">
            <v>180</v>
          </cell>
          <cell r="G579">
            <v>0</v>
          </cell>
          <cell r="H579">
            <v>180</v>
          </cell>
          <cell r="J579" t="str">
            <v>ZK106.K122.C610</v>
          </cell>
          <cell r="K579">
            <v>180</v>
          </cell>
          <cell r="L579" t="str">
            <v>ZK106.K122.C610</v>
          </cell>
          <cell r="M579" t="str">
            <v>ZK106.K122.C610</v>
          </cell>
          <cell r="N579" t="str">
            <v>ZK106</v>
          </cell>
          <cell r="O579" t="str">
            <v>C610</v>
          </cell>
          <cell r="Q579">
            <v>180</v>
          </cell>
          <cell r="R579">
            <v>0</v>
          </cell>
          <cell r="S579" t="b">
            <v>0</v>
          </cell>
          <cell r="U579" t="str">
            <v>ZK1</v>
          </cell>
          <cell r="V579" t="str">
            <v>C610</v>
          </cell>
          <cell r="W579">
            <v>0</v>
          </cell>
          <cell r="X579">
            <v>0</v>
          </cell>
          <cell r="Y579">
            <v>180</v>
          </cell>
          <cell r="Z579">
            <v>0</v>
          </cell>
          <cell r="AA579">
            <v>180</v>
          </cell>
          <cell r="AB579" t="str">
            <v>C610</v>
          </cell>
          <cell r="AC579">
            <v>0</v>
          </cell>
          <cell r="AD579">
            <v>0</v>
          </cell>
          <cell r="AE579">
            <v>180</v>
          </cell>
          <cell r="AF579">
            <v>0</v>
          </cell>
          <cell r="AG579" t="str">
            <v>C610</v>
          </cell>
          <cell r="AJ579"/>
          <cell r="AK579">
            <v>1</v>
          </cell>
          <cell r="AL579">
            <v>959870.5499999997</v>
          </cell>
          <cell r="AV579">
            <v>180</v>
          </cell>
        </row>
        <row r="580">
          <cell r="A580" t="str">
            <v>ZK106.K128.C020</v>
          </cell>
          <cell r="B580" t="str">
            <v>ZK106</v>
          </cell>
          <cell r="C580">
            <v>0</v>
          </cell>
          <cell r="D580">
            <v>0</v>
          </cell>
          <cell r="E580">
            <v>58636.03</v>
          </cell>
          <cell r="F580">
            <v>0</v>
          </cell>
          <cell r="G580">
            <v>0</v>
          </cell>
          <cell r="H580">
            <v>0</v>
          </cell>
          <cell r="J580" t="str">
            <v>ZK106.K128.C020</v>
          </cell>
          <cell r="K580">
            <v>0</v>
          </cell>
          <cell r="L580" t="str">
            <v>ZK106.K128.C020</v>
          </cell>
          <cell r="M580" t="str">
            <v>ZK106.K128.C020</v>
          </cell>
          <cell r="N580" t="str">
            <v>ZK106</v>
          </cell>
          <cell r="O580" t="str">
            <v>C020</v>
          </cell>
          <cell r="Q580">
            <v>0</v>
          </cell>
          <cell r="R580">
            <v>0</v>
          </cell>
          <cell r="S580" t="b">
            <v>0</v>
          </cell>
          <cell r="T580">
            <v>0</v>
          </cell>
          <cell r="U580" t="str">
            <v>ZK1</v>
          </cell>
          <cell r="V580" t="str">
            <v>C020</v>
          </cell>
          <cell r="W580">
            <v>0</v>
          </cell>
          <cell r="X580">
            <v>58636.03</v>
          </cell>
          <cell r="Y580">
            <v>0</v>
          </cell>
          <cell r="Z580">
            <v>0</v>
          </cell>
          <cell r="AA580">
            <v>0</v>
          </cell>
          <cell r="AB580" t="str">
            <v>C020</v>
          </cell>
          <cell r="AC580">
            <v>0</v>
          </cell>
          <cell r="AD580">
            <v>58636.03</v>
          </cell>
          <cell r="AE580">
            <v>0</v>
          </cell>
          <cell r="AF580">
            <v>0</v>
          </cell>
          <cell r="AG580" t="str">
            <v>C020</v>
          </cell>
          <cell r="AJ580"/>
          <cell r="AK580">
            <v>1</v>
          </cell>
          <cell r="AL580">
            <v>959870.5499999997</v>
          </cell>
          <cell r="AV580">
            <v>58636.03</v>
          </cell>
        </row>
        <row r="581">
          <cell r="A581" t="str">
            <v>ZK106.K128.C132</v>
          </cell>
          <cell r="B581" t="str">
            <v>ZK106</v>
          </cell>
          <cell r="C581">
            <v>0</v>
          </cell>
          <cell r="D581">
            <v>0</v>
          </cell>
          <cell r="E581">
            <v>0</v>
          </cell>
          <cell r="F581">
            <v>5421.2</v>
          </cell>
          <cell r="G581">
            <v>0</v>
          </cell>
          <cell r="H581">
            <v>5421.2</v>
          </cell>
          <cell r="J581" t="str">
            <v>ZK106.K128.C132</v>
          </cell>
          <cell r="K581">
            <v>5421.2</v>
          </cell>
          <cell r="L581" t="str">
            <v>ZK106.K128.C132</v>
          </cell>
          <cell r="M581" t="str">
            <v>ZK106.K128.C132</v>
          </cell>
          <cell r="N581" t="str">
            <v>ZK106</v>
          </cell>
          <cell r="O581" t="str">
            <v>C132</v>
          </cell>
          <cell r="Q581">
            <v>5421.2</v>
          </cell>
          <cell r="R581">
            <v>0</v>
          </cell>
          <cell r="S581" t="b">
            <v>0</v>
          </cell>
          <cell r="U581" t="str">
            <v>ZK1</v>
          </cell>
          <cell r="V581" t="str">
            <v>C132</v>
          </cell>
          <cell r="W581">
            <v>0</v>
          </cell>
          <cell r="X581">
            <v>0</v>
          </cell>
          <cell r="Y581">
            <v>5421.2</v>
          </cell>
          <cell r="Z581">
            <v>0</v>
          </cell>
          <cell r="AA581">
            <v>5421.2</v>
          </cell>
          <cell r="AB581" t="str">
            <v>C132</v>
          </cell>
          <cell r="AC581">
            <v>0</v>
          </cell>
          <cell r="AD581">
            <v>0</v>
          </cell>
          <cell r="AE581">
            <v>5421.2</v>
          </cell>
          <cell r="AF581">
            <v>0</v>
          </cell>
          <cell r="AG581" t="str">
            <v>C132</v>
          </cell>
          <cell r="AJ581"/>
          <cell r="AK581">
            <v>1</v>
          </cell>
          <cell r="AL581">
            <v>959870.5499999997</v>
          </cell>
          <cell r="AV581">
            <v>5421.2</v>
          </cell>
        </row>
        <row r="582">
          <cell r="A582" t="str">
            <v>ZK106.K128.C235</v>
          </cell>
          <cell r="B582" t="str">
            <v>ZK106</v>
          </cell>
          <cell r="C582">
            <v>0</v>
          </cell>
          <cell r="D582">
            <v>0</v>
          </cell>
          <cell r="E582">
            <v>168.5</v>
          </cell>
          <cell r="F582">
            <v>605</v>
          </cell>
          <cell r="G582">
            <v>0</v>
          </cell>
          <cell r="H582">
            <v>605</v>
          </cell>
          <cell r="J582" t="str">
            <v>ZK106.K128.C235</v>
          </cell>
          <cell r="K582">
            <v>605</v>
          </cell>
          <cell r="L582" t="str">
            <v>ZK106.K128.C235</v>
          </cell>
          <cell r="M582" t="str">
            <v>ZK106.K128.C235</v>
          </cell>
          <cell r="N582" t="str">
            <v>ZK106</v>
          </cell>
          <cell r="O582" t="str">
            <v>C235</v>
          </cell>
          <cell r="Q582">
            <v>605</v>
          </cell>
          <cell r="R582">
            <v>0</v>
          </cell>
          <cell r="S582" t="b">
            <v>0</v>
          </cell>
          <cell r="T582">
            <v>0</v>
          </cell>
          <cell r="U582" t="str">
            <v>ZK1</v>
          </cell>
          <cell r="V582" t="str">
            <v>C235</v>
          </cell>
          <cell r="W582">
            <v>0</v>
          </cell>
          <cell r="X582">
            <v>168.5</v>
          </cell>
          <cell r="Y582">
            <v>605</v>
          </cell>
          <cell r="Z582">
            <v>0</v>
          </cell>
          <cell r="AA582">
            <v>605</v>
          </cell>
          <cell r="AB582" t="str">
            <v>C235</v>
          </cell>
          <cell r="AC582">
            <v>0</v>
          </cell>
          <cell r="AD582">
            <v>168.5</v>
          </cell>
          <cell r="AE582">
            <v>605</v>
          </cell>
          <cell r="AF582">
            <v>0</v>
          </cell>
          <cell r="AG582" t="str">
            <v>C235</v>
          </cell>
          <cell r="AJ582"/>
          <cell r="AK582">
            <v>1</v>
          </cell>
          <cell r="AL582">
            <v>959870.5499999997</v>
          </cell>
          <cell r="AV582">
            <v>773.5</v>
          </cell>
        </row>
        <row r="583">
          <cell r="A583" t="str">
            <v>ZK106.K128.C290</v>
          </cell>
          <cell r="B583" t="str">
            <v>ZK106</v>
          </cell>
          <cell r="C583">
            <v>0</v>
          </cell>
          <cell r="D583">
            <v>0</v>
          </cell>
          <cell r="E583">
            <v>0</v>
          </cell>
          <cell r="F583">
            <v>871.66</v>
          </cell>
          <cell r="G583">
            <v>0</v>
          </cell>
          <cell r="H583">
            <v>871.66</v>
          </cell>
          <cell r="J583" t="str">
            <v>ZK106.K128.C290</v>
          </cell>
          <cell r="K583">
            <v>871.66</v>
          </cell>
          <cell r="L583" t="str">
            <v>ZK106.K128.C290</v>
          </cell>
          <cell r="M583" t="str">
            <v>ZK106.K128.C290</v>
          </cell>
          <cell r="N583" t="str">
            <v>ZK106</v>
          </cell>
          <cell r="O583" t="str">
            <v>C290</v>
          </cell>
          <cell r="Q583">
            <v>871.66</v>
          </cell>
          <cell r="R583">
            <v>0</v>
          </cell>
          <cell r="S583" t="b">
            <v>0</v>
          </cell>
          <cell r="T583">
            <v>0</v>
          </cell>
          <cell r="U583" t="str">
            <v>ZK1</v>
          </cell>
          <cell r="V583" t="str">
            <v>C290</v>
          </cell>
          <cell r="W583">
            <v>0</v>
          </cell>
          <cell r="X583">
            <v>0</v>
          </cell>
          <cell r="Y583">
            <v>871.66</v>
          </cell>
          <cell r="Z583">
            <v>0</v>
          </cell>
          <cell r="AA583">
            <v>871.66</v>
          </cell>
          <cell r="AB583" t="str">
            <v>C290</v>
          </cell>
          <cell r="AC583">
            <v>0</v>
          </cell>
          <cell r="AD583">
            <v>0</v>
          </cell>
          <cell r="AE583">
            <v>871.66</v>
          </cell>
          <cell r="AF583">
            <v>0</v>
          </cell>
          <cell r="AG583" t="str">
            <v>C290</v>
          </cell>
          <cell r="AJ583"/>
          <cell r="AK583">
            <v>1</v>
          </cell>
          <cell r="AL583">
            <v>959870.5499999997</v>
          </cell>
          <cell r="AV583">
            <v>871.66</v>
          </cell>
        </row>
        <row r="584">
          <cell r="A584" t="str">
            <v>ZK106.K128.C330</v>
          </cell>
          <cell r="B584" t="str">
            <v>ZK106</v>
          </cell>
          <cell r="C584">
            <v>0</v>
          </cell>
          <cell r="D584">
            <v>0</v>
          </cell>
          <cell r="E584">
            <v>0</v>
          </cell>
          <cell r="F584">
            <v>484.12</v>
          </cell>
          <cell r="G584">
            <v>0</v>
          </cell>
          <cell r="H584">
            <v>484.12</v>
          </cell>
          <cell r="J584" t="str">
            <v>ZK106.K128.C330</v>
          </cell>
          <cell r="K584">
            <v>484.12</v>
          </cell>
          <cell r="L584" t="str">
            <v>ZK106.K128.C330</v>
          </cell>
          <cell r="M584" t="str">
            <v>ZK106.K128.C330</v>
          </cell>
          <cell r="N584" t="str">
            <v>ZK106</v>
          </cell>
          <cell r="O584" t="str">
            <v>C330</v>
          </cell>
          <cell r="Q584">
            <v>484.12</v>
          </cell>
          <cell r="R584">
            <v>0</v>
          </cell>
          <cell r="S584" t="b">
            <v>0</v>
          </cell>
          <cell r="U584" t="str">
            <v>ZK1</v>
          </cell>
          <cell r="V584" t="str">
            <v>C330</v>
          </cell>
          <cell r="W584">
            <v>0</v>
          </cell>
          <cell r="X584">
            <v>0</v>
          </cell>
          <cell r="Y584">
            <v>484.12</v>
          </cell>
          <cell r="Z584">
            <v>0</v>
          </cell>
          <cell r="AA584">
            <v>484.12</v>
          </cell>
          <cell r="AB584" t="str">
            <v>C330</v>
          </cell>
          <cell r="AC584">
            <v>0</v>
          </cell>
          <cell r="AD584">
            <v>0</v>
          </cell>
          <cell r="AE584">
            <v>484.12</v>
          </cell>
          <cell r="AF584">
            <v>0</v>
          </cell>
          <cell r="AG584" t="str">
            <v>C330</v>
          </cell>
          <cell r="AJ584"/>
          <cell r="AK584">
            <v>1</v>
          </cell>
          <cell r="AL584">
            <v>959870.5499999997</v>
          </cell>
          <cell r="AV584">
            <v>484.12</v>
          </cell>
        </row>
        <row r="585">
          <cell r="A585" t="str">
            <v>ZK106.K128.C604</v>
          </cell>
          <cell r="B585" t="str">
            <v>ZK106</v>
          </cell>
          <cell r="C585">
            <v>0</v>
          </cell>
          <cell r="D585">
            <v>0</v>
          </cell>
          <cell r="E585">
            <v>0</v>
          </cell>
          <cell r="F585">
            <v>350</v>
          </cell>
          <cell r="G585">
            <v>0</v>
          </cell>
          <cell r="H585">
            <v>350</v>
          </cell>
          <cell r="J585" t="str">
            <v>ZK106.K128.C604</v>
          </cell>
          <cell r="K585">
            <v>350</v>
          </cell>
          <cell r="L585" t="str">
            <v>ZK106.K128.C604</v>
          </cell>
          <cell r="M585" t="str">
            <v>ZK106.K128.C604</v>
          </cell>
          <cell r="N585" t="str">
            <v>ZK106</v>
          </cell>
          <cell r="O585" t="str">
            <v>C604</v>
          </cell>
          <cell r="Q585">
            <v>350</v>
          </cell>
          <cell r="R585">
            <v>0</v>
          </cell>
          <cell r="S585" t="b">
            <v>0</v>
          </cell>
          <cell r="T585">
            <v>0</v>
          </cell>
          <cell r="U585" t="str">
            <v>ZK1</v>
          </cell>
          <cell r="V585" t="str">
            <v>C604</v>
          </cell>
          <cell r="W585">
            <v>0</v>
          </cell>
          <cell r="X585">
            <v>0</v>
          </cell>
          <cell r="Y585">
            <v>350</v>
          </cell>
          <cell r="Z585">
            <v>0</v>
          </cell>
          <cell r="AA585">
            <v>350</v>
          </cell>
          <cell r="AB585" t="str">
            <v>C604</v>
          </cell>
          <cell r="AC585">
            <v>0</v>
          </cell>
          <cell r="AD585">
            <v>0</v>
          </cell>
          <cell r="AE585">
            <v>350</v>
          </cell>
          <cell r="AF585">
            <v>0</v>
          </cell>
          <cell r="AG585" t="str">
            <v>C604</v>
          </cell>
          <cell r="AJ585"/>
          <cell r="AK585">
            <v>1</v>
          </cell>
          <cell r="AL585">
            <v>959870.5499999997</v>
          </cell>
          <cell r="AV585">
            <v>350</v>
          </cell>
        </row>
        <row r="586">
          <cell r="A586" t="str">
            <v>ZK106.K128.C810</v>
          </cell>
          <cell r="B586" t="str">
            <v>ZK106</v>
          </cell>
          <cell r="C586">
            <v>0</v>
          </cell>
          <cell r="D586">
            <v>0</v>
          </cell>
          <cell r="E586">
            <v>0</v>
          </cell>
          <cell r="F586">
            <v>987.6</v>
          </cell>
          <cell r="G586">
            <v>0</v>
          </cell>
          <cell r="H586">
            <v>987.6</v>
          </cell>
          <cell r="J586" t="str">
            <v>ZK106.K128.C810</v>
          </cell>
          <cell r="K586">
            <v>987.6</v>
          </cell>
          <cell r="L586" t="str">
            <v>ZK106.K128.C810</v>
          </cell>
          <cell r="M586" t="str">
            <v>ZK106.K128.C810</v>
          </cell>
          <cell r="N586" t="str">
            <v>ZK106</v>
          </cell>
          <cell r="O586" t="str">
            <v>C810</v>
          </cell>
          <cell r="Q586">
            <v>987.6</v>
          </cell>
          <cell r="R586">
            <v>0</v>
          </cell>
          <cell r="S586" t="b">
            <v>0</v>
          </cell>
          <cell r="U586" t="str">
            <v>ZK1</v>
          </cell>
          <cell r="V586" t="str">
            <v>C810</v>
          </cell>
          <cell r="W586">
            <v>0</v>
          </cell>
          <cell r="X586">
            <v>0</v>
          </cell>
          <cell r="Y586">
            <v>987.6</v>
          </cell>
          <cell r="Z586">
            <v>0</v>
          </cell>
          <cell r="AA586">
            <v>987.6</v>
          </cell>
          <cell r="AB586" t="str">
            <v>C810</v>
          </cell>
          <cell r="AC586">
            <v>0</v>
          </cell>
          <cell r="AD586">
            <v>0</v>
          </cell>
          <cell r="AE586">
            <v>987.6</v>
          </cell>
          <cell r="AF586">
            <v>0</v>
          </cell>
          <cell r="AG586" t="str">
            <v>C810</v>
          </cell>
          <cell r="AJ586"/>
          <cell r="AK586">
            <v>1</v>
          </cell>
          <cell r="AL586">
            <v>959870.5499999997</v>
          </cell>
          <cell r="AV586">
            <v>987.6</v>
          </cell>
        </row>
        <row r="587">
          <cell r="A587" t="str">
            <v>ZK106.K129.C390</v>
          </cell>
          <cell r="B587" t="str">
            <v>ZK106</v>
          </cell>
          <cell r="C587">
            <v>0</v>
          </cell>
          <cell r="D587">
            <v>0</v>
          </cell>
          <cell r="E587">
            <v>472.95</v>
          </cell>
          <cell r="F587">
            <v>468.2</v>
          </cell>
          <cell r="G587">
            <v>0</v>
          </cell>
          <cell r="H587">
            <v>468.2</v>
          </cell>
          <cell r="J587" t="str">
            <v>ZK106.K129.C390</v>
          </cell>
          <cell r="K587">
            <v>468.2</v>
          </cell>
          <cell r="L587" t="str">
            <v>ZK106.K129.C390</v>
          </cell>
          <cell r="M587" t="str">
            <v>ZK106.K129.C390</v>
          </cell>
          <cell r="N587" t="str">
            <v>ZK106</v>
          </cell>
          <cell r="O587" t="str">
            <v>C390</v>
          </cell>
          <cell r="Q587">
            <v>468.2</v>
          </cell>
          <cell r="R587">
            <v>0</v>
          </cell>
          <cell r="S587" t="b">
            <v>0</v>
          </cell>
          <cell r="T587">
            <v>0</v>
          </cell>
          <cell r="U587" t="str">
            <v>ZK1</v>
          </cell>
          <cell r="V587" t="str">
            <v>C390</v>
          </cell>
          <cell r="W587">
            <v>0</v>
          </cell>
          <cell r="X587">
            <v>472.95</v>
          </cell>
          <cell r="Y587">
            <v>468.2</v>
          </cell>
          <cell r="Z587">
            <v>0</v>
          </cell>
          <cell r="AA587">
            <v>468.2</v>
          </cell>
          <cell r="AB587" t="str">
            <v>C390</v>
          </cell>
          <cell r="AC587">
            <v>0</v>
          </cell>
          <cell r="AD587">
            <v>472.95</v>
          </cell>
          <cell r="AE587">
            <v>468.2</v>
          </cell>
          <cell r="AF587">
            <v>0</v>
          </cell>
          <cell r="AG587" t="str">
            <v>C390</v>
          </cell>
          <cell r="AJ587"/>
          <cell r="AK587">
            <v>1</v>
          </cell>
          <cell r="AL587">
            <v>959870.5499999997</v>
          </cell>
          <cell r="AV587">
            <v>941.15</v>
          </cell>
        </row>
        <row r="588">
          <cell r="A588" t="str">
            <v>ZK106.K130.C390</v>
          </cell>
          <cell r="B588" t="str">
            <v>ZK106</v>
          </cell>
          <cell r="C588">
            <v>0</v>
          </cell>
          <cell r="D588">
            <v>0</v>
          </cell>
          <cell r="E588">
            <v>5.79</v>
          </cell>
          <cell r="F588">
            <v>0</v>
          </cell>
          <cell r="G588">
            <v>0</v>
          </cell>
          <cell r="H588">
            <v>0</v>
          </cell>
          <cell r="J588" t="str">
            <v>ZK106.K130.C390</v>
          </cell>
          <cell r="K588">
            <v>0</v>
          </cell>
          <cell r="L588" t="str">
            <v>ZK106.K130.C390</v>
          </cell>
          <cell r="M588" t="str">
            <v>ZK106.K130.C390</v>
          </cell>
          <cell r="N588" t="str">
            <v>ZK106</v>
          </cell>
          <cell r="O588" t="str">
            <v>C390</v>
          </cell>
          <cell r="Q588">
            <v>0</v>
          </cell>
          <cell r="R588">
            <v>0</v>
          </cell>
          <cell r="S588" t="b">
            <v>0</v>
          </cell>
          <cell r="U588" t="str">
            <v>ZK1</v>
          </cell>
          <cell r="V588" t="str">
            <v>C390</v>
          </cell>
          <cell r="W588">
            <v>0</v>
          </cell>
          <cell r="X588">
            <v>5.79</v>
          </cell>
          <cell r="Y588">
            <v>0</v>
          </cell>
          <cell r="Z588">
            <v>0</v>
          </cell>
          <cell r="AA588">
            <v>0</v>
          </cell>
          <cell r="AB588" t="str">
            <v>C390</v>
          </cell>
          <cell r="AC588">
            <v>0</v>
          </cell>
          <cell r="AD588">
            <v>5.79</v>
          </cell>
          <cell r="AE588">
            <v>0</v>
          </cell>
          <cell r="AF588">
            <v>0</v>
          </cell>
          <cell r="AG588" t="str">
            <v>C390</v>
          </cell>
          <cell r="AJ588"/>
          <cell r="AK588">
            <v>1</v>
          </cell>
          <cell r="AL588">
            <v>959870.5499999997</v>
          </cell>
          <cell r="AV588">
            <v>5.79</v>
          </cell>
        </row>
        <row r="589">
          <cell r="A589" t="str">
            <v>ZK106.K131.C100</v>
          </cell>
          <cell r="B589" t="str">
            <v>ZK106</v>
          </cell>
          <cell r="C589">
            <v>0</v>
          </cell>
          <cell r="D589">
            <v>0</v>
          </cell>
          <cell r="E589">
            <v>0</v>
          </cell>
          <cell r="F589">
            <v>39.42</v>
          </cell>
          <cell r="G589">
            <v>0</v>
          </cell>
          <cell r="H589">
            <v>39.42</v>
          </cell>
          <cell r="J589" t="str">
            <v>ZK106.K131.C100</v>
          </cell>
          <cell r="K589">
            <v>39.42</v>
          </cell>
          <cell r="L589" t="str">
            <v>ZK106.K131.C100</v>
          </cell>
          <cell r="M589" t="str">
            <v>ZK106.K131.C100</v>
          </cell>
          <cell r="N589" t="str">
            <v>ZK106</v>
          </cell>
          <cell r="O589" t="str">
            <v>C100</v>
          </cell>
          <cell r="Q589">
            <v>39.42</v>
          </cell>
          <cell r="R589">
            <v>0</v>
          </cell>
          <cell r="S589" t="b">
            <v>0</v>
          </cell>
          <cell r="U589" t="str">
            <v>ZK1</v>
          </cell>
          <cell r="V589" t="str">
            <v>C100</v>
          </cell>
          <cell r="W589">
            <v>0</v>
          </cell>
          <cell r="X589">
            <v>0</v>
          </cell>
          <cell r="Y589">
            <v>39.42</v>
          </cell>
          <cell r="Z589">
            <v>0</v>
          </cell>
          <cell r="AA589">
            <v>39.42</v>
          </cell>
          <cell r="AB589" t="str">
            <v>C100</v>
          </cell>
          <cell r="AC589">
            <v>0</v>
          </cell>
          <cell r="AD589">
            <v>0</v>
          </cell>
          <cell r="AE589">
            <v>39.42</v>
          </cell>
          <cell r="AF589">
            <v>0</v>
          </cell>
          <cell r="AG589" t="str">
            <v>C100</v>
          </cell>
          <cell r="AJ589"/>
          <cell r="AK589">
            <v>1</v>
          </cell>
          <cell r="AL589">
            <v>959870.5499999997</v>
          </cell>
          <cell r="AV589">
            <v>39.42</v>
          </cell>
        </row>
        <row r="590">
          <cell r="A590" t="str">
            <v>ZK106.K131.C235</v>
          </cell>
          <cell r="B590" t="str">
            <v>ZK106</v>
          </cell>
          <cell r="C590">
            <v>0</v>
          </cell>
          <cell r="D590">
            <v>0</v>
          </cell>
          <cell r="E590">
            <v>3.99</v>
          </cell>
          <cell r="F590">
            <v>9300</v>
          </cell>
          <cell r="G590">
            <v>0</v>
          </cell>
          <cell r="H590">
            <v>9300</v>
          </cell>
          <cell r="J590" t="str">
            <v>ZK106.K131.C235</v>
          </cell>
          <cell r="K590">
            <v>9300</v>
          </cell>
          <cell r="L590" t="str">
            <v>ZK106.K131.C235</v>
          </cell>
          <cell r="M590" t="str">
            <v>ZK106.K131.C235</v>
          </cell>
          <cell r="N590" t="str">
            <v>ZK106</v>
          </cell>
          <cell r="O590" t="str">
            <v>C235</v>
          </cell>
          <cell r="Q590">
            <v>9300</v>
          </cell>
          <cell r="R590">
            <v>0</v>
          </cell>
          <cell r="S590" t="b">
            <v>0</v>
          </cell>
          <cell r="U590" t="str">
            <v>ZK1</v>
          </cell>
          <cell r="V590" t="str">
            <v>C235</v>
          </cell>
          <cell r="W590">
            <v>0</v>
          </cell>
          <cell r="X590">
            <v>3.99</v>
          </cell>
          <cell r="Y590">
            <v>9300</v>
          </cell>
          <cell r="Z590">
            <v>0</v>
          </cell>
          <cell r="AA590">
            <v>9300</v>
          </cell>
          <cell r="AB590" t="str">
            <v>C235</v>
          </cell>
          <cell r="AC590">
            <v>0</v>
          </cell>
          <cell r="AD590">
            <v>3.99</v>
          </cell>
          <cell r="AE590">
            <v>9300</v>
          </cell>
          <cell r="AF590">
            <v>0</v>
          </cell>
          <cell r="AG590" t="str">
            <v>C235</v>
          </cell>
          <cell r="AJ590"/>
          <cell r="AK590">
            <v>1</v>
          </cell>
          <cell r="AL590">
            <v>959870.5499999997</v>
          </cell>
          <cell r="AV590">
            <v>9303.99</v>
          </cell>
        </row>
        <row r="591">
          <cell r="A591" t="str">
            <v>ZK106.K131.C390</v>
          </cell>
          <cell r="B591" t="str">
            <v>ZK106</v>
          </cell>
          <cell r="C591">
            <v>0</v>
          </cell>
          <cell r="D591">
            <v>0</v>
          </cell>
          <cell r="E591">
            <v>3.1</v>
          </cell>
          <cell r="F591">
            <v>0</v>
          </cell>
          <cell r="G591">
            <v>0</v>
          </cell>
          <cell r="H591">
            <v>0</v>
          </cell>
          <cell r="J591" t="str">
            <v>ZK106.K131.C390</v>
          </cell>
          <cell r="K591">
            <v>0</v>
          </cell>
          <cell r="L591" t="str">
            <v>ZK106.K131.C390</v>
          </cell>
          <cell r="M591" t="str">
            <v>ZK106.K131.C390</v>
          </cell>
          <cell r="N591" t="str">
            <v>ZK106</v>
          </cell>
          <cell r="O591" t="str">
            <v>C390</v>
          </cell>
          <cell r="Q591">
            <v>0</v>
          </cell>
          <cell r="R591">
            <v>0</v>
          </cell>
          <cell r="S591" t="b">
            <v>0</v>
          </cell>
          <cell r="U591" t="str">
            <v>ZK1</v>
          </cell>
          <cell r="V591" t="str">
            <v>C390</v>
          </cell>
          <cell r="W591">
            <v>0</v>
          </cell>
          <cell r="X591">
            <v>3.1</v>
          </cell>
          <cell r="Y591">
            <v>0</v>
          </cell>
          <cell r="Z591">
            <v>0</v>
          </cell>
          <cell r="AA591">
            <v>0</v>
          </cell>
          <cell r="AB591" t="str">
            <v>C390</v>
          </cell>
          <cell r="AC591">
            <v>0</v>
          </cell>
          <cell r="AD591">
            <v>3.1</v>
          </cell>
          <cell r="AE591">
            <v>0</v>
          </cell>
          <cell r="AF591">
            <v>0</v>
          </cell>
          <cell r="AG591" t="str">
            <v>C390</v>
          </cell>
          <cell r="AJ591"/>
          <cell r="AK591">
            <v>1</v>
          </cell>
          <cell r="AL591">
            <v>959870.5499999997</v>
          </cell>
          <cell r="AV591">
            <v>3.1</v>
          </cell>
        </row>
        <row r="592">
          <cell r="A592" t="str">
            <v>ZK106.K133.C390</v>
          </cell>
          <cell r="B592" t="str">
            <v>ZK106</v>
          </cell>
          <cell r="C592">
            <v>0</v>
          </cell>
          <cell r="D592">
            <v>0</v>
          </cell>
          <cell r="E592">
            <v>63.46</v>
          </cell>
          <cell r="F592">
            <v>0</v>
          </cell>
          <cell r="G592">
            <v>0</v>
          </cell>
          <cell r="H592">
            <v>0</v>
          </cell>
          <cell r="J592" t="str">
            <v>ZK106.K133.C390</v>
          </cell>
          <cell r="K592">
            <v>0</v>
          </cell>
          <cell r="L592" t="str">
            <v>ZK106.K133.C390</v>
          </cell>
          <cell r="M592" t="str">
            <v>ZK106.K133.C390</v>
          </cell>
          <cell r="N592" t="str">
            <v>ZK106</v>
          </cell>
          <cell r="O592" t="str">
            <v>C390</v>
          </cell>
          <cell r="Q592">
            <v>0</v>
          </cell>
          <cell r="R592">
            <v>0</v>
          </cell>
          <cell r="S592" t="b">
            <v>0</v>
          </cell>
          <cell r="U592" t="str">
            <v>ZK1</v>
          </cell>
          <cell r="V592" t="str">
            <v>C390</v>
          </cell>
          <cell r="W592">
            <v>0</v>
          </cell>
          <cell r="X592">
            <v>63.46</v>
          </cell>
          <cell r="Y592">
            <v>0</v>
          </cell>
          <cell r="Z592">
            <v>0</v>
          </cell>
          <cell r="AA592">
            <v>0</v>
          </cell>
          <cell r="AB592" t="str">
            <v>C390</v>
          </cell>
          <cell r="AC592">
            <v>0</v>
          </cell>
          <cell r="AD592">
            <v>63.46</v>
          </cell>
          <cell r="AE592">
            <v>0</v>
          </cell>
          <cell r="AF592">
            <v>0</v>
          </cell>
          <cell r="AG592" t="str">
            <v>C390</v>
          </cell>
          <cell r="AJ592"/>
          <cell r="AK592">
            <v>1</v>
          </cell>
          <cell r="AL592">
            <v>959870.5499999997</v>
          </cell>
          <cell r="AV592">
            <v>63.46</v>
          </cell>
        </row>
        <row r="593">
          <cell r="A593" t="str">
            <v>ZK106.K136.C330</v>
          </cell>
          <cell r="B593" t="str">
            <v>ZK106</v>
          </cell>
          <cell r="C593">
            <v>0</v>
          </cell>
          <cell r="D593">
            <v>0</v>
          </cell>
          <cell r="E593">
            <v>0</v>
          </cell>
          <cell r="F593">
            <v>200</v>
          </cell>
          <cell r="G593">
            <v>0</v>
          </cell>
          <cell r="H593">
            <v>200</v>
          </cell>
          <cell r="J593" t="str">
            <v>ZK106.K136.C330</v>
          </cell>
          <cell r="K593">
            <v>200</v>
          </cell>
          <cell r="L593" t="str">
            <v>ZK106.K136.C330</v>
          </cell>
          <cell r="M593" t="str">
            <v>ZK106.K136.C330</v>
          </cell>
          <cell r="N593" t="str">
            <v>ZK106</v>
          </cell>
          <cell r="O593" t="str">
            <v>C330</v>
          </cell>
          <cell r="Q593">
            <v>200</v>
          </cell>
          <cell r="R593">
            <v>0</v>
          </cell>
          <cell r="S593" t="b">
            <v>0</v>
          </cell>
          <cell r="U593" t="str">
            <v>ZK1</v>
          </cell>
          <cell r="V593" t="str">
            <v>C330</v>
          </cell>
          <cell r="W593">
            <v>0</v>
          </cell>
          <cell r="X593">
            <v>0</v>
          </cell>
          <cell r="Y593">
            <v>200</v>
          </cell>
          <cell r="Z593">
            <v>0</v>
          </cell>
          <cell r="AA593">
            <v>200</v>
          </cell>
          <cell r="AB593" t="str">
            <v>C330</v>
          </cell>
          <cell r="AC593">
            <v>0</v>
          </cell>
          <cell r="AD593">
            <v>0</v>
          </cell>
          <cell r="AE593">
            <v>200</v>
          </cell>
          <cell r="AF593">
            <v>0</v>
          </cell>
          <cell r="AG593" t="str">
            <v>C330</v>
          </cell>
          <cell r="AJ593"/>
          <cell r="AK593">
            <v>1</v>
          </cell>
          <cell r="AL593">
            <v>959870.5499999997</v>
          </cell>
          <cell r="AV593">
            <v>200</v>
          </cell>
        </row>
        <row r="594">
          <cell r="A594" t="str">
            <v>ZK106.K137.C020</v>
          </cell>
          <cell r="B594" t="str">
            <v>ZK106</v>
          </cell>
          <cell r="C594">
            <v>0</v>
          </cell>
          <cell r="D594">
            <v>0</v>
          </cell>
          <cell r="E594">
            <v>39.950000000000003</v>
          </cell>
          <cell r="F594">
            <v>0</v>
          </cell>
          <cell r="G594">
            <v>0</v>
          </cell>
          <cell r="H594">
            <v>0</v>
          </cell>
          <cell r="J594" t="str">
            <v>ZK106.K137.C020</v>
          </cell>
          <cell r="K594">
            <v>0</v>
          </cell>
          <cell r="L594" t="str">
            <v>ZK106.K137.C020</v>
          </cell>
          <cell r="M594" t="str">
            <v>ZK106.K137.C020</v>
          </cell>
          <cell r="N594" t="str">
            <v>ZK106</v>
          </cell>
          <cell r="O594" t="str">
            <v>C020</v>
          </cell>
          <cell r="Q594">
            <v>0</v>
          </cell>
          <cell r="R594">
            <v>0</v>
          </cell>
          <cell r="S594" t="b">
            <v>0</v>
          </cell>
          <cell r="U594" t="str">
            <v>ZK1</v>
          </cell>
          <cell r="V594" t="str">
            <v>C020</v>
          </cell>
          <cell r="W594">
            <v>0</v>
          </cell>
          <cell r="X594">
            <v>39.950000000000003</v>
          </cell>
          <cell r="Y594">
            <v>0</v>
          </cell>
          <cell r="Z594">
            <v>0</v>
          </cell>
          <cell r="AA594">
            <v>0</v>
          </cell>
          <cell r="AB594" t="str">
            <v>C020</v>
          </cell>
          <cell r="AC594">
            <v>0</v>
          </cell>
          <cell r="AD594">
            <v>39.950000000000003</v>
          </cell>
          <cell r="AE594">
            <v>0</v>
          </cell>
          <cell r="AF594">
            <v>0</v>
          </cell>
          <cell r="AG594" t="str">
            <v>C020</v>
          </cell>
          <cell r="AJ594"/>
          <cell r="AK594">
            <v>1</v>
          </cell>
          <cell r="AL594">
            <v>959870.5499999997</v>
          </cell>
          <cell r="AV594">
            <v>39.950000000000003</v>
          </cell>
        </row>
        <row r="595">
          <cell r="A595" t="str">
            <v>ZK106.K137.C810</v>
          </cell>
          <cell r="B595" t="str">
            <v>ZK106</v>
          </cell>
          <cell r="C595">
            <v>0</v>
          </cell>
          <cell r="D595">
            <v>0</v>
          </cell>
          <cell r="E595">
            <v>0</v>
          </cell>
          <cell r="F595">
            <v>1054.75</v>
          </cell>
          <cell r="G595">
            <v>0</v>
          </cell>
          <cell r="H595">
            <v>1054.75</v>
          </cell>
          <cell r="J595" t="str">
            <v>ZK106.K137.C810</v>
          </cell>
          <cell r="K595">
            <v>1054.75</v>
          </cell>
          <cell r="L595" t="str">
            <v>ZK106.K137.C810</v>
          </cell>
          <cell r="M595" t="str">
            <v>ZK106.K137.C810</v>
          </cell>
          <cell r="N595" t="str">
            <v>ZK106</v>
          </cell>
          <cell r="O595" t="str">
            <v>C810</v>
          </cell>
          <cell r="Q595">
            <v>1054.75</v>
          </cell>
          <cell r="R595">
            <v>0</v>
          </cell>
          <cell r="S595" t="b">
            <v>0</v>
          </cell>
          <cell r="U595" t="str">
            <v>ZK1</v>
          </cell>
          <cell r="V595" t="str">
            <v>C810</v>
          </cell>
          <cell r="W595">
            <v>0</v>
          </cell>
          <cell r="X595">
            <v>0</v>
          </cell>
          <cell r="Y595">
            <v>1054.75</v>
          </cell>
          <cell r="Z595">
            <v>0</v>
          </cell>
          <cell r="AA595">
            <v>1054.75</v>
          </cell>
          <cell r="AB595" t="str">
            <v>C810</v>
          </cell>
          <cell r="AC595">
            <v>0</v>
          </cell>
          <cell r="AD595">
            <v>0</v>
          </cell>
          <cell r="AE595">
            <v>1054.75</v>
          </cell>
          <cell r="AF595">
            <v>0</v>
          </cell>
          <cell r="AG595" t="str">
            <v>C810</v>
          </cell>
          <cell r="AJ595"/>
          <cell r="AK595">
            <v>1</v>
          </cell>
          <cell r="AL595">
            <v>959870.5499999997</v>
          </cell>
          <cell r="AV595">
            <v>1054.75</v>
          </cell>
        </row>
        <row r="596">
          <cell r="A596" t="str">
            <v>ZK106.K160.C390</v>
          </cell>
          <cell r="B596" t="str">
            <v>ZK106</v>
          </cell>
          <cell r="C596">
            <v>0</v>
          </cell>
          <cell r="D596">
            <v>0</v>
          </cell>
          <cell r="E596">
            <v>0</v>
          </cell>
          <cell r="F596">
            <v>300</v>
          </cell>
          <cell r="G596">
            <v>0</v>
          </cell>
          <cell r="H596">
            <v>300</v>
          </cell>
          <cell r="J596" t="str">
            <v>ZK106.K160.C390</v>
          </cell>
          <cell r="K596">
            <v>300</v>
          </cell>
          <cell r="L596" t="str">
            <v>ZK106.K160.C390</v>
          </cell>
          <cell r="M596" t="str">
            <v>ZK106.K160.C390</v>
          </cell>
          <cell r="N596" t="str">
            <v>ZK106</v>
          </cell>
          <cell r="O596" t="str">
            <v>C390</v>
          </cell>
          <cell r="Q596">
            <v>300</v>
          </cell>
          <cell r="R596">
            <v>0</v>
          </cell>
          <cell r="S596" t="b">
            <v>0</v>
          </cell>
          <cell r="U596" t="str">
            <v>ZK1</v>
          </cell>
          <cell r="V596" t="str">
            <v>C390</v>
          </cell>
          <cell r="W596">
            <v>0</v>
          </cell>
          <cell r="X596">
            <v>0</v>
          </cell>
          <cell r="Y596">
            <v>300</v>
          </cell>
          <cell r="Z596">
            <v>0</v>
          </cell>
          <cell r="AA596">
            <v>300</v>
          </cell>
          <cell r="AB596" t="str">
            <v>C390</v>
          </cell>
          <cell r="AC596">
            <v>0</v>
          </cell>
          <cell r="AD596">
            <v>0</v>
          </cell>
          <cell r="AE596">
            <v>300</v>
          </cell>
          <cell r="AF596">
            <v>0</v>
          </cell>
          <cell r="AG596" t="str">
            <v>C390</v>
          </cell>
          <cell r="AJ596"/>
          <cell r="AK596">
            <v>1</v>
          </cell>
          <cell r="AL596">
            <v>959870.5499999997</v>
          </cell>
          <cell r="AV596">
            <v>300</v>
          </cell>
        </row>
        <row r="597">
          <cell r="A597" t="str">
            <v>ZK106.K161.0000</v>
          </cell>
          <cell r="B597" t="str">
            <v>ZK106</v>
          </cell>
          <cell r="C597">
            <v>0</v>
          </cell>
          <cell r="D597">
            <v>0</v>
          </cell>
          <cell r="E597">
            <v>0</v>
          </cell>
          <cell r="F597">
            <v>0</v>
          </cell>
          <cell r="G597">
            <v>0</v>
          </cell>
          <cell r="H597">
            <v>0</v>
          </cell>
          <cell r="J597" t="str">
            <v>ZK106.K161.0000</v>
          </cell>
          <cell r="K597">
            <v>0</v>
          </cell>
          <cell r="L597" t="str">
            <v>ZK106.K161.0000</v>
          </cell>
          <cell r="M597" t="str">
            <v>ZK106.K161.0000</v>
          </cell>
          <cell r="N597" t="str">
            <v>ZK106</v>
          </cell>
          <cell r="O597" t="str">
            <v>0000</v>
          </cell>
          <cell r="Q597">
            <v>0</v>
          </cell>
          <cell r="R597">
            <v>0</v>
          </cell>
          <cell r="S597" t="b">
            <v>0</v>
          </cell>
          <cell r="U597" t="str">
            <v>ZK1</v>
          </cell>
          <cell r="V597" t="str">
            <v>0000</v>
          </cell>
          <cell r="W597">
            <v>0</v>
          </cell>
          <cell r="X597">
            <v>0</v>
          </cell>
          <cell r="Y597">
            <v>0</v>
          </cell>
          <cell r="Z597">
            <v>0</v>
          </cell>
          <cell r="AA597">
            <v>0</v>
          </cell>
          <cell r="AB597" t="str">
            <v>0000</v>
          </cell>
          <cell r="AC597">
            <v>0</v>
          </cell>
          <cell r="AD597">
            <v>0</v>
          </cell>
          <cell r="AE597">
            <v>0</v>
          </cell>
          <cell r="AF597">
            <v>0</v>
          </cell>
          <cell r="AG597" t="str">
            <v>0000</v>
          </cell>
          <cell r="AJ597"/>
          <cell r="AK597">
            <v>1</v>
          </cell>
          <cell r="AL597">
            <v>959870.5499999997</v>
          </cell>
          <cell r="AV597">
            <v>0</v>
          </cell>
        </row>
        <row r="598">
          <cell r="A598" t="str">
            <v>ZK106.K161.C019</v>
          </cell>
          <cell r="B598" t="str">
            <v>ZK106</v>
          </cell>
          <cell r="C598">
            <v>0</v>
          </cell>
          <cell r="D598">
            <v>0</v>
          </cell>
          <cell r="E598">
            <v>3000</v>
          </cell>
          <cell r="F598">
            <v>0</v>
          </cell>
          <cell r="G598">
            <v>0</v>
          </cell>
          <cell r="H598">
            <v>0</v>
          </cell>
          <cell r="J598" t="str">
            <v>ZK106.K161.C019</v>
          </cell>
          <cell r="K598">
            <v>0</v>
          </cell>
          <cell r="L598" t="str">
            <v>ZK106.K161.C019</v>
          </cell>
          <cell r="M598" t="str">
            <v>ZK106.K161.C019</v>
          </cell>
          <cell r="N598" t="str">
            <v>ZK106</v>
          </cell>
          <cell r="O598" t="str">
            <v>C019</v>
          </cell>
          <cell r="Q598">
            <v>0</v>
          </cell>
          <cell r="R598">
            <v>0</v>
          </cell>
          <cell r="S598" t="b">
            <v>0</v>
          </cell>
          <cell r="U598" t="str">
            <v>ZK1</v>
          </cell>
          <cell r="V598" t="str">
            <v>C019</v>
          </cell>
          <cell r="W598">
            <v>0</v>
          </cell>
          <cell r="X598">
            <v>3000</v>
          </cell>
          <cell r="Y598">
            <v>0</v>
          </cell>
          <cell r="Z598">
            <v>0</v>
          </cell>
          <cell r="AA598">
            <v>0</v>
          </cell>
          <cell r="AB598" t="str">
            <v>C019</v>
          </cell>
          <cell r="AC598">
            <v>0</v>
          </cell>
          <cell r="AD598">
            <v>3000</v>
          </cell>
          <cell r="AE598">
            <v>0</v>
          </cell>
          <cell r="AF598">
            <v>0</v>
          </cell>
          <cell r="AG598" t="str">
            <v>C019</v>
          </cell>
          <cell r="AJ598"/>
          <cell r="AK598">
            <v>1</v>
          </cell>
          <cell r="AL598">
            <v>959870.5499999997</v>
          </cell>
          <cell r="AV598">
            <v>3000</v>
          </cell>
        </row>
        <row r="599">
          <cell r="A599" t="str">
            <v>ZK106.K161.C020</v>
          </cell>
          <cell r="B599" t="str">
            <v>ZK106</v>
          </cell>
          <cell r="C599">
            <v>0</v>
          </cell>
          <cell r="D599">
            <v>0</v>
          </cell>
          <cell r="E599">
            <v>15050</v>
          </cell>
          <cell r="F599">
            <v>0</v>
          </cell>
          <cell r="G599">
            <v>0</v>
          </cell>
          <cell r="H599">
            <v>0</v>
          </cell>
          <cell r="J599" t="str">
            <v>ZK106.K161.C020</v>
          </cell>
          <cell r="K599">
            <v>0</v>
          </cell>
          <cell r="L599" t="str">
            <v>ZK106.K161.C020</v>
          </cell>
          <cell r="M599" t="str">
            <v>ZK106.K161.C020</v>
          </cell>
          <cell r="N599" t="str">
            <v>ZK106</v>
          </cell>
          <cell r="O599" t="str">
            <v>C020</v>
          </cell>
          <cell r="Q599">
            <v>0</v>
          </cell>
          <cell r="R599">
            <v>0</v>
          </cell>
          <cell r="S599" t="b">
            <v>0</v>
          </cell>
          <cell r="U599" t="str">
            <v>ZK1</v>
          </cell>
          <cell r="V599" t="str">
            <v>C020</v>
          </cell>
          <cell r="W599">
            <v>0</v>
          </cell>
          <cell r="X599">
            <v>15050</v>
          </cell>
          <cell r="Y599">
            <v>0</v>
          </cell>
          <cell r="Z599">
            <v>0</v>
          </cell>
          <cell r="AA599">
            <v>0</v>
          </cell>
          <cell r="AB599" t="str">
            <v>C020</v>
          </cell>
          <cell r="AC599">
            <v>0</v>
          </cell>
          <cell r="AD599">
            <v>15050</v>
          </cell>
          <cell r="AE599">
            <v>0</v>
          </cell>
          <cell r="AF599">
            <v>0</v>
          </cell>
          <cell r="AG599" t="str">
            <v>C020</v>
          </cell>
          <cell r="AJ599"/>
          <cell r="AK599">
            <v>1</v>
          </cell>
          <cell r="AL599">
            <v>959870.5499999997</v>
          </cell>
          <cell r="AV599">
            <v>15050</v>
          </cell>
        </row>
        <row r="600">
          <cell r="A600" t="str">
            <v>ZK106.K161.C236</v>
          </cell>
          <cell r="B600" t="str">
            <v>ZK106</v>
          </cell>
          <cell r="C600">
            <v>0</v>
          </cell>
          <cell r="D600">
            <v>0</v>
          </cell>
          <cell r="E600">
            <v>0</v>
          </cell>
          <cell r="F600">
            <v>1500</v>
          </cell>
          <cell r="G600">
            <v>500</v>
          </cell>
          <cell r="H600">
            <v>2000</v>
          </cell>
          <cell r="J600" t="str">
            <v>ZK106.K161.C236</v>
          </cell>
          <cell r="K600">
            <v>2000</v>
          </cell>
          <cell r="L600" t="str">
            <v>ZK106.K161.C236</v>
          </cell>
          <cell r="M600" t="str">
            <v>ZK106.K161.C236</v>
          </cell>
          <cell r="N600" t="str">
            <v>ZK106</v>
          </cell>
          <cell r="O600" t="str">
            <v>C236</v>
          </cell>
          <cell r="Q600">
            <v>2000</v>
          </cell>
          <cell r="R600">
            <v>0</v>
          </cell>
          <cell r="S600" t="b">
            <v>0</v>
          </cell>
          <cell r="U600" t="str">
            <v>ZK1</v>
          </cell>
          <cell r="V600" t="str">
            <v>C236</v>
          </cell>
          <cell r="W600">
            <v>0</v>
          </cell>
          <cell r="X600">
            <v>0</v>
          </cell>
          <cell r="Y600">
            <v>1500</v>
          </cell>
          <cell r="Z600">
            <v>500</v>
          </cell>
          <cell r="AA600">
            <v>2000</v>
          </cell>
          <cell r="AB600" t="str">
            <v>C236</v>
          </cell>
          <cell r="AC600">
            <v>0</v>
          </cell>
          <cell r="AD600">
            <v>0</v>
          </cell>
          <cell r="AE600">
            <v>1500</v>
          </cell>
          <cell r="AF600">
            <v>500</v>
          </cell>
          <cell r="AG600" t="str">
            <v>C236</v>
          </cell>
          <cell r="AJ600"/>
          <cell r="AK600">
            <v>1</v>
          </cell>
          <cell r="AL600">
            <v>959870.5499999997</v>
          </cell>
          <cell r="AV600">
            <v>1500</v>
          </cell>
        </row>
        <row r="601">
          <cell r="A601" t="str">
            <v>ZK106.K201.C396</v>
          </cell>
          <cell r="B601" t="str">
            <v>ZK106</v>
          </cell>
          <cell r="C601">
            <v>0</v>
          </cell>
          <cell r="D601">
            <v>0</v>
          </cell>
          <cell r="E601">
            <v>140</v>
          </cell>
          <cell r="F601">
            <v>0</v>
          </cell>
          <cell r="G601">
            <v>0</v>
          </cell>
          <cell r="H601">
            <v>0</v>
          </cell>
          <cell r="J601" t="str">
            <v>ZK106.K201.C396</v>
          </cell>
          <cell r="K601">
            <v>0</v>
          </cell>
          <cell r="L601" t="str">
            <v>ZK106.K201.C396</v>
          </cell>
          <cell r="M601" t="str">
            <v>ZK106.K201.C396</v>
          </cell>
          <cell r="N601" t="str">
            <v>ZK106</v>
          </cell>
          <cell r="O601" t="str">
            <v>C396</v>
          </cell>
          <cell r="Q601">
            <v>0</v>
          </cell>
          <cell r="R601">
            <v>0</v>
          </cell>
          <cell r="S601" t="b">
            <v>0</v>
          </cell>
          <cell r="U601" t="str">
            <v>ZK1</v>
          </cell>
          <cell r="V601" t="str">
            <v>C396</v>
          </cell>
          <cell r="W601">
            <v>0</v>
          </cell>
          <cell r="X601">
            <v>140</v>
          </cell>
          <cell r="Y601">
            <v>0</v>
          </cell>
          <cell r="Z601">
            <v>0</v>
          </cell>
          <cell r="AA601">
            <v>0</v>
          </cell>
          <cell r="AB601" t="str">
            <v>C396</v>
          </cell>
          <cell r="AC601">
            <v>0</v>
          </cell>
          <cell r="AD601">
            <v>140</v>
          </cell>
          <cell r="AE601">
            <v>0</v>
          </cell>
          <cell r="AF601">
            <v>0</v>
          </cell>
          <cell r="AG601" t="str">
            <v>C396</v>
          </cell>
          <cell r="AJ601"/>
          <cell r="AK601">
            <v>1</v>
          </cell>
          <cell r="AL601">
            <v>959870.5499999997</v>
          </cell>
          <cell r="AV601">
            <v>140</v>
          </cell>
        </row>
        <row r="602">
          <cell r="A602" t="str">
            <v>ZK106.K203.C019</v>
          </cell>
          <cell r="B602" t="str">
            <v>ZK106</v>
          </cell>
          <cell r="C602">
            <v>0</v>
          </cell>
          <cell r="D602">
            <v>0</v>
          </cell>
          <cell r="E602">
            <v>74.55</v>
          </cell>
          <cell r="F602">
            <v>0</v>
          </cell>
          <cell r="G602">
            <v>0</v>
          </cell>
          <cell r="H602">
            <v>0</v>
          </cell>
          <cell r="J602" t="str">
            <v>ZK106.K203.C019</v>
          </cell>
          <cell r="K602">
            <v>0</v>
          </cell>
          <cell r="L602" t="str">
            <v>ZK106.K203.C019</v>
          </cell>
          <cell r="M602" t="str">
            <v>ZK106.K203.C019</v>
          </cell>
          <cell r="N602" t="str">
            <v>ZK106</v>
          </cell>
          <cell r="O602" t="str">
            <v>C019</v>
          </cell>
          <cell r="Q602">
            <v>0</v>
          </cell>
          <cell r="R602">
            <v>0</v>
          </cell>
          <cell r="S602" t="b">
            <v>0</v>
          </cell>
          <cell r="U602" t="str">
            <v>ZK1</v>
          </cell>
          <cell r="V602" t="str">
            <v>C019</v>
          </cell>
          <cell r="W602">
            <v>0</v>
          </cell>
          <cell r="X602">
            <v>74.55</v>
          </cell>
          <cell r="Y602">
            <v>0</v>
          </cell>
          <cell r="Z602">
            <v>0</v>
          </cell>
          <cell r="AA602">
            <v>0</v>
          </cell>
          <cell r="AB602" t="str">
            <v>C019</v>
          </cell>
          <cell r="AC602">
            <v>0</v>
          </cell>
          <cell r="AD602">
            <v>74.55</v>
          </cell>
          <cell r="AE602">
            <v>0</v>
          </cell>
          <cell r="AF602">
            <v>0</v>
          </cell>
          <cell r="AG602" t="str">
            <v>C019</v>
          </cell>
          <cell r="AJ602"/>
          <cell r="AK602">
            <v>1</v>
          </cell>
          <cell r="AL602">
            <v>959870.5499999997</v>
          </cell>
          <cell r="AV602">
            <v>74.55</v>
          </cell>
        </row>
        <row r="603">
          <cell r="A603" t="str">
            <v>ZK106.K203.C396</v>
          </cell>
          <cell r="B603" t="str">
            <v>ZK106</v>
          </cell>
          <cell r="C603">
            <v>0</v>
          </cell>
          <cell r="D603">
            <v>0</v>
          </cell>
          <cell r="E603">
            <v>14.99</v>
          </cell>
          <cell r="F603">
            <v>0</v>
          </cell>
          <cell r="G603">
            <v>0</v>
          </cell>
          <cell r="H603">
            <v>0</v>
          </cell>
          <cell r="J603" t="str">
            <v>ZK106.K203.C396</v>
          </cell>
          <cell r="K603">
            <v>0</v>
          </cell>
          <cell r="L603" t="str">
            <v>ZK106.K203.C396</v>
          </cell>
          <cell r="M603" t="str">
            <v>ZK106.K203.C396</v>
          </cell>
          <cell r="N603" t="str">
            <v>ZK106</v>
          </cell>
          <cell r="O603" t="str">
            <v>C396</v>
          </cell>
          <cell r="Q603">
            <v>0</v>
          </cell>
          <cell r="R603">
            <v>0</v>
          </cell>
          <cell r="S603" t="b">
            <v>0</v>
          </cell>
          <cell r="U603" t="str">
            <v>ZK1</v>
          </cell>
          <cell r="V603" t="str">
            <v>C396</v>
          </cell>
          <cell r="W603">
            <v>0</v>
          </cell>
          <cell r="X603">
            <v>14.99</v>
          </cell>
          <cell r="Y603">
            <v>0</v>
          </cell>
          <cell r="Z603">
            <v>0</v>
          </cell>
          <cell r="AA603">
            <v>0</v>
          </cell>
          <cell r="AB603" t="str">
            <v>C396</v>
          </cell>
          <cell r="AC603">
            <v>0</v>
          </cell>
          <cell r="AD603">
            <v>14.99</v>
          </cell>
          <cell r="AE603">
            <v>0</v>
          </cell>
          <cell r="AF603">
            <v>0</v>
          </cell>
          <cell r="AG603" t="str">
            <v>C396</v>
          </cell>
          <cell r="AJ603"/>
          <cell r="AK603">
            <v>1</v>
          </cell>
          <cell r="AL603">
            <v>959870.5499999997</v>
          </cell>
          <cell r="AV603">
            <v>14.99</v>
          </cell>
        </row>
        <row r="604">
          <cell r="A604" t="str">
            <v>ZK106.K218.C235</v>
          </cell>
          <cell r="B604" t="str">
            <v>ZK106</v>
          </cell>
          <cell r="C604">
            <v>0</v>
          </cell>
          <cell r="D604">
            <v>0</v>
          </cell>
          <cell r="E604">
            <v>0</v>
          </cell>
          <cell r="F604">
            <v>162</v>
          </cell>
          <cell r="G604">
            <v>0</v>
          </cell>
          <cell r="H604">
            <v>162</v>
          </cell>
          <cell r="J604" t="str">
            <v>ZK106.K218.C235</v>
          </cell>
          <cell r="K604">
            <v>162</v>
          </cell>
          <cell r="L604" t="str">
            <v>ZK106.K218.C235</v>
          </cell>
          <cell r="M604" t="str">
            <v>ZK106.K218.C235</v>
          </cell>
          <cell r="N604" t="str">
            <v>ZK106</v>
          </cell>
          <cell r="O604" t="str">
            <v>C235</v>
          </cell>
          <cell r="Q604">
            <v>162</v>
          </cell>
          <cell r="R604">
            <v>0</v>
          </cell>
          <cell r="S604" t="b">
            <v>0</v>
          </cell>
          <cell r="U604" t="str">
            <v>ZK1</v>
          </cell>
          <cell r="V604" t="str">
            <v>C235</v>
          </cell>
          <cell r="W604">
            <v>0</v>
          </cell>
          <cell r="X604">
            <v>0</v>
          </cell>
          <cell r="Y604">
            <v>162</v>
          </cell>
          <cell r="Z604">
            <v>0</v>
          </cell>
          <cell r="AA604">
            <v>162</v>
          </cell>
          <cell r="AB604" t="str">
            <v>C235</v>
          </cell>
          <cell r="AC604">
            <v>0</v>
          </cell>
          <cell r="AD604">
            <v>0</v>
          </cell>
          <cell r="AE604">
            <v>162</v>
          </cell>
          <cell r="AF604">
            <v>0</v>
          </cell>
          <cell r="AG604" t="str">
            <v>C235</v>
          </cell>
          <cell r="AJ604"/>
          <cell r="AK604">
            <v>1</v>
          </cell>
          <cell r="AL604">
            <v>959870.5499999997</v>
          </cell>
          <cell r="AV604">
            <v>162</v>
          </cell>
        </row>
        <row r="605">
          <cell r="A605" t="str">
            <v>ZK106.K219.C390</v>
          </cell>
          <cell r="B605" t="str">
            <v>ZK106</v>
          </cell>
          <cell r="C605">
            <v>0</v>
          </cell>
          <cell r="D605">
            <v>0</v>
          </cell>
          <cell r="E605">
            <v>11132</v>
          </cell>
          <cell r="F605">
            <v>0</v>
          </cell>
          <cell r="G605">
            <v>0</v>
          </cell>
          <cell r="H605">
            <v>0</v>
          </cell>
          <cell r="J605" t="str">
            <v>ZK106.K219.C390</v>
          </cell>
          <cell r="K605">
            <v>0</v>
          </cell>
          <cell r="L605" t="str">
            <v>ZK106.K219.C390</v>
          </cell>
          <cell r="M605" t="str">
            <v>ZK106.K219.C390</v>
          </cell>
          <cell r="N605" t="str">
            <v>ZK106</v>
          </cell>
          <cell r="O605" t="str">
            <v>C390</v>
          </cell>
          <cell r="Q605">
            <v>0</v>
          </cell>
          <cell r="R605">
            <v>0</v>
          </cell>
          <cell r="S605" t="b">
            <v>0</v>
          </cell>
          <cell r="U605" t="str">
            <v>ZK1</v>
          </cell>
          <cell r="V605" t="str">
            <v>C390</v>
          </cell>
          <cell r="W605">
            <v>0</v>
          </cell>
          <cell r="X605">
            <v>11132</v>
          </cell>
          <cell r="Y605">
            <v>0</v>
          </cell>
          <cell r="Z605">
            <v>0</v>
          </cell>
          <cell r="AA605">
            <v>0</v>
          </cell>
          <cell r="AB605" t="str">
            <v>C390</v>
          </cell>
          <cell r="AC605">
            <v>0</v>
          </cell>
          <cell r="AD605">
            <v>11132</v>
          </cell>
          <cell r="AE605">
            <v>0</v>
          </cell>
          <cell r="AF605">
            <v>0</v>
          </cell>
          <cell r="AG605" t="str">
            <v>C390</v>
          </cell>
          <cell r="AJ605"/>
          <cell r="AK605">
            <v>1</v>
          </cell>
          <cell r="AL605">
            <v>959870.5499999997</v>
          </cell>
          <cell r="AV605">
            <v>11132</v>
          </cell>
        </row>
        <row r="606">
          <cell r="A606" t="str">
            <v>ZK106.K223.C330</v>
          </cell>
          <cell r="B606" t="str">
            <v>ZK106</v>
          </cell>
          <cell r="C606">
            <v>0</v>
          </cell>
          <cell r="D606">
            <v>0</v>
          </cell>
          <cell r="E606">
            <v>700</v>
          </cell>
          <cell r="F606">
            <v>844.35</v>
          </cell>
          <cell r="G606">
            <v>0</v>
          </cell>
          <cell r="H606">
            <v>844.35</v>
          </cell>
          <cell r="J606" t="str">
            <v>ZK106.K223.C330</v>
          </cell>
          <cell r="K606">
            <v>844.35</v>
          </cell>
          <cell r="L606" t="str">
            <v>ZK106.K223.C330</v>
          </cell>
          <cell r="M606" t="str">
            <v>ZK106.K223.C330</v>
          </cell>
          <cell r="N606" t="str">
            <v>ZK106</v>
          </cell>
          <cell r="O606" t="str">
            <v>C330</v>
          </cell>
          <cell r="Q606">
            <v>844.35</v>
          </cell>
          <cell r="R606">
            <v>0</v>
          </cell>
          <cell r="S606" t="b">
            <v>0</v>
          </cell>
          <cell r="U606" t="str">
            <v>ZK1</v>
          </cell>
          <cell r="V606" t="str">
            <v>C330</v>
          </cell>
          <cell r="W606">
            <v>0</v>
          </cell>
          <cell r="X606">
            <v>700</v>
          </cell>
          <cell r="Y606">
            <v>844.35</v>
          </cell>
          <cell r="Z606">
            <v>0</v>
          </cell>
          <cell r="AA606">
            <v>844.35</v>
          </cell>
          <cell r="AB606" t="str">
            <v>C330</v>
          </cell>
          <cell r="AC606">
            <v>0</v>
          </cell>
          <cell r="AD606">
            <v>700</v>
          </cell>
          <cell r="AE606">
            <v>844.35</v>
          </cell>
          <cell r="AF606">
            <v>0</v>
          </cell>
          <cell r="AG606" t="str">
            <v>C330</v>
          </cell>
          <cell r="AJ606"/>
          <cell r="AK606">
            <v>1</v>
          </cell>
          <cell r="AL606">
            <v>959870.5499999997</v>
          </cell>
          <cell r="AV606">
            <v>1544.35</v>
          </cell>
        </row>
        <row r="607">
          <cell r="A607" t="str">
            <v>ZK106.K224.C070</v>
          </cell>
          <cell r="B607" t="str">
            <v>ZK106</v>
          </cell>
          <cell r="C607">
            <v>0</v>
          </cell>
          <cell r="D607">
            <v>0</v>
          </cell>
          <cell r="E607">
            <v>0</v>
          </cell>
          <cell r="F607">
            <v>19434.93</v>
          </cell>
          <cell r="G607">
            <v>0</v>
          </cell>
          <cell r="H607">
            <v>19434.93</v>
          </cell>
          <cell r="J607" t="str">
            <v>ZK106.K224.C070</v>
          </cell>
          <cell r="K607">
            <v>19434.93</v>
          </cell>
          <cell r="L607" t="str">
            <v>ZK106.K224.C070</v>
          </cell>
          <cell r="M607" t="str">
            <v>ZK106.K224.C070</v>
          </cell>
          <cell r="N607" t="str">
            <v>ZK106</v>
          </cell>
          <cell r="O607" t="str">
            <v>C070</v>
          </cell>
          <cell r="Q607">
            <v>19434.93</v>
          </cell>
          <cell r="R607">
            <v>0</v>
          </cell>
          <cell r="S607" t="b">
            <v>0</v>
          </cell>
          <cell r="U607" t="str">
            <v>ZK1</v>
          </cell>
          <cell r="V607" t="str">
            <v>C070</v>
          </cell>
          <cell r="W607">
            <v>0</v>
          </cell>
          <cell r="X607">
            <v>0</v>
          </cell>
          <cell r="Y607">
            <v>19434.93</v>
          </cell>
          <cell r="Z607">
            <v>0</v>
          </cell>
          <cell r="AA607">
            <v>19434.93</v>
          </cell>
          <cell r="AB607" t="str">
            <v>C070</v>
          </cell>
          <cell r="AC607">
            <v>0</v>
          </cell>
          <cell r="AD607">
            <v>0</v>
          </cell>
          <cell r="AE607">
            <v>19434.93</v>
          </cell>
          <cell r="AF607">
            <v>0</v>
          </cell>
          <cell r="AG607" t="str">
            <v>C070</v>
          </cell>
          <cell r="AJ607"/>
          <cell r="AK607">
            <v>1</v>
          </cell>
          <cell r="AL607">
            <v>959870.5499999997</v>
          </cell>
          <cell r="AV607">
            <v>19434.93</v>
          </cell>
        </row>
        <row r="608">
          <cell r="A608" t="str">
            <v>ZK106.K224.C390</v>
          </cell>
          <cell r="B608" t="str">
            <v>ZK106</v>
          </cell>
          <cell r="C608">
            <v>0</v>
          </cell>
          <cell r="D608">
            <v>0</v>
          </cell>
          <cell r="E608">
            <v>0</v>
          </cell>
          <cell r="F608">
            <v>49</v>
          </cell>
          <cell r="G608">
            <v>0</v>
          </cell>
          <cell r="H608">
            <v>49</v>
          </cell>
          <cell r="J608" t="str">
            <v>ZK106.K224.C390</v>
          </cell>
          <cell r="K608">
            <v>49</v>
          </cell>
          <cell r="L608" t="str">
            <v>ZK106.K224.C390</v>
          </cell>
          <cell r="M608" t="str">
            <v>ZK106.K224.C390</v>
          </cell>
          <cell r="N608" t="str">
            <v>ZK106</v>
          </cell>
          <cell r="O608" t="str">
            <v>C390</v>
          </cell>
          <cell r="Q608">
            <v>49</v>
          </cell>
          <cell r="R608">
            <v>0</v>
          </cell>
          <cell r="S608" t="b">
            <v>0</v>
          </cell>
          <cell r="U608" t="str">
            <v>ZK1</v>
          </cell>
          <cell r="V608" t="str">
            <v>C390</v>
          </cell>
          <cell r="W608">
            <v>0</v>
          </cell>
          <cell r="X608">
            <v>0</v>
          </cell>
          <cell r="Y608">
            <v>49</v>
          </cell>
          <cell r="Z608">
            <v>0</v>
          </cell>
          <cell r="AA608">
            <v>49</v>
          </cell>
          <cell r="AB608" t="str">
            <v>C390</v>
          </cell>
          <cell r="AC608">
            <v>0</v>
          </cell>
          <cell r="AD608">
            <v>0</v>
          </cell>
          <cell r="AE608">
            <v>49</v>
          </cell>
          <cell r="AF608">
            <v>0</v>
          </cell>
          <cell r="AG608" t="str">
            <v>C390</v>
          </cell>
          <cell r="AJ608"/>
          <cell r="AK608">
            <v>1</v>
          </cell>
          <cell r="AL608">
            <v>959870.5499999997</v>
          </cell>
          <cell r="AV608">
            <v>49</v>
          </cell>
        </row>
        <row r="609">
          <cell r="A609" t="str">
            <v>ZK106.K225.I001</v>
          </cell>
          <cell r="B609" t="str">
            <v>ZK106</v>
          </cell>
          <cell r="C609">
            <v>0</v>
          </cell>
          <cell r="D609">
            <v>0</v>
          </cell>
          <cell r="E609">
            <v>0</v>
          </cell>
          <cell r="F609">
            <v>1864.89</v>
          </cell>
          <cell r="G609">
            <v>0</v>
          </cell>
          <cell r="H609">
            <v>1864.89</v>
          </cell>
          <cell r="J609" t="str">
            <v>ZK106.K225.I001</v>
          </cell>
          <cell r="K609">
            <v>1864.89</v>
          </cell>
          <cell r="L609" t="str">
            <v>ZK106.K225.I001</v>
          </cell>
          <cell r="M609" t="str">
            <v>ZK106.K225.I001</v>
          </cell>
          <cell r="N609" t="str">
            <v>ZK106</v>
          </cell>
          <cell r="O609" t="str">
            <v>I001</v>
          </cell>
          <cell r="Q609">
            <v>1864.89</v>
          </cell>
          <cell r="R609">
            <v>0</v>
          </cell>
          <cell r="S609" t="b">
            <v>0</v>
          </cell>
          <cell r="U609" t="str">
            <v>ZK1</v>
          </cell>
          <cell r="V609" t="str">
            <v>I001</v>
          </cell>
          <cell r="W609">
            <v>0</v>
          </cell>
          <cell r="X609">
            <v>0</v>
          </cell>
          <cell r="Y609">
            <v>1864.89</v>
          </cell>
          <cell r="Z609">
            <v>0</v>
          </cell>
          <cell r="AA609">
            <v>1864.89</v>
          </cell>
          <cell r="AB609" t="str">
            <v>I001</v>
          </cell>
          <cell r="AC609">
            <v>0</v>
          </cell>
          <cell r="AD609">
            <v>0</v>
          </cell>
          <cell r="AE609">
            <v>1864.89</v>
          </cell>
          <cell r="AF609">
            <v>0</v>
          </cell>
          <cell r="AG609" t="str">
            <v>I001</v>
          </cell>
          <cell r="AJ609"/>
          <cell r="AK609">
            <v>1</v>
          </cell>
          <cell r="AL609">
            <v>959870.5499999997</v>
          </cell>
          <cell r="AV609">
            <v>1864.89</v>
          </cell>
        </row>
        <row r="610">
          <cell r="A610" t="str">
            <v>ZK106.K227.C005</v>
          </cell>
          <cell r="B610" t="str">
            <v>ZK106</v>
          </cell>
          <cell r="C610">
            <v>0</v>
          </cell>
          <cell r="D610">
            <v>0</v>
          </cell>
          <cell r="E610">
            <v>0</v>
          </cell>
          <cell r="F610">
            <v>37.229999999999997</v>
          </cell>
          <cell r="G610">
            <v>0</v>
          </cell>
          <cell r="H610">
            <v>37.229999999999997</v>
          </cell>
          <cell r="J610" t="str">
            <v>ZK106.K227.C005</v>
          </cell>
          <cell r="K610">
            <v>37.229999999999997</v>
          </cell>
          <cell r="L610" t="str">
            <v>ZK106.K227.C005</v>
          </cell>
          <cell r="M610" t="str">
            <v>ZK106.K227.C005</v>
          </cell>
          <cell r="N610" t="str">
            <v>ZK106</v>
          </cell>
          <cell r="O610" t="str">
            <v>C005</v>
          </cell>
          <cell r="Q610">
            <v>37.229999999999997</v>
          </cell>
          <cell r="R610">
            <v>0</v>
          </cell>
          <cell r="S610" t="b">
            <v>0</v>
          </cell>
          <cell r="U610" t="str">
            <v>ZK1</v>
          </cell>
          <cell r="V610" t="str">
            <v>C005</v>
          </cell>
          <cell r="W610">
            <v>0</v>
          </cell>
          <cell r="X610">
            <v>0</v>
          </cell>
          <cell r="Y610">
            <v>37.229999999999997</v>
          </cell>
          <cell r="Z610">
            <v>0</v>
          </cell>
          <cell r="AA610">
            <v>37.229999999999997</v>
          </cell>
          <cell r="AB610" t="str">
            <v>C005</v>
          </cell>
          <cell r="AC610">
            <v>0</v>
          </cell>
          <cell r="AD610">
            <v>0</v>
          </cell>
          <cell r="AE610">
            <v>37.229999999999997</v>
          </cell>
          <cell r="AF610">
            <v>0</v>
          </cell>
          <cell r="AG610" t="str">
            <v>C005</v>
          </cell>
          <cell r="AJ610"/>
          <cell r="AK610">
            <v>1</v>
          </cell>
          <cell r="AL610">
            <v>959870.5499999997</v>
          </cell>
          <cell r="AV610">
            <v>37.229999999999997</v>
          </cell>
        </row>
        <row r="611">
          <cell r="A611" t="str">
            <v>ZK106.K227.C125</v>
          </cell>
          <cell r="B611" t="str">
            <v>ZK106</v>
          </cell>
          <cell r="C611">
            <v>0</v>
          </cell>
          <cell r="D611">
            <v>0</v>
          </cell>
          <cell r="E611">
            <v>0</v>
          </cell>
          <cell r="F611">
            <v>101.4</v>
          </cell>
          <cell r="G611">
            <v>0</v>
          </cell>
          <cell r="H611">
            <v>101.4</v>
          </cell>
          <cell r="J611" t="str">
            <v>ZK106.K227.C125</v>
          </cell>
          <cell r="K611">
            <v>101.4</v>
          </cell>
          <cell r="L611" t="str">
            <v>ZK106.K227.C125</v>
          </cell>
          <cell r="M611" t="str">
            <v>ZK106.K227.C125</v>
          </cell>
          <cell r="N611" t="str">
            <v>ZK106</v>
          </cell>
          <cell r="O611" t="str">
            <v>C125</v>
          </cell>
          <cell r="Q611">
            <v>101.4</v>
          </cell>
          <cell r="R611">
            <v>0</v>
          </cell>
          <cell r="S611" t="b">
            <v>0</v>
          </cell>
          <cell r="U611" t="str">
            <v>ZK1</v>
          </cell>
          <cell r="V611" t="str">
            <v>C125</v>
          </cell>
          <cell r="W611">
            <v>0</v>
          </cell>
          <cell r="X611">
            <v>0</v>
          </cell>
          <cell r="Y611">
            <v>101.4</v>
          </cell>
          <cell r="Z611">
            <v>0</v>
          </cell>
          <cell r="AA611">
            <v>101.4</v>
          </cell>
          <cell r="AB611" t="str">
            <v>C125</v>
          </cell>
          <cell r="AC611">
            <v>0</v>
          </cell>
          <cell r="AD611">
            <v>0</v>
          </cell>
          <cell r="AE611">
            <v>101.4</v>
          </cell>
          <cell r="AF611">
            <v>0</v>
          </cell>
          <cell r="AG611" t="str">
            <v>C125</v>
          </cell>
          <cell r="AJ611"/>
          <cell r="AK611">
            <v>1</v>
          </cell>
          <cell r="AL611">
            <v>959870.5499999997</v>
          </cell>
          <cell r="AV611">
            <v>101.4</v>
          </cell>
        </row>
        <row r="612">
          <cell r="A612" t="str">
            <v>ZK106.K227.C700</v>
          </cell>
          <cell r="B612" t="str">
            <v>ZK106</v>
          </cell>
          <cell r="C612">
            <v>0</v>
          </cell>
          <cell r="D612">
            <v>0</v>
          </cell>
          <cell r="E612">
            <v>0</v>
          </cell>
          <cell r="F612">
            <v>9.43</v>
          </cell>
          <cell r="G612">
            <v>0</v>
          </cell>
          <cell r="H612">
            <v>9.43</v>
          </cell>
          <cell r="J612" t="str">
            <v>ZK106.K227.C700</v>
          </cell>
          <cell r="K612">
            <v>9.43</v>
          </cell>
          <cell r="L612" t="str">
            <v>ZK106.K227.C700</v>
          </cell>
          <cell r="M612" t="str">
            <v>ZK106.K227.C700</v>
          </cell>
          <cell r="N612" t="str">
            <v>ZK106</v>
          </cell>
          <cell r="O612" t="str">
            <v>C700</v>
          </cell>
          <cell r="Q612">
            <v>9.43</v>
          </cell>
          <cell r="R612">
            <v>0</v>
          </cell>
          <cell r="S612" t="b">
            <v>0</v>
          </cell>
          <cell r="U612" t="str">
            <v>ZK1</v>
          </cell>
          <cell r="V612" t="str">
            <v>C700</v>
          </cell>
          <cell r="W612">
            <v>0</v>
          </cell>
          <cell r="X612">
            <v>0</v>
          </cell>
          <cell r="Y612">
            <v>9.43</v>
          </cell>
          <cell r="Z612">
            <v>0</v>
          </cell>
          <cell r="AA612">
            <v>9.43</v>
          </cell>
          <cell r="AB612" t="str">
            <v>C700</v>
          </cell>
          <cell r="AC612">
            <v>0</v>
          </cell>
          <cell r="AD612">
            <v>0</v>
          </cell>
          <cell r="AE612">
            <v>9.43</v>
          </cell>
          <cell r="AF612">
            <v>0</v>
          </cell>
          <cell r="AG612" t="str">
            <v>C700</v>
          </cell>
          <cell r="AJ612"/>
          <cell r="AK612">
            <v>1</v>
          </cell>
          <cell r="AL612">
            <v>959870.5499999997</v>
          </cell>
          <cell r="AV612">
            <v>9.43</v>
          </cell>
        </row>
        <row r="613">
          <cell r="A613" t="str">
            <v>ZK106.K227.I005</v>
          </cell>
          <cell r="B613" t="str">
            <v>ZK106</v>
          </cell>
          <cell r="C613">
            <v>0</v>
          </cell>
          <cell r="D613">
            <v>0</v>
          </cell>
          <cell r="E613">
            <v>0</v>
          </cell>
          <cell r="F613">
            <v>362.54</v>
          </cell>
          <cell r="G613">
            <v>0</v>
          </cell>
          <cell r="H613">
            <v>362.54</v>
          </cell>
          <cell r="J613" t="str">
            <v>ZK106.K227.I005</v>
          </cell>
          <cell r="K613">
            <v>362.54</v>
          </cell>
          <cell r="L613" t="str">
            <v>ZK106.K227.I005</v>
          </cell>
          <cell r="M613" t="str">
            <v>ZK106.K227.I005</v>
          </cell>
          <cell r="N613" t="str">
            <v>ZK106</v>
          </cell>
          <cell r="O613" t="str">
            <v>I005</v>
          </cell>
          <cell r="Q613">
            <v>362.54</v>
          </cell>
          <cell r="R613">
            <v>0</v>
          </cell>
          <cell r="S613" t="b">
            <v>0</v>
          </cell>
          <cell r="U613" t="str">
            <v>ZK1</v>
          </cell>
          <cell r="V613" t="str">
            <v>I005</v>
          </cell>
          <cell r="W613">
            <v>0</v>
          </cell>
          <cell r="X613">
            <v>0</v>
          </cell>
          <cell r="Y613">
            <v>362.54</v>
          </cell>
          <cell r="Z613">
            <v>0</v>
          </cell>
          <cell r="AA613">
            <v>362.54</v>
          </cell>
          <cell r="AB613" t="str">
            <v>I005</v>
          </cell>
          <cell r="AC613">
            <v>0</v>
          </cell>
          <cell r="AD613">
            <v>0</v>
          </cell>
          <cell r="AE613">
            <v>362.54</v>
          </cell>
          <cell r="AF613">
            <v>0</v>
          </cell>
          <cell r="AG613" t="str">
            <v>I005</v>
          </cell>
          <cell r="AJ613"/>
          <cell r="AK613">
            <v>1</v>
          </cell>
          <cell r="AL613">
            <v>959870.5499999997</v>
          </cell>
          <cell r="AV613">
            <v>362.54</v>
          </cell>
        </row>
        <row r="614">
          <cell r="A614" t="str">
            <v>ZK106.K227.I006</v>
          </cell>
          <cell r="B614" t="str">
            <v>ZK106</v>
          </cell>
          <cell r="C614">
            <v>0</v>
          </cell>
          <cell r="D614">
            <v>0</v>
          </cell>
          <cell r="E614">
            <v>0</v>
          </cell>
          <cell r="F614">
            <v>3199.84</v>
          </cell>
          <cell r="G614">
            <v>0</v>
          </cell>
          <cell r="H614">
            <v>3199.84</v>
          </cell>
          <cell r="J614" t="str">
            <v>ZK106.K227.I006</v>
          </cell>
          <cell r="K614">
            <v>3199.84</v>
          </cell>
          <cell r="L614" t="str">
            <v>ZK106.K227.I006</v>
          </cell>
          <cell r="M614" t="str">
            <v>ZK106.K227.I006</v>
          </cell>
          <cell r="N614" t="str">
            <v>ZK106</v>
          </cell>
          <cell r="O614" t="str">
            <v>I006</v>
          </cell>
          <cell r="Q614">
            <v>3199.84</v>
          </cell>
          <cell r="R614">
            <v>0</v>
          </cell>
          <cell r="S614" t="b">
            <v>0</v>
          </cell>
          <cell r="U614" t="str">
            <v>ZK1</v>
          </cell>
          <cell r="V614" t="str">
            <v>I006</v>
          </cell>
          <cell r="W614">
            <v>0</v>
          </cell>
          <cell r="X614">
            <v>0</v>
          </cell>
          <cell r="Y614">
            <v>3199.84</v>
          </cell>
          <cell r="Z614">
            <v>0</v>
          </cell>
          <cell r="AA614">
            <v>3199.84</v>
          </cell>
          <cell r="AB614" t="str">
            <v>I006</v>
          </cell>
          <cell r="AC614">
            <v>0</v>
          </cell>
          <cell r="AD614">
            <v>0</v>
          </cell>
          <cell r="AE614">
            <v>3199.84</v>
          </cell>
          <cell r="AF614">
            <v>0</v>
          </cell>
          <cell r="AG614" t="str">
            <v>I006</v>
          </cell>
          <cell r="AJ614"/>
          <cell r="AK614">
            <v>1</v>
          </cell>
          <cell r="AL614">
            <v>959870.5499999997</v>
          </cell>
          <cell r="AV614">
            <v>3199.84</v>
          </cell>
        </row>
        <row r="615">
          <cell r="A615" t="str">
            <v>ZK106.K227.I007</v>
          </cell>
          <cell r="B615" t="str">
            <v>ZK106</v>
          </cell>
          <cell r="C615">
            <v>0</v>
          </cell>
          <cell r="D615">
            <v>0</v>
          </cell>
          <cell r="E615">
            <v>0</v>
          </cell>
          <cell r="F615">
            <v>2481.29</v>
          </cell>
          <cell r="G615">
            <v>0</v>
          </cell>
          <cell r="H615">
            <v>2481.29</v>
          </cell>
          <cell r="J615" t="str">
            <v>ZK106.K227.I007</v>
          </cell>
          <cell r="K615">
            <v>2481.29</v>
          </cell>
          <cell r="L615" t="str">
            <v>ZK106.K227.I007</v>
          </cell>
          <cell r="M615" t="str">
            <v>ZK106.K227.I007</v>
          </cell>
          <cell r="N615" t="str">
            <v>ZK106</v>
          </cell>
          <cell r="O615" t="str">
            <v>I007</v>
          </cell>
          <cell r="Q615">
            <v>2481.29</v>
          </cell>
          <cell r="R615">
            <v>0</v>
          </cell>
          <cell r="S615" t="b">
            <v>0</v>
          </cell>
          <cell r="U615" t="str">
            <v>ZK1</v>
          </cell>
          <cell r="V615" t="str">
            <v>I007</v>
          </cell>
          <cell r="W615">
            <v>0</v>
          </cell>
          <cell r="X615">
            <v>0</v>
          </cell>
          <cell r="Y615">
            <v>2481.29</v>
          </cell>
          <cell r="Z615">
            <v>0</v>
          </cell>
          <cell r="AA615">
            <v>2481.29</v>
          </cell>
          <cell r="AB615" t="str">
            <v>I007</v>
          </cell>
          <cell r="AC615">
            <v>0</v>
          </cell>
          <cell r="AD615">
            <v>0</v>
          </cell>
          <cell r="AE615">
            <v>2481.29</v>
          </cell>
          <cell r="AF615">
            <v>0</v>
          </cell>
          <cell r="AG615" t="str">
            <v>I007</v>
          </cell>
          <cell r="AJ615"/>
          <cell r="AK615">
            <v>1</v>
          </cell>
          <cell r="AL615">
            <v>959870.5499999997</v>
          </cell>
          <cell r="AV615">
            <v>2481.29</v>
          </cell>
        </row>
        <row r="616">
          <cell r="A616" t="str">
            <v>ZK106.K227.I008</v>
          </cell>
          <cell r="B616" t="str">
            <v>ZK106</v>
          </cell>
          <cell r="C616">
            <v>0</v>
          </cell>
          <cell r="D616">
            <v>0</v>
          </cell>
          <cell r="E616">
            <v>0</v>
          </cell>
          <cell r="F616">
            <v>968.55</v>
          </cell>
          <cell r="G616">
            <v>0</v>
          </cell>
          <cell r="H616">
            <v>968.55</v>
          </cell>
          <cell r="J616" t="str">
            <v>ZK106.K227.I008</v>
          </cell>
          <cell r="K616">
            <v>968.55</v>
          </cell>
          <cell r="L616" t="str">
            <v>ZK106.K227.I008</v>
          </cell>
          <cell r="M616" t="str">
            <v>ZK106.K227.I008</v>
          </cell>
          <cell r="N616" t="str">
            <v>ZK106</v>
          </cell>
          <cell r="O616" t="str">
            <v>I008</v>
          </cell>
          <cell r="Q616">
            <v>968.55</v>
          </cell>
          <cell r="R616">
            <v>0</v>
          </cell>
          <cell r="S616" t="b">
            <v>0</v>
          </cell>
          <cell r="U616" t="str">
            <v>ZK1</v>
          </cell>
          <cell r="V616" t="str">
            <v>I008</v>
          </cell>
          <cell r="W616">
            <v>0</v>
          </cell>
          <cell r="X616">
            <v>0</v>
          </cell>
          <cell r="Y616">
            <v>968.55</v>
          </cell>
          <cell r="Z616">
            <v>0</v>
          </cell>
          <cell r="AA616">
            <v>968.55</v>
          </cell>
          <cell r="AB616" t="str">
            <v>I008</v>
          </cell>
          <cell r="AC616">
            <v>0</v>
          </cell>
          <cell r="AD616">
            <v>0</v>
          </cell>
          <cell r="AE616">
            <v>968.55</v>
          </cell>
          <cell r="AF616">
            <v>0</v>
          </cell>
          <cell r="AG616" t="str">
            <v>I008</v>
          </cell>
          <cell r="AJ616"/>
          <cell r="AK616">
            <v>1</v>
          </cell>
          <cell r="AL616">
            <v>959870.5499999997</v>
          </cell>
          <cell r="AV616">
            <v>968.55</v>
          </cell>
        </row>
        <row r="617">
          <cell r="A617" t="str">
            <v>ZK106.K227.I009</v>
          </cell>
          <cell r="B617" t="str">
            <v>ZK106</v>
          </cell>
          <cell r="C617">
            <v>0</v>
          </cell>
          <cell r="D617">
            <v>0</v>
          </cell>
          <cell r="E617">
            <v>0</v>
          </cell>
          <cell r="F617">
            <v>918.81</v>
          </cell>
          <cell r="G617">
            <v>0</v>
          </cell>
          <cell r="H617">
            <v>918.81</v>
          </cell>
          <cell r="J617" t="str">
            <v>ZK106.K227.I009</v>
          </cell>
          <cell r="K617">
            <v>918.81</v>
          </cell>
          <cell r="L617" t="str">
            <v>ZK106.K227.I009</v>
          </cell>
          <cell r="M617" t="str">
            <v>ZK106.K227.I009</v>
          </cell>
          <cell r="N617" t="str">
            <v>ZK106</v>
          </cell>
          <cell r="O617" t="str">
            <v>I009</v>
          </cell>
          <cell r="Q617">
            <v>918.81</v>
          </cell>
          <cell r="R617">
            <v>0</v>
          </cell>
          <cell r="S617" t="b">
            <v>0</v>
          </cell>
          <cell r="U617" t="str">
            <v>ZK1</v>
          </cell>
          <cell r="V617" t="str">
            <v>I009</v>
          </cell>
          <cell r="W617">
            <v>0</v>
          </cell>
          <cell r="X617">
            <v>0</v>
          </cell>
          <cell r="Y617">
            <v>918.81</v>
          </cell>
          <cell r="Z617">
            <v>0</v>
          </cell>
          <cell r="AA617">
            <v>918.81</v>
          </cell>
          <cell r="AB617" t="str">
            <v>I009</v>
          </cell>
          <cell r="AC617">
            <v>0</v>
          </cell>
          <cell r="AD617">
            <v>0</v>
          </cell>
          <cell r="AE617">
            <v>918.81</v>
          </cell>
          <cell r="AF617">
            <v>0</v>
          </cell>
          <cell r="AG617" t="str">
            <v>I009</v>
          </cell>
          <cell r="AJ617"/>
          <cell r="AK617">
            <v>1</v>
          </cell>
          <cell r="AL617">
            <v>959870.5499999997</v>
          </cell>
          <cell r="AV617">
            <v>918.81</v>
          </cell>
        </row>
        <row r="618">
          <cell r="A618" t="str">
            <v>ZK106.K232.I005</v>
          </cell>
          <cell r="B618" t="str">
            <v>ZK106</v>
          </cell>
          <cell r="C618">
            <v>0</v>
          </cell>
          <cell r="D618">
            <v>0</v>
          </cell>
          <cell r="E618">
            <v>0</v>
          </cell>
          <cell r="F618">
            <v>2965</v>
          </cell>
          <cell r="G618">
            <v>0</v>
          </cell>
          <cell r="H618">
            <v>2965</v>
          </cell>
          <cell r="J618" t="str">
            <v>ZK106.K232.I005</v>
          </cell>
          <cell r="K618">
            <v>2965</v>
          </cell>
          <cell r="L618" t="str">
            <v>ZK106.K232.I005</v>
          </cell>
          <cell r="M618" t="str">
            <v>ZK106.K232.I005</v>
          </cell>
          <cell r="N618" t="str">
            <v>ZK106</v>
          </cell>
          <cell r="O618" t="str">
            <v>I005</v>
          </cell>
          <cell r="Q618">
            <v>2965</v>
          </cell>
          <cell r="R618">
            <v>0</v>
          </cell>
          <cell r="S618" t="b">
            <v>0</v>
          </cell>
          <cell r="U618" t="str">
            <v>ZK1</v>
          </cell>
          <cell r="V618" t="str">
            <v>I005</v>
          </cell>
          <cell r="W618">
            <v>0</v>
          </cell>
          <cell r="X618">
            <v>0</v>
          </cell>
          <cell r="Y618">
            <v>2965</v>
          </cell>
          <cell r="Z618">
            <v>0</v>
          </cell>
          <cell r="AA618">
            <v>2965</v>
          </cell>
          <cell r="AB618" t="str">
            <v>I005</v>
          </cell>
          <cell r="AC618">
            <v>0</v>
          </cell>
          <cell r="AD618">
            <v>0</v>
          </cell>
          <cell r="AE618">
            <v>2965</v>
          </cell>
          <cell r="AF618">
            <v>0</v>
          </cell>
          <cell r="AG618" t="str">
            <v>I005</v>
          </cell>
          <cell r="AJ618"/>
          <cell r="AK618">
            <v>1</v>
          </cell>
          <cell r="AL618">
            <v>959870.5499999997</v>
          </cell>
          <cell r="AV618">
            <v>2965</v>
          </cell>
        </row>
        <row r="619">
          <cell r="A619" t="str">
            <v>ZK106.K232.I009</v>
          </cell>
          <cell r="B619" t="str">
            <v>ZK106</v>
          </cell>
          <cell r="C619">
            <v>0</v>
          </cell>
          <cell r="D619">
            <v>0</v>
          </cell>
          <cell r="E619">
            <v>0</v>
          </cell>
          <cell r="F619">
            <v>2250</v>
          </cell>
          <cell r="G619">
            <v>0</v>
          </cell>
          <cell r="H619">
            <v>2250</v>
          </cell>
          <cell r="J619" t="str">
            <v>ZK106.K232.I009</v>
          </cell>
          <cell r="K619">
            <v>2250</v>
          </cell>
          <cell r="L619" t="str">
            <v>ZK106.K232.I009</v>
          </cell>
          <cell r="M619" t="str">
            <v>ZK106.K232.I009</v>
          </cell>
          <cell r="N619" t="str">
            <v>ZK106</v>
          </cell>
          <cell r="O619" t="str">
            <v>I009</v>
          </cell>
          <cell r="Q619">
            <v>2250</v>
          </cell>
          <cell r="R619">
            <v>0</v>
          </cell>
          <cell r="S619" t="b">
            <v>0</v>
          </cell>
          <cell r="U619" t="str">
            <v>ZK1</v>
          </cell>
          <cell r="V619" t="str">
            <v>I009</v>
          </cell>
          <cell r="W619">
            <v>0</v>
          </cell>
          <cell r="X619">
            <v>0</v>
          </cell>
          <cell r="Y619">
            <v>2250</v>
          </cell>
          <cell r="Z619">
            <v>0</v>
          </cell>
          <cell r="AA619">
            <v>2250</v>
          </cell>
          <cell r="AB619" t="str">
            <v>I009</v>
          </cell>
          <cell r="AC619">
            <v>0</v>
          </cell>
          <cell r="AD619">
            <v>0</v>
          </cell>
          <cell r="AE619">
            <v>2250</v>
          </cell>
          <cell r="AF619">
            <v>0</v>
          </cell>
          <cell r="AG619" t="str">
            <v>I009</v>
          </cell>
          <cell r="AJ619"/>
          <cell r="AK619">
            <v>1</v>
          </cell>
          <cell r="AL619">
            <v>959870.5499999997</v>
          </cell>
          <cell r="AV619">
            <v>2250</v>
          </cell>
        </row>
        <row r="620">
          <cell r="A620" t="str">
            <v>ZK106.K244.C020</v>
          </cell>
          <cell r="B620" t="str">
            <v>ZK106</v>
          </cell>
          <cell r="C620">
            <v>0</v>
          </cell>
          <cell r="D620">
            <v>0</v>
          </cell>
          <cell r="E620">
            <v>2700</v>
          </cell>
          <cell r="F620">
            <v>0</v>
          </cell>
          <cell r="G620">
            <v>0</v>
          </cell>
          <cell r="H620">
            <v>0</v>
          </cell>
          <cell r="J620" t="str">
            <v>ZK106.K244.C020</v>
          </cell>
          <cell r="K620">
            <v>0</v>
          </cell>
          <cell r="L620" t="str">
            <v>ZK106.K244.C020</v>
          </cell>
          <cell r="M620" t="str">
            <v>ZK106.K244.C020</v>
          </cell>
          <cell r="N620" t="str">
            <v>ZK106</v>
          </cell>
          <cell r="O620" t="str">
            <v>C020</v>
          </cell>
          <cell r="Q620">
            <v>0</v>
          </cell>
          <cell r="R620">
            <v>0</v>
          </cell>
          <cell r="S620" t="b">
            <v>0</v>
          </cell>
          <cell r="U620" t="str">
            <v>ZK1</v>
          </cell>
          <cell r="V620" t="str">
            <v>C020</v>
          </cell>
          <cell r="W620">
            <v>0</v>
          </cell>
          <cell r="X620">
            <v>2700</v>
          </cell>
          <cell r="Y620">
            <v>0</v>
          </cell>
          <cell r="Z620">
            <v>0</v>
          </cell>
          <cell r="AA620">
            <v>0</v>
          </cell>
          <cell r="AB620" t="str">
            <v>C020</v>
          </cell>
          <cell r="AC620">
            <v>0</v>
          </cell>
          <cell r="AD620">
            <v>2700</v>
          </cell>
          <cell r="AE620">
            <v>0</v>
          </cell>
          <cell r="AF620">
            <v>0</v>
          </cell>
          <cell r="AG620" t="str">
            <v>C020</v>
          </cell>
          <cell r="AJ620"/>
          <cell r="AK620">
            <v>1</v>
          </cell>
          <cell r="AL620">
            <v>959870.5499999997</v>
          </cell>
          <cell r="AV620">
            <v>2700</v>
          </cell>
        </row>
        <row r="621">
          <cell r="A621" t="str">
            <v>ZK106.K244.C025</v>
          </cell>
          <cell r="B621" t="str">
            <v>ZK106</v>
          </cell>
          <cell r="C621">
            <v>0</v>
          </cell>
          <cell r="D621">
            <v>0</v>
          </cell>
          <cell r="E621">
            <v>0</v>
          </cell>
          <cell r="F621">
            <v>1630</v>
          </cell>
          <cell r="G621">
            <v>0</v>
          </cell>
          <cell r="H621">
            <v>1630</v>
          </cell>
          <cell r="J621" t="str">
            <v>ZK106.K244.C025</v>
          </cell>
          <cell r="K621">
            <v>1630</v>
          </cell>
          <cell r="L621" t="str">
            <v>ZK106.K244.C025</v>
          </cell>
          <cell r="M621" t="str">
            <v>ZK106.K244.C025</v>
          </cell>
          <cell r="N621" t="str">
            <v>ZK106</v>
          </cell>
          <cell r="O621" t="str">
            <v>C025</v>
          </cell>
          <cell r="Q621">
            <v>1630</v>
          </cell>
          <cell r="R621">
            <v>0</v>
          </cell>
          <cell r="S621" t="b">
            <v>0</v>
          </cell>
          <cell r="U621" t="str">
            <v>ZK1</v>
          </cell>
          <cell r="V621" t="str">
            <v>C025</v>
          </cell>
          <cell r="W621">
            <v>0</v>
          </cell>
          <cell r="X621">
            <v>0</v>
          </cell>
          <cell r="Y621">
            <v>1630</v>
          </cell>
          <cell r="Z621">
            <v>0</v>
          </cell>
          <cell r="AA621">
            <v>1630</v>
          </cell>
          <cell r="AB621" t="str">
            <v>C025</v>
          </cell>
          <cell r="AC621">
            <v>0</v>
          </cell>
          <cell r="AD621">
            <v>0</v>
          </cell>
          <cell r="AE621">
            <v>1630</v>
          </cell>
          <cell r="AF621">
            <v>0</v>
          </cell>
          <cell r="AG621" t="str">
            <v>C025</v>
          </cell>
          <cell r="AJ621"/>
          <cell r="AK621">
            <v>1</v>
          </cell>
          <cell r="AL621">
            <v>959870.5499999997</v>
          </cell>
          <cell r="AV621">
            <v>1630</v>
          </cell>
        </row>
        <row r="622">
          <cell r="A622" t="str">
            <v>ZK106.K244.C031</v>
          </cell>
          <cell r="B622" t="str">
            <v>ZK106</v>
          </cell>
          <cell r="C622">
            <v>0</v>
          </cell>
          <cell r="D622">
            <v>0</v>
          </cell>
          <cell r="E622">
            <v>45000</v>
          </cell>
          <cell r="F622">
            <v>5000</v>
          </cell>
          <cell r="G622">
            <v>0</v>
          </cell>
          <cell r="H622">
            <v>5000</v>
          </cell>
          <cell r="J622" t="str">
            <v>ZK106.K244.C031</v>
          </cell>
          <cell r="K622">
            <v>5000</v>
          </cell>
          <cell r="L622" t="str">
            <v>ZK106.K244.C031</v>
          </cell>
          <cell r="M622" t="str">
            <v>ZK106.K244.C031</v>
          </cell>
          <cell r="N622" t="str">
            <v>ZK106</v>
          </cell>
          <cell r="O622" t="str">
            <v>C031</v>
          </cell>
          <cell r="Q622">
            <v>5000</v>
          </cell>
          <cell r="R622">
            <v>0</v>
          </cell>
          <cell r="S622" t="b">
            <v>0</v>
          </cell>
          <cell r="U622" t="str">
            <v>ZK1</v>
          </cell>
          <cell r="V622" t="str">
            <v>C031</v>
          </cell>
          <cell r="W622">
            <v>0</v>
          </cell>
          <cell r="X622">
            <v>45000</v>
          </cell>
          <cell r="Y622">
            <v>5000</v>
          </cell>
          <cell r="Z622">
            <v>0</v>
          </cell>
          <cell r="AA622">
            <v>5000</v>
          </cell>
          <cell r="AB622" t="str">
            <v>C031</v>
          </cell>
          <cell r="AC622">
            <v>0</v>
          </cell>
          <cell r="AD622">
            <v>45000</v>
          </cell>
          <cell r="AE622">
            <v>5000</v>
          </cell>
          <cell r="AF622">
            <v>0</v>
          </cell>
          <cell r="AG622" t="str">
            <v>C031</v>
          </cell>
          <cell r="AJ622"/>
          <cell r="AK622">
            <v>1</v>
          </cell>
          <cell r="AL622">
            <v>959870.5499999997</v>
          </cell>
          <cell r="AV622">
            <v>50000</v>
          </cell>
        </row>
        <row r="623">
          <cell r="A623" t="str">
            <v>ZK106.K244.C033</v>
          </cell>
          <cell r="B623" t="str">
            <v>ZK106</v>
          </cell>
          <cell r="C623">
            <v>0</v>
          </cell>
          <cell r="D623">
            <v>0</v>
          </cell>
          <cell r="E623">
            <v>18000</v>
          </cell>
          <cell r="F623">
            <v>10000</v>
          </cell>
          <cell r="G623">
            <v>0</v>
          </cell>
          <cell r="H623">
            <v>10000</v>
          </cell>
          <cell r="J623" t="str">
            <v>ZK106.K244.C033</v>
          </cell>
          <cell r="K623">
            <v>10000</v>
          </cell>
          <cell r="L623" t="str">
            <v>ZK106.K244.C033</v>
          </cell>
          <cell r="M623" t="str">
            <v>ZK106.K244.C033</v>
          </cell>
          <cell r="N623" t="str">
            <v>ZK106</v>
          </cell>
          <cell r="O623" t="str">
            <v>C033</v>
          </cell>
          <cell r="Q623">
            <v>10000</v>
          </cell>
          <cell r="R623">
            <v>0</v>
          </cell>
          <cell r="S623" t="b">
            <v>0</v>
          </cell>
          <cell r="U623" t="str">
            <v>ZK1</v>
          </cell>
          <cell r="V623" t="str">
            <v>C033</v>
          </cell>
          <cell r="W623">
            <v>0</v>
          </cell>
          <cell r="X623">
            <v>18000</v>
          </cell>
          <cell r="Y623">
            <v>10000</v>
          </cell>
          <cell r="Z623">
            <v>0</v>
          </cell>
          <cell r="AA623">
            <v>10000</v>
          </cell>
          <cell r="AB623" t="str">
            <v>C033</v>
          </cell>
          <cell r="AC623">
            <v>0</v>
          </cell>
          <cell r="AD623">
            <v>18000</v>
          </cell>
          <cell r="AE623">
            <v>10000</v>
          </cell>
          <cell r="AF623">
            <v>0</v>
          </cell>
          <cell r="AG623" t="str">
            <v>C033</v>
          </cell>
          <cell r="AJ623"/>
          <cell r="AK623">
            <v>1</v>
          </cell>
          <cell r="AL623">
            <v>959870.5499999997</v>
          </cell>
          <cell r="AV623">
            <v>28000</v>
          </cell>
        </row>
        <row r="624">
          <cell r="A624" t="str">
            <v>ZK106.K244.C034</v>
          </cell>
          <cell r="B624" t="str">
            <v>ZK106</v>
          </cell>
          <cell r="C624">
            <v>0</v>
          </cell>
          <cell r="D624">
            <v>0</v>
          </cell>
          <cell r="E624">
            <v>25000</v>
          </cell>
          <cell r="F624">
            <v>0</v>
          </cell>
          <cell r="G624">
            <v>0</v>
          </cell>
          <cell r="H624">
            <v>0</v>
          </cell>
          <cell r="J624" t="str">
            <v>ZK106.K244.C034</v>
          </cell>
          <cell r="K624">
            <v>0</v>
          </cell>
          <cell r="L624" t="str">
            <v>ZK106.K244.C034</v>
          </cell>
          <cell r="M624" t="str">
            <v>ZK106.K244.C034</v>
          </cell>
          <cell r="N624" t="str">
            <v>ZK106</v>
          </cell>
          <cell r="O624" t="str">
            <v>C034</v>
          </cell>
          <cell r="Q624">
            <v>0</v>
          </cell>
          <cell r="R624">
            <v>0</v>
          </cell>
          <cell r="S624" t="b">
            <v>0</v>
          </cell>
          <cell r="U624" t="str">
            <v>ZK1</v>
          </cell>
          <cell r="V624" t="str">
            <v>C034</v>
          </cell>
          <cell r="W624">
            <v>0</v>
          </cell>
          <cell r="X624">
            <v>25000</v>
          </cell>
          <cell r="Y624">
            <v>0</v>
          </cell>
          <cell r="Z624">
            <v>0</v>
          </cell>
          <cell r="AA624">
            <v>0</v>
          </cell>
          <cell r="AB624" t="str">
            <v>C034</v>
          </cell>
          <cell r="AC624">
            <v>0</v>
          </cell>
          <cell r="AD624">
            <v>25000</v>
          </cell>
          <cell r="AE624">
            <v>0</v>
          </cell>
          <cell r="AF624">
            <v>0</v>
          </cell>
          <cell r="AG624" t="str">
            <v>C034</v>
          </cell>
          <cell r="AJ624"/>
          <cell r="AK624">
            <v>1</v>
          </cell>
          <cell r="AL624">
            <v>959870.5499999997</v>
          </cell>
          <cell r="AV624">
            <v>25000</v>
          </cell>
        </row>
        <row r="625">
          <cell r="A625" t="str">
            <v>ZK106.K244.C035</v>
          </cell>
          <cell r="B625" t="str">
            <v>ZK106</v>
          </cell>
          <cell r="C625">
            <v>0</v>
          </cell>
          <cell r="D625">
            <v>0</v>
          </cell>
          <cell r="E625">
            <v>0</v>
          </cell>
          <cell r="F625">
            <v>6811.1</v>
          </cell>
          <cell r="G625">
            <v>0</v>
          </cell>
          <cell r="H625">
            <v>6811.1</v>
          </cell>
          <cell r="J625" t="str">
            <v>ZK106.K244.C035</v>
          </cell>
          <cell r="K625">
            <v>6811.1</v>
          </cell>
          <cell r="L625" t="str">
            <v>ZK106.K244.C035</v>
          </cell>
          <cell r="M625" t="str">
            <v>ZK106.K244.C035</v>
          </cell>
          <cell r="N625" t="str">
            <v>ZK106</v>
          </cell>
          <cell r="O625" t="str">
            <v>C035</v>
          </cell>
          <cell r="Q625">
            <v>6811.1</v>
          </cell>
          <cell r="R625">
            <v>0</v>
          </cell>
          <cell r="S625" t="b">
            <v>0</v>
          </cell>
          <cell r="U625" t="str">
            <v>ZK1</v>
          </cell>
          <cell r="V625" t="str">
            <v>C035</v>
          </cell>
          <cell r="W625">
            <v>0</v>
          </cell>
          <cell r="X625">
            <v>0</v>
          </cell>
          <cell r="Y625">
            <v>6811.1</v>
          </cell>
          <cell r="Z625">
            <v>0</v>
          </cell>
          <cell r="AA625">
            <v>6811.1</v>
          </cell>
          <cell r="AB625" t="str">
            <v>C035</v>
          </cell>
          <cell r="AC625">
            <v>0</v>
          </cell>
          <cell r="AD625">
            <v>0</v>
          </cell>
          <cell r="AE625">
            <v>6811.1</v>
          </cell>
          <cell r="AF625">
            <v>0</v>
          </cell>
          <cell r="AG625" t="str">
            <v>C035</v>
          </cell>
          <cell r="AJ625"/>
          <cell r="AK625">
            <v>1</v>
          </cell>
          <cell r="AL625">
            <v>959870.5499999997</v>
          </cell>
          <cell r="AV625">
            <v>6811.1</v>
          </cell>
        </row>
        <row r="626">
          <cell r="A626" t="str">
            <v>ZK106.K244.C038</v>
          </cell>
          <cell r="B626" t="str">
            <v>ZK106</v>
          </cell>
          <cell r="C626">
            <v>0</v>
          </cell>
          <cell r="D626">
            <v>0</v>
          </cell>
          <cell r="E626">
            <v>0</v>
          </cell>
          <cell r="F626">
            <v>300</v>
          </cell>
          <cell r="G626">
            <v>0</v>
          </cell>
          <cell r="H626">
            <v>300</v>
          </cell>
          <cell r="J626" t="str">
            <v>ZK106.K244.C038</v>
          </cell>
          <cell r="K626">
            <v>300</v>
          </cell>
          <cell r="L626" t="str">
            <v>ZK106.K244.C038</v>
          </cell>
          <cell r="M626" t="str">
            <v>ZK106.K244.C038</v>
          </cell>
          <cell r="N626" t="str">
            <v>ZK106</v>
          </cell>
          <cell r="O626" t="str">
            <v>C038</v>
          </cell>
          <cell r="Q626">
            <v>300</v>
          </cell>
          <cell r="R626">
            <v>0</v>
          </cell>
          <cell r="S626" t="b">
            <v>0</v>
          </cell>
          <cell r="U626" t="str">
            <v>ZK1</v>
          </cell>
          <cell r="V626" t="str">
            <v>C038</v>
          </cell>
          <cell r="W626">
            <v>0</v>
          </cell>
          <cell r="X626">
            <v>0</v>
          </cell>
          <cell r="Y626">
            <v>300</v>
          </cell>
          <cell r="Z626">
            <v>0</v>
          </cell>
          <cell r="AA626">
            <v>300</v>
          </cell>
          <cell r="AB626" t="str">
            <v>C038</v>
          </cell>
          <cell r="AC626">
            <v>0</v>
          </cell>
          <cell r="AD626">
            <v>0</v>
          </cell>
          <cell r="AE626">
            <v>300</v>
          </cell>
          <cell r="AF626">
            <v>0</v>
          </cell>
          <cell r="AG626" t="str">
            <v>C038</v>
          </cell>
          <cell r="AJ626"/>
          <cell r="AK626">
            <v>1</v>
          </cell>
          <cell r="AL626">
            <v>959870.5499999997</v>
          </cell>
          <cell r="AV626">
            <v>300</v>
          </cell>
        </row>
        <row r="627">
          <cell r="A627" t="str">
            <v>ZK106.K244.C039</v>
          </cell>
          <cell r="B627" t="str">
            <v>ZK106</v>
          </cell>
          <cell r="C627">
            <v>0</v>
          </cell>
          <cell r="D627">
            <v>0</v>
          </cell>
          <cell r="E627">
            <v>0</v>
          </cell>
          <cell r="F627">
            <v>9356</v>
          </cell>
          <cell r="G627">
            <v>0</v>
          </cell>
          <cell r="H627">
            <v>9356</v>
          </cell>
          <cell r="J627" t="str">
            <v>ZK106.K244.C039</v>
          </cell>
          <cell r="K627">
            <v>9356</v>
          </cell>
          <cell r="L627" t="str">
            <v>ZK106.K244.C039</v>
          </cell>
          <cell r="M627" t="str">
            <v>ZK106.K244.C039</v>
          </cell>
          <cell r="N627" t="str">
            <v>ZK106</v>
          </cell>
          <cell r="O627" t="str">
            <v>C039</v>
          </cell>
          <cell r="Q627">
            <v>9356</v>
          </cell>
          <cell r="R627">
            <v>0</v>
          </cell>
          <cell r="S627" t="b">
            <v>0</v>
          </cell>
          <cell r="U627" t="str">
            <v>ZK1</v>
          </cell>
          <cell r="V627" t="str">
            <v>C039</v>
          </cell>
          <cell r="W627">
            <v>0</v>
          </cell>
          <cell r="X627">
            <v>0</v>
          </cell>
          <cell r="Y627">
            <v>9356</v>
          </cell>
          <cell r="Z627">
            <v>0</v>
          </cell>
          <cell r="AA627">
            <v>9356</v>
          </cell>
          <cell r="AB627" t="str">
            <v>C039</v>
          </cell>
          <cell r="AC627">
            <v>0</v>
          </cell>
          <cell r="AD627">
            <v>0</v>
          </cell>
          <cell r="AE627">
            <v>9356</v>
          </cell>
          <cell r="AF627">
            <v>0</v>
          </cell>
          <cell r="AG627" t="str">
            <v>C039</v>
          </cell>
          <cell r="AJ627"/>
          <cell r="AK627">
            <v>1</v>
          </cell>
          <cell r="AL627">
            <v>959870.5499999997</v>
          </cell>
          <cell r="AV627">
            <v>9356</v>
          </cell>
        </row>
        <row r="628">
          <cell r="A628" t="str">
            <v>ZK106.K244.C041</v>
          </cell>
          <cell r="B628" t="str">
            <v>ZK106</v>
          </cell>
          <cell r="C628">
            <v>0</v>
          </cell>
          <cell r="D628">
            <v>0</v>
          </cell>
          <cell r="E628">
            <v>0</v>
          </cell>
          <cell r="F628">
            <v>4851.1499999999996</v>
          </cell>
          <cell r="G628">
            <v>0</v>
          </cell>
          <cell r="H628">
            <v>4851.1499999999996</v>
          </cell>
          <cell r="J628" t="str">
            <v>ZK106.K244.C041</v>
          </cell>
          <cell r="K628">
            <v>4851.1499999999996</v>
          </cell>
          <cell r="L628" t="str">
            <v>ZK106.K244.C041</v>
          </cell>
          <cell r="M628" t="str">
            <v>ZK106.K244.C041</v>
          </cell>
          <cell r="N628" t="str">
            <v>ZK106</v>
          </cell>
          <cell r="O628" t="str">
            <v>C041</v>
          </cell>
          <cell r="Q628">
            <v>4851.1499999999996</v>
          </cell>
          <cell r="R628">
            <v>0</v>
          </cell>
          <cell r="S628" t="b">
            <v>0</v>
          </cell>
          <cell r="U628" t="str">
            <v>ZK1</v>
          </cell>
          <cell r="V628" t="str">
            <v>C041</v>
          </cell>
          <cell r="W628">
            <v>0</v>
          </cell>
          <cell r="X628">
            <v>0</v>
          </cell>
          <cell r="Y628">
            <v>4851.1499999999996</v>
          </cell>
          <cell r="Z628">
            <v>0</v>
          </cell>
          <cell r="AA628">
            <v>4851.1499999999996</v>
          </cell>
          <cell r="AB628" t="str">
            <v>C041</v>
          </cell>
          <cell r="AC628">
            <v>0</v>
          </cell>
          <cell r="AD628">
            <v>0</v>
          </cell>
          <cell r="AE628">
            <v>4851.1499999999996</v>
          </cell>
          <cell r="AF628">
            <v>0</v>
          </cell>
          <cell r="AG628" t="str">
            <v>C041</v>
          </cell>
          <cell r="AJ628"/>
          <cell r="AK628">
            <v>1</v>
          </cell>
          <cell r="AL628">
            <v>959870.5499999997</v>
          </cell>
          <cell r="AV628">
            <v>4851.1499999999996</v>
          </cell>
        </row>
        <row r="629">
          <cell r="A629" t="str">
            <v>ZK106.K244.C045</v>
          </cell>
          <cell r="B629" t="str">
            <v>ZK106</v>
          </cell>
          <cell r="C629">
            <v>0</v>
          </cell>
          <cell r="D629">
            <v>0</v>
          </cell>
          <cell r="E629">
            <v>0</v>
          </cell>
          <cell r="F629">
            <v>78160</v>
          </cell>
          <cell r="G629">
            <v>0</v>
          </cell>
          <cell r="H629">
            <v>78160</v>
          </cell>
          <cell r="J629" t="str">
            <v>ZK106.K244.C045</v>
          </cell>
          <cell r="K629">
            <v>78160</v>
          </cell>
          <cell r="L629" t="str">
            <v>ZK106.K244.C045</v>
          </cell>
          <cell r="M629" t="str">
            <v>ZK106.K244.C045</v>
          </cell>
          <cell r="N629" t="str">
            <v>ZK106</v>
          </cell>
          <cell r="O629" t="str">
            <v>C045</v>
          </cell>
          <cell r="Q629">
            <v>78160</v>
          </cell>
          <cell r="R629">
            <v>0</v>
          </cell>
          <cell r="S629" t="b">
            <v>0</v>
          </cell>
          <cell r="U629" t="str">
            <v>ZK1</v>
          </cell>
          <cell r="V629" t="str">
            <v>C045</v>
          </cell>
          <cell r="W629">
            <v>0</v>
          </cell>
          <cell r="X629">
            <v>0</v>
          </cell>
          <cell r="Y629">
            <v>78160</v>
          </cell>
          <cell r="Z629">
            <v>0</v>
          </cell>
          <cell r="AA629">
            <v>78160</v>
          </cell>
          <cell r="AB629" t="str">
            <v>C045</v>
          </cell>
          <cell r="AC629">
            <v>0</v>
          </cell>
          <cell r="AD629">
            <v>0</v>
          </cell>
          <cell r="AE629">
            <v>78160</v>
          </cell>
          <cell r="AF629">
            <v>0</v>
          </cell>
          <cell r="AG629" t="str">
            <v>C045</v>
          </cell>
          <cell r="AJ629"/>
          <cell r="AK629">
            <v>1</v>
          </cell>
          <cell r="AL629">
            <v>959870.5499999997</v>
          </cell>
          <cell r="AV629">
            <v>78160</v>
          </cell>
        </row>
        <row r="630">
          <cell r="A630" t="str">
            <v>ZK106.K244.C070</v>
          </cell>
          <cell r="B630" t="str">
            <v>ZK106</v>
          </cell>
          <cell r="C630">
            <v>0</v>
          </cell>
          <cell r="D630">
            <v>0</v>
          </cell>
          <cell r="E630">
            <v>0</v>
          </cell>
          <cell r="F630">
            <v>26849.599999999999</v>
          </cell>
          <cell r="G630">
            <v>0</v>
          </cell>
          <cell r="H630">
            <v>26849.599999999999</v>
          </cell>
          <cell r="J630" t="str">
            <v>ZK106.K244.C070</v>
          </cell>
          <cell r="K630">
            <v>26849.599999999999</v>
          </cell>
          <cell r="L630" t="str">
            <v>ZK106.K244.C070</v>
          </cell>
          <cell r="M630" t="str">
            <v>ZK106.K244.C070</v>
          </cell>
          <cell r="N630" t="str">
            <v>ZK106</v>
          </cell>
          <cell r="O630" t="str">
            <v>C070</v>
          </cell>
          <cell r="Q630">
            <v>26849.599999999999</v>
          </cell>
          <cell r="R630">
            <v>0</v>
          </cell>
          <cell r="S630" t="b">
            <v>0</v>
          </cell>
          <cell r="U630" t="str">
            <v>ZK1</v>
          </cell>
          <cell r="V630" t="str">
            <v>C070</v>
          </cell>
          <cell r="W630">
            <v>0</v>
          </cell>
          <cell r="X630">
            <v>0</v>
          </cell>
          <cell r="Y630">
            <v>26849.599999999999</v>
          </cell>
          <cell r="Z630">
            <v>0</v>
          </cell>
          <cell r="AA630">
            <v>26849.599999999999</v>
          </cell>
          <cell r="AB630" t="str">
            <v>C070</v>
          </cell>
          <cell r="AC630">
            <v>0</v>
          </cell>
          <cell r="AD630">
            <v>0</v>
          </cell>
          <cell r="AE630">
            <v>26849.599999999999</v>
          </cell>
          <cell r="AF630">
            <v>0</v>
          </cell>
          <cell r="AG630" t="str">
            <v>C070</v>
          </cell>
          <cell r="AJ630"/>
          <cell r="AK630">
            <v>1</v>
          </cell>
          <cell r="AL630">
            <v>959870.5499999997</v>
          </cell>
          <cell r="AV630">
            <v>26849.599999999999</v>
          </cell>
        </row>
        <row r="631">
          <cell r="A631" t="str">
            <v>ZK106.K244.C100</v>
          </cell>
          <cell r="B631" t="str">
            <v>ZK106</v>
          </cell>
          <cell r="C631">
            <v>0</v>
          </cell>
          <cell r="D631">
            <v>0</v>
          </cell>
          <cell r="E631">
            <v>0</v>
          </cell>
          <cell r="F631">
            <v>4963.1000000000004</v>
          </cell>
          <cell r="G631">
            <v>0</v>
          </cell>
          <cell r="H631">
            <v>4963.1000000000004</v>
          </cell>
          <cell r="J631" t="str">
            <v>ZK106.K244.C100</v>
          </cell>
          <cell r="K631">
            <v>4963.1000000000004</v>
          </cell>
          <cell r="L631" t="str">
            <v>ZK106.K244.C100</v>
          </cell>
          <cell r="M631" t="str">
            <v>ZK106.K244.C100</v>
          </cell>
          <cell r="N631" t="str">
            <v>ZK106</v>
          </cell>
          <cell r="O631" t="str">
            <v>C100</v>
          </cell>
          <cell r="Q631">
            <v>4963.1000000000004</v>
          </cell>
          <cell r="R631">
            <v>0</v>
          </cell>
          <cell r="S631" t="b">
            <v>0</v>
          </cell>
          <cell r="U631" t="str">
            <v>ZK1</v>
          </cell>
          <cell r="V631" t="str">
            <v>C100</v>
          </cell>
          <cell r="W631">
            <v>0</v>
          </cell>
          <cell r="X631">
            <v>0</v>
          </cell>
          <cell r="Y631">
            <v>4963.1000000000004</v>
          </cell>
          <cell r="Z631">
            <v>0</v>
          </cell>
          <cell r="AA631">
            <v>4963.1000000000004</v>
          </cell>
          <cell r="AB631" t="str">
            <v>C100</v>
          </cell>
          <cell r="AC631">
            <v>0</v>
          </cell>
          <cell r="AD631">
            <v>0</v>
          </cell>
          <cell r="AE631">
            <v>4963.1000000000004</v>
          </cell>
          <cell r="AF631">
            <v>0</v>
          </cell>
          <cell r="AG631" t="str">
            <v>C100</v>
          </cell>
          <cell r="AJ631"/>
          <cell r="AK631">
            <v>1</v>
          </cell>
          <cell r="AL631">
            <v>959870.5499999997</v>
          </cell>
          <cell r="AV631">
            <v>4963.1000000000004</v>
          </cell>
        </row>
        <row r="632">
          <cell r="A632" t="str">
            <v>ZK106.K244.C130</v>
          </cell>
          <cell r="B632" t="str">
            <v>ZK106</v>
          </cell>
          <cell r="C632">
            <v>0</v>
          </cell>
          <cell r="D632">
            <v>0</v>
          </cell>
          <cell r="E632">
            <v>0</v>
          </cell>
          <cell r="F632">
            <v>9980</v>
          </cell>
          <cell r="G632">
            <v>0</v>
          </cell>
          <cell r="H632">
            <v>9980</v>
          </cell>
          <cell r="J632" t="str">
            <v>ZK106.K244.C130</v>
          </cell>
          <cell r="K632">
            <v>9980</v>
          </cell>
          <cell r="L632" t="str">
            <v>ZK106.K244.C130</v>
          </cell>
          <cell r="M632" t="str">
            <v>ZK106.K244.C130</v>
          </cell>
          <cell r="N632" t="str">
            <v>ZK106</v>
          </cell>
          <cell r="O632" t="str">
            <v>C130</v>
          </cell>
          <cell r="Q632">
            <v>9980</v>
          </cell>
          <cell r="R632">
            <v>0</v>
          </cell>
          <cell r="S632" t="b">
            <v>0</v>
          </cell>
          <cell r="U632" t="str">
            <v>ZK1</v>
          </cell>
          <cell r="V632" t="str">
            <v>C130</v>
          </cell>
          <cell r="W632">
            <v>0</v>
          </cell>
          <cell r="X632">
            <v>0</v>
          </cell>
          <cell r="Y632">
            <v>9980</v>
          </cell>
          <cell r="Z632">
            <v>0</v>
          </cell>
          <cell r="AA632">
            <v>9980</v>
          </cell>
          <cell r="AB632" t="str">
            <v>C130</v>
          </cell>
          <cell r="AC632">
            <v>0</v>
          </cell>
          <cell r="AD632">
            <v>0</v>
          </cell>
          <cell r="AE632">
            <v>9980</v>
          </cell>
          <cell r="AF632">
            <v>0</v>
          </cell>
          <cell r="AG632" t="str">
            <v>C130</v>
          </cell>
          <cell r="AJ632"/>
          <cell r="AK632">
            <v>1</v>
          </cell>
          <cell r="AL632">
            <v>959870.5499999997</v>
          </cell>
          <cell r="AV632">
            <v>9980</v>
          </cell>
        </row>
        <row r="633">
          <cell r="A633" t="str">
            <v>ZK106.K244.C140</v>
          </cell>
          <cell r="B633" t="str">
            <v>ZK106</v>
          </cell>
          <cell r="C633">
            <v>0</v>
          </cell>
          <cell r="D633">
            <v>0</v>
          </cell>
          <cell r="E633">
            <v>19.170000000000002</v>
          </cell>
          <cell r="F633">
            <v>0</v>
          </cell>
          <cell r="G633">
            <v>0</v>
          </cell>
          <cell r="H633">
            <v>0</v>
          </cell>
          <cell r="J633" t="str">
            <v>ZK106.K244.C140</v>
          </cell>
          <cell r="K633">
            <v>0</v>
          </cell>
          <cell r="L633" t="str">
            <v>ZK106.K244.C140</v>
          </cell>
          <cell r="M633" t="str">
            <v>ZK106.K244.C140</v>
          </cell>
          <cell r="N633" t="str">
            <v>ZK106</v>
          </cell>
          <cell r="O633" t="str">
            <v>C140</v>
          </cell>
          <cell r="Q633">
            <v>0</v>
          </cell>
          <cell r="R633">
            <v>0</v>
          </cell>
          <cell r="S633" t="b">
            <v>0</v>
          </cell>
          <cell r="U633" t="str">
            <v>ZK1</v>
          </cell>
          <cell r="V633" t="str">
            <v>C140</v>
          </cell>
          <cell r="W633">
            <v>0</v>
          </cell>
          <cell r="X633">
            <v>19.170000000000002</v>
          </cell>
          <cell r="Y633">
            <v>0</v>
          </cell>
          <cell r="Z633">
            <v>0</v>
          </cell>
          <cell r="AA633">
            <v>0</v>
          </cell>
          <cell r="AB633" t="str">
            <v>C140</v>
          </cell>
          <cell r="AC633">
            <v>0</v>
          </cell>
          <cell r="AD633">
            <v>19.170000000000002</v>
          </cell>
          <cell r="AE633">
            <v>0</v>
          </cell>
          <cell r="AF633">
            <v>0</v>
          </cell>
          <cell r="AG633" t="str">
            <v>C140</v>
          </cell>
          <cell r="AJ633"/>
          <cell r="AK633">
            <v>1</v>
          </cell>
          <cell r="AL633">
            <v>959870.5499999997</v>
          </cell>
          <cell r="AV633">
            <v>19.170000000000002</v>
          </cell>
        </row>
        <row r="634">
          <cell r="A634" t="str">
            <v>ZK106.K244.C290</v>
          </cell>
          <cell r="B634" t="str">
            <v>ZK106</v>
          </cell>
          <cell r="C634">
            <v>0</v>
          </cell>
          <cell r="D634">
            <v>0</v>
          </cell>
          <cell r="E634">
            <v>0</v>
          </cell>
          <cell r="F634">
            <v>41590</v>
          </cell>
          <cell r="G634">
            <v>0</v>
          </cell>
          <cell r="H634">
            <v>41590</v>
          </cell>
          <cell r="J634" t="str">
            <v>ZK106.K244.C290</v>
          </cell>
          <cell r="K634">
            <v>41590</v>
          </cell>
          <cell r="L634" t="str">
            <v>ZK106.K244.C290</v>
          </cell>
          <cell r="M634" t="str">
            <v>ZK106.K244.C290</v>
          </cell>
          <cell r="N634" t="str">
            <v>ZK106</v>
          </cell>
          <cell r="O634" t="str">
            <v>C290</v>
          </cell>
          <cell r="Q634">
            <v>41590</v>
          </cell>
          <cell r="R634">
            <v>0</v>
          </cell>
          <cell r="S634" t="b">
            <v>0</v>
          </cell>
          <cell r="U634" t="str">
            <v>ZK1</v>
          </cell>
          <cell r="V634" t="str">
            <v>C290</v>
          </cell>
          <cell r="W634">
            <v>0</v>
          </cell>
          <cell r="X634">
            <v>0</v>
          </cell>
          <cell r="Y634">
            <v>41590</v>
          </cell>
          <cell r="Z634">
            <v>0</v>
          </cell>
          <cell r="AA634">
            <v>41590</v>
          </cell>
          <cell r="AB634" t="str">
            <v>C290</v>
          </cell>
          <cell r="AC634">
            <v>0</v>
          </cell>
          <cell r="AD634">
            <v>0</v>
          </cell>
          <cell r="AE634">
            <v>41590</v>
          </cell>
          <cell r="AF634">
            <v>0</v>
          </cell>
          <cell r="AG634" t="str">
            <v>C290</v>
          </cell>
          <cell r="AJ634"/>
          <cell r="AK634">
            <v>1</v>
          </cell>
          <cell r="AL634">
            <v>959870.5499999997</v>
          </cell>
          <cell r="AV634">
            <v>41590</v>
          </cell>
        </row>
        <row r="635">
          <cell r="A635" t="str">
            <v>ZK106.K244.C350</v>
          </cell>
          <cell r="B635" t="str">
            <v>ZK106</v>
          </cell>
          <cell r="C635">
            <v>0</v>
          </cell>
          <cell r="D635">
            <v>0</v>
          </cell>
          <cell r="E635">
            <v>0</v>
          </cell>
          <cell r="F635">
            <v>26922.880000000001</v>
          </cell>
          <cell r="G635">
            <v>0</v>
          </cell>
          <cell r="H635">
            <v>26922.880000000001</v>
          </cell>
          <cell r="J635" t="str">
            <v>ZK106.K244.C350</v>
          </cell>
          <cell r="K635">
            <v>26922.880000000001</v>
          </cell>
          <cell r="L635" t="str">
            <v>ZK106.K244.C350</v>
          </cell>
          <cell r="M635" t="str">
            <v>ZK106.K244.C350</v>
          </cell>
          <cell r="N635" t="str">
            <v>ZK106</v>
          </cell>
          <cell r="O635" t="str">
            <v>C350</v>
          </cell>
          <cell r="Q635">
            <v>26922.880000000001</v>
          </cell>
          <cell r="R635">
            <v>0</v>
          </cell>
          <cell r="S635" t="b">
            <v>0</v>
          </cell>
          <cell r="U635" t="str">
            <v>ZK1</v>
          </cell>
          <cell r="V635" t="str">
            <v>C350</v>
          </cell>
          <cell r="W635">
            <v>0</v>
          </cell>
          <cell r="X635">
            <v>0</v>
          </cell>
          <cell r="Y635">
            <v>26922.880000000001</v>
          </cell>
          <cell r="Z635">
            <v>0</v>
          </cell>
          <cell r="AA635">
            <v>26922.880000000001</v>
          </cell>
          <cell r="AB635" t="str">
            <v>C350</v>
          </cell>
          <cell r="AC635">
            <v>0</v>
          </cell>
          <cell r="AD635">
            <v>0</v>
          </cell>
          <cell r="AE635">
            <v>26922.880000000001</v>
          </cell>
          <cell r="AF635">
            <v>0</v>
          </cell>
          <cell r="AG635" t="str">
            <v>C350</v>
          </cell>
          <cell r="AJ635"/>
          <cell r="AK635">
            <v>1</v>
          </cell>
          <cell r="AL635">
            <v>959870.5499999997</v>
          </cell>
          <cell r="AV635">
            <v>26922.880000000001</v>
          </cell>
        </row>
        <row r="636">
          <cell r="A636" t="str">
            <v>ZK106.K244.C390</v>
          </cell>
          <cell r="B636" t="str">
            <v>ZK106</v>
          </cell>
          <cell r="C636">
            <v>0</v>
          </cell>
          <cell r="D636">
            <v>0</v>
          </cell>
          <cell r="E636">
            <v>2231.48</v>
          </cell>
          <cell r="F636">
            <v>16722.189999999999</v>
          </cell>
          <cell r="G636">
            <v>0</v>
          </cell>
          <cell r="H636">
            <v>16722.189999999999</v>
          </cell>
          <cell r="J636" t="str">
            <v>ZK106.K244.C390</v>
          </cell>
          <cell r="K636">
            <v>16722.189999999999</v>
          </cell>
          <cell r="L636" t="str">
            <v>ZK106.K244.C390</v>
          </cell>
          <cell r="M636" t="str">
            <v>ZK106.K244.C390</v>
          </cell>
          <cell r="N636" t="str">
            <v>ZK106</v>
          </cell>
          <cell r="O636" t="str">
            <v>C390</v>
          </cell>
          <cell r="Q636">
            <v>16722.189999999999</v>
          </cell>
          <cell r="R636">
            <v>0</v>
          </cell>
          <cell r="S636" t="b">
            <v>0</v>
          </cell>
          <cell r="U636" t="str">
            <v>ZK1</v>
          </cell>
          <cell r="V636" t="str">
            <v>C390</v>
          </cell>
          <cell r="W636">
            <v>0</v>
          </cell>
          <cell r="X636">
            <v>2231.48</v>
          </cell>
          <cell r="Y636">
            <v>16722.189999999999</v>
          </cell>
          <cell r="Z636">
            <v>0</v>
          </cell>
          <cell r="AA636">
            <v>16722.189999999999</v>
          </cell>
          <cell r="AB636" t="str">
            <v>C390</v>
          </cell>
          <cell r="AC636">
            <v>0</v>
          </cell>
          <cell r="AD636">
            <v>2231.48</v>
          </cell>
          <cell r="AE636">
            <v>16722.189999999999</v>
          </cell>
          <cell r="AF636">
            <v>0</v>
          </cell>
          <cell r="AG636" t="str">
            <v>C390</v>
          </cell>
          <cell r="AJ636"/>
          <cell r="AK636">
            <v>1</v>
          </cell>
          <cell r="AL636">
            <v>959870.5499999997</v>
          </cell>
          <cell r="AV636">
            <v>18953.669999999998</v>
          </cell>
        </row>
        <row r="637">
          <cell r="A637" t="str">
            <v>ZK106.K244.C510</v>
          </cell>
          <cell r="B637" t="str">
            <v>ZK106</v>
          </cell>
          <cell r="C637">
            <v>0</v>
          </cell>
          <cell r="D637">
            <v>0</v>
          </cell>
          <cell r="E637">
            <v>0</v>
          </cell>
          <cell r="F637">
            <v>2742.46</v>
          </cell>
          <cell r="G637">
            <v>0</v>
          </cell>
          <cell r="H637">
            <v>2742.46</v>
          </cell>
          <cell r="J637" t="str">
            <v>ZK106.K244.C510</v>
          </cell>
          <cell r="K637">
            <v>2742.46</v>
          </cell>
          <cell r="L637" t="str">
            <v>ZK106.K244.C510</v>
          </cell>
          <cell r="M637" t="str">
            <v>ZK106.K244.C510</v>
          </cell>
          <cell r="N637" t="str">
            <v>ZK106</v>
          </cell>
          <cell r="O637" t="str">
            <v>C510</v>
          </cell>
          <cell r="Q637">
            <v>2742.46</v>
          </cell>
          <cell r="R637">
            <v>0</v>
          </cell>
          <cell r="S637" t="b">
            <v>0</v>
          </cell>
          <cell r="U637" t="str">
            <v>ZK1</v>
          </cell>
          <cell r="V637" t="str">
            <v>C510</v>
          </cell>
          <cell r="W637">
            <v>0</v>
          </cell>
          <cell r="X637">
            <v>0</v>
          </cell>
          <cell r="Y637">
            <v>2742.46</v>
          </cell>
          <cell r="Z637">
            <v>0</v>
          </cell>
          <cell r="AA637">
            <v>2742.46</v>
          </cell>
          <cell r="AB637" t="str">
            <v>C510</v>
          </cell>
          <cell r="AC637">
            <v>0</v>
          </cell>
          <cell r="AD637">
            <v>0</v>
          </cell>
          <cell r="AE637">
            <v>2742.46</v>
          </cell>
          <cell r="AF637">
            <v>0</v>
          </cell>
          <cell r="AG637" t="str">
            <v>C510</v>
          </cell>
          <cell r="AJ637"/>
          <cell r="AK637">
            <v>1</v>
          </cell>
          <cell r="AL637">
            <v>959870.5499999997</v>
          </cell>
          <cell r="AV637">
            <v>2742.46</v>
          </cell>
        </row>
        <row r="638">
          <cell r="A638" t="str">
            <v>ZK106.K244.C555</v>
          </cell>
          <cell r="B638" t="str">
            <v>ZK106</v>
          </cell>
          <cell r="C638">
            <v>0</v>
          </cell>
          <cell r="D638">
            <v>0</v>
          </cell>
          <cell r="E638">
            <v>0</v>
          </cell>
          <cell r="F638">
            <v>1500</v>
          </cell>
          <cell r="G638">
            <v>0</v>
          </cell>
          <cell r="H638">
            <v>1500</v>
          </cell>
          <cell r="J638" t="str">
            <v>ZK106.K244.C555</v>
          </cell>
          <cell r="K638">
            <v>1500</v>
          </cell>
          <cell r="L638" t="str">
            <v>ZK106.K244.C555</v>
          </cell>
          <cell r="M638" t="str">
            <v>ZK106.K244.C555</v>
          </cell>
          <cell r="N638" t="str">
            <v>ZK106</v>
          </cell>
          <cell r="O638" t="str">
            <v>C555</v>
          </cell>
          <cell r="Q638">
            <v>1500</v>
          </cell>
          <cell r="R638">
            <v>0</v>
          </cell>
          <cell r="S638" t="b">
            <v>0</v>
          </cell>
          <cell r="U638" t="str">
            <v>ZK1</v>
          </cell>
          <cell r="V638" t="str">
            <v>C555</v>
          </cell>
          <cell r="W638">
            <v>0</v>
          </cell>
          <cell r="X638">
            <v>0</v>
          </cell>
          <cell r="Y638">
            <v>1500</v>
          </cell>
          <cell r="Z638">
            <v>0</v>
          </cell>
          <cell r="AA638">
            <v>1500</v>
          </cell>
          <cell r="AB638" t="str">
            <v>C555</v>
          </cell>
          <cell r="AC638">
            <v>0</v>
          </cell>
          <cell r="AD638">
            <v>0</v>
          </cell>
          <cell r="AE638">
            <v>1500</v>
          </cell>
          <cell r="AF638">
            <v>0</v>
          </cell>
          <cell r="AG638" t="str">
            <v>C555</v>
          </cell>
          <cell r="AJ638"/>
          <cell r="AK638">
            <v>1</v>
          </cell>
          <cell r="AL638">
            <v>959870.5499999997</v>
          </cell>
          <cell r="AV638">
            <v>1500</v>
          </cell>
        </row>
        <row r="639">
          <cell r="A639" t="str">
            <v>ZK106.K244.C606</v>
          </cell>
          <cell r="B639" t="str">
            <v>ZK106</v>
          </cell>
          <cell r="C639">
            <v>0</v>
          </cell>
          <cell r="D639">
            <v>0</v>
          </cell>
          <cell r="E639">
            <v>0</v>
          </cell>
          <cell r="F639">
            <v>5084</v>
          </cell>
          <cell r="G639">
            <v>0</v>
          </cell>
          <cell r="H639">
            <v>5084</v>
          </cell>
          <cell r="J639" t="str">
            <v>ZK106.K244.C606</v>
          </cell>
          <cell r="K639">
            <v>5084</v>
          </cell>
          <cell r="L639" t="str">
            <v>ZK106.K244.C606</v>
          </cell>
          <cell r="M639" t="str">
            <v>ZK106.K244.C606</v>
          </cell>
          <cell r="N639" t="str">
            <v>ZK106</v>
          </cell>
          <cell r="O639" t="str">
            <v>C606</v>
          </cell>
          <cell r="Q639">
            <v>5084</v>
          </cell>
          <cell r="R639">
            <v>0</v>
          </cell>
          <cell r="S639" t="b">
            <v>0</v>
          </cell>
          <cell r="U639" t="str">
            <v>ZK1</v>
          </cell>
          <cell r="V639" t="str">
            <v>C606</v>
          </cell>
          <cell r="W639">
            <v>0</v>
          </cell>
          <cell r="X639">
            <v>0</v>
          </cell>
          <cell r="Y639">
            <v>5084</v>
          </cell>
          <cell r="Z639">
            <v>0</v>
          </cell>
          <cell r="AA639">
            <v>5084</v>
          </cell>
          <cell r="AB639" t="str">
            <v>C606</v>
          </cell>
          <cell r="AC639">
            <v>0</v>
          </cell>
          <cell r="AD639">
            <v>0</v>
          </cell>
          <cell r="AE639">
            <v>5084</v>
          </cell>
          <cell r="AF639">
            <v>0</v>
          </cell>
          <cell r="AG639" t="str">
            <v>C606</v>
          </cell>
          <cell r="AJ639"/>
          <cell r="AK639">
            <v>1</v>
          </cell>
          <cell r="AL639">
            <v>959870.5499999997</v>
          </cell>
          <cell r="AV639">
            <v>5084</v>
          </cell>
        </row>
        <row r="640">
          <cell r="A640" t="str">
            <v>ZK106.K244.C810</v>
          </cell>
          <cell r="B640" t="str">
            <v>ZK106</v>
          </cell>
          <cell r="C640">
            <v>0</v>
          </cell>
          <cell r="D640">
            <v>0</v>
          </cell>
          <cell r="E640">
            <v>0</v>
          </cell>
          <cell r="F640">
            <v>14901.74</v>
          </cell>
          <cell r="G640">
            <v>0</v>
          </cell>
          <cell r="H640">
            <v>14901.74</v>
          </cell>
          <cell r="J640" t="str">
            <v>ZK106.K244.C810</v>
          </cell>
          <cell r="K640">
            <v>14901.74</v>
          </cell>
          <cell r="L640" t="str">
            <v>ZK106.K244.C810</v>
          </cell>
          <cell r="M640" t="str">
            <v>ZK106.K244.C810</v>
          </cell>
          <cell r="N640" t="str">
            <v>ZK106</v>
          </cell>
          <cell r="O640" t="str">
            <v>C810</v>
          </cell>
          <cell r="Q640">
            <v>14901.74</v>
          </cell>
          <cell r="R640">
            <v>0</v>
          </cell>
          <cell r="S640" t="b">
            <v>0</v>
          </cell>
          <cell r="U640" t="str">
            <v>ZK1</v>
          </cell>
          <cell r="V640" t="str">
            <v>C810</v>
          </cell>
          <cell r="W640">
            <v>0</v>
          </cell>
          <cell r="X640">
            <v>0</v>
          </cell>
          <cell r="Y640">
            <v>14901.74</v>
          </cell>
          <cell r="Z640">
            <v>0</v>
          </cell>
          <cell r="AA640">
            <v>14901.74</v>
          </cell>
          <cell r="AB640" t="str">
            <v>C810</v>
          </cell>
          <cell r="AC640">
            <v>0</v>
          </cell>
          <cell r="AD640">
            <v>0</v>
          </cell>
          <cell r="AE640">
            <v>14901.74</v>
          </cell>
          <cell r="AF640">
            <v>0</v>
          </cell>
          <cell r="AG640" t="str">
            <v>C810</v>
          </cell>
          <cell r="AJ640"/>
          <cell r="AK640">
            <v>1</v>
          </cell>
          <cell r="AL640">
            <v>959870.5499999997</v>
          </cell>
          <cell r="AV640">
            <v>14901.74</v>
          </cell>
        </row>
        <row r="641">
          <cell r="A641" t="str">
            <v>ZK106.K244.I004</v>
          </cell>
          <cell r="B641" t="str">
            <v>ZK106</v>
          </cell>
          <cell r="C641">
            <v>0</v>
          </cell>
          <cell r="D641">
            <v>0</v>
          </cell>
          <cell r="E641">
            <v>1000</v>
          </cell>
          <cell r="F641">
            <v>2007.5</v>
          </cell>
          <cell r="G641">
            <v>0</v>
          </cell>
          <cell r="H641">
            <v>2007.5</v>
          </cell>
          <cell r="J641" t="str">
            <v>ZK106.K244.I004</v>
          </cell>
          <cell r="K641">
            <v>2007.5</v>
          </cell>
          <cell r="L641" t="str">
            <v>ZK106.K244.I004</v>
          </cell>
          <cell r="M641" t="str">
            <v>ZK106.K244.I004</v>
          </cell>
          <cell r="N641" t="str">
            <v>ZK106</v>
          </cell>
          <cell r="O641" t="str">
            <v>I004</v>
          </cell>
          <cell r="Q641">
            <v>2007.5</v>
          </cell>
          <cell r="R641">
            <v>0</v>
          </cell>
          <cell r="S641" t="b">
            <v>0</v>
          </cell>
          <cell r="U641" t="str">
            <v>ZK1</v>
          </cell>
          <cell r="V641" t="str">
            <v>I004</v>
          </cell>
          <cell r="W641">
            <v>0</v>
          </cell>
          <cell r="X641">
            <v>1000</v>
          </cell>
          <cell r="Y641">
            <v>2007.5</v>
          </cell>
          <cell r="Z641">
            <v>0</v>
          </cell>
          <cell r="AA641">
            <v>2007.5</v>
          </cell>
          <cell r="AB641" t="str">
            <v>I004</v>
          </cell>
          <cell r="AC641">
            <v>0</v>
          </cell>
          <cell r="AD641">
            <v>1000</v>
          </cell>
          <cell r="AE641">
            <v>2007.5</v>
          </cell>
          <cell r="AF641">
            <v>0</v>
          </cell>
          <cell r="AG641" t="str">
            <v>I004</v>
          </cell>
          <cell r="AJ641"/>
          <cell r="AK641">
            <v>1</v>
          </cell>
          <cell r="AL641">
            <v>959870.5499999997</v>
          </cell>
          <cell r="AV641">
            <v>3007.5</v>
          </cell>
        </row>
        <row r="642">
          <cell r="A642" t="str">
            <v>ZK106.K244.I006</v>
          </cell>
          <cell r="B642" t="str">
            <v>ZK106</v>
          </cell>
          <cell r="C642">
            <v>0</v>
          </cell>
          <cell r="D642">
            <v>0</v>
          </cell>
          <cell r="E642">
            <v>0</v>
          </cell>
          <cell r="F642">
            <v>100</v>
          </cell>
          <cell r="G642">
            <v>0</v>
          </cell>
          <cell r="H642">
            <v>100</v>
          </cell>
          <cell r="J642" t="str">
            <v>ZK106.K244.I006</v>
          </cell>
          <cell r="K642">
            <v>100</v>
          </cell>
          <cell r="L642" t="str">
            <v>ZK106.K244.I006</v>
          </cell>
          <cell r="M642" t="str">
            <v>ZK106.K244.I006</v>
          </cell>
          <cell r="N642" t="str">
            <v>ZK106</v>
          </cell>
          <cell r="O642" t="str">
            <v>I006</v>
          </cell>
          <cell r="Q642">
            <v>100</v>
          </cell>
          <cell r="R642">
            <v>0</v>
          </cell>
          <cell r="S642" t="b">
            <v>0</v>
          </cell>
          <cell r="U642" t="str">
            <v>ZK1</v>
          </cell>
          <cell r="V642" t="str">
            <v>I006</v>
          </cell>
          <cell r="W642">
            <v>0</v>
          </cell>
          <cell r="X642">
            <v>0</v>
          </cell>
          <cell r="Y642">
            <v>100</v>
          </cell>
          <cell r="Z642">
            <v>0</v>
          </cell>
          <cell r="AA642">
            <v>100</v>
          </cell>
          <cell r="AB642" t="str">
            <v>I006</v>
          </cell>
          <cell r="AC642">
            <v>0</v>
          </cell>
          <cell r="AD642">
            <v>0</v>
          </cell>
          <cell r="AE642">
            <v>100</v>
          </cell>
          <cell r="AF642">
            <v>0</v>
          </cell>
          <cell r="AG642" t="str">
            <v>I006</v>
          </cell>
          <cell r="AJ642"/>
          <cell r="AK642">
            <v>1</v>
          </cell>
          <cell r="AL642">
            <v>959870.5499999997</v>
          </cell>
          <cell r="AV642">
            <v>100</v>
          </cell>
        </row>
        <row r="643">
          <cell r="A643" t="str">
            <v>ZK106.K244.I010</v>
          </cell>
          <cell r="B643" t="str">
            <v>ZK106</v>
          </cell>
          <cell r="C643">
            <v>0</v>
          </cell>
          <cell r="D643">
            <v>0</v>
          </cell>
          <cell r="E643">
            <v>160</v>
          </cell>
          <cell r="F643">
            <v>875</v>
          </cell>
          <cell r="G643">
            <v>0</v>
          </cell>
          <cell r="H643">
            <v>875</v>
          </cell>
          <cell r="J643" t="str">
            <v>ZK106.K244.I010</v>
          </cell>
          <cell r="K643">
            <v>875</v>
          </cell>
          <cell r="L643" t="str">
            <v>ZK106.K244.I010</v>
          </cell>
          <cell r="M643" t="str">
            <v>ZK106.K244.I010</v>
          </cell>
          <cell r="N643" t="str">
            <v>ZK106</v>
          </cell>
          <cell r="O643" t="str">
            <v>I010</v>
          </cell>
          <cell r="Q643">
            <v>875</v>
          </cell>
          <cell r="R643">
            <v>0</v>
          </cell>
          <cell r="S643" t="b">
            <v>0</v>
          </cell>
          <cell r="U643" t="str">
            <v>ZK1</v>
          </cell>
          <cell r="V643" t="str">
            <v>I010</v>
          </cell>
          <cell r="W643">
            <v>0</v>
          </cell>
          <cell r="X643">
            <v>160</v>
          </cell>
          <cell r="Y643">
            <v>875</v>
          </cell>
          <cell r="Z643">
            <v>0</v>
          </cell>
          <cell r="AA643">
            <v>875</v>
          </cell>
          <cell r="AB643" t="str">
            <v>I010</v>
          </cell>
          <cell r="AC643">
            <v>0</v>
          </cell>
          <cell r="AD643">
            <v>160</v>
          </cell>
          <cell r="AE643">
            <v>875</v>
          </cell>
          <cell r="AF643">
            <v>0</v>
          </cell>
          <cell r="AG643" t="str">
            <v>I010</v>
          </cell>
          <cell r="AJ643"/>
          <cell r="AK643">
            <v>1</v>
          </cell>
          <cell r="AL643">
            <v>959870.5499999997</v>
          </cell>
          <cell r="AV643">
            <v>1035</v>
          </cell>
        </row>
        <row r="644">
          <cell r="A644" t="str">
            <v>ZK106.K245.C020</v>
          </cell>
          <cell r="B644" t="str">
            <v>ZK106</v>
          </cell>
          <cell r="C644">
            <v>0</v>
          </cell>
          <cell r="D644">
            <v>0</v>
          </cell>
          <cell r="E644">
            <v>40546.980000000003</v>
          </cell>
          <cell r="F644">
            <v>0</v>
          </cell>
          <cell r="G644">
            <v>0</v>
          </cell>
          <cell r="H644">
            <v>0</v>
          </cell>
          <cell r="J644" t="str">
            <v>ZK106.K245.C020</v>
          </cell>
          <cell r="K644">
            <v>0</v>
          </cell>
          <cell r="L644" t="str">
            <v>ZK106.K245.C020</v>
          </cell>
          <cell r="M644" t="str">
            <v>ZK106.K245.C020</v>
          </cell>
          <cell r="N644" t="str">
            <v>ZK106</v>
          </cell>
          <cell r="O644" t="str">
            <v>C020</v>
          </cell>
          <cell r="Q644">
            <v>0</v>
          </cell>
          <cell r="R644">
            <v>0</v>
          </cell>
          <cell r="S644" t="b">
            <v>0</v>
          </cell>
          <cell r="U644" t="str">
            <v>ZK1</v>
          </cell>
          <cell r="V644" t="str">
            <v>C020</v>
          </cell>
          <cell r="W644">
            <v>0</v>
          </cell>
          <cell r="X644">
            <v>40546.980000000003</v>
          </cell>
          <cell r="Y644">
            <v>0</v>
          </cell>
          <cell r="Z644">
            <v>0</v>
          </cell>
          <cell r="AA644">
            <v>0</v>
          </cell>
          <cell r="AB644" t="str">
            <v>C020</v>
          </cell>
          <cell r="AC644">
            <v>0</v>
          </cell>
          <cell r="AD644">
            <v>40546.980000000003</v>
          </cell>
          <cell r="AE644">
            <v>0</v>
          </cell>
          <cell r="AF644">
            <v>0</v>
          </cell>
          <cell r="AG644" t="str">
            <v>C020</v>
          </cell>
          <cell r="AJ644"/>
          <cell r="AK644">
            <v>1</v>
          </cell>
          <cell r="AL644">
            <v>959870.5499999997</v>
          </cell>
          <cell r="AV644">
            <v>40546.980000000003</v>
          </cell>
        </row>
        <row r="645">
          <cell r="A645" t="str">
            <v>ZK106.K245.C031</v>
          </cell>
          <cell r="B645" t="str">
            <v>ZK106</v>
          </cell>
          <cell r="C645">
            <v>0</v>
          </cell>
          <cell r="D645">
            <v>0</v>
          </cell>
          <cell r="E645">
            <v>175000</v>
          </cell>
          <cell r="F645">
            <v>10000</v>
          </cell>
          <cell r="G645">
            <v>0</v>
          </cell>
          <cell r="H645">
            <v>10000</v>
          </cell>
          <cell r="J645" t="str">
            <v>ZK106.K245.C031</v>
          </cell>
          <cell r="K645">
            <v>10000</v>
          </cell>
          <cell r="L645" t="str">
            <v>ZK106.K245.C031</v>
          </cell>
          <cell r="M645" t="str">
            <v>ZK106.K245.C031</v>
          </cell>
          <cell r="N645" t="str">
            <v>ZK106</v>
          </cell>
          <cell r="O645" t="str">
            <v>C031</v>
          </cell>
          <cell r="Q645">
            <v>10000</v>
          </cell>
          <cell r="R645">
            <v>0</v>
          </cell>
          <cell r="S645" t="b">
            <v>0</v>
          </cell>
          <cell r="U645" t="str">
            <v>ZK1</v>
          </cell>
          <cell r="V645" t="str">
            <v>C031</v>
          </cell>
          <cell r="W645">
            <v>0</v>
          </cell>
          <cell r="X645">
            <v>175000</v>
          </cell>
          <cell r="Y645">
            <v>10000</v>
          </cell>
          <cell r="Z645">
            <v>0</v>
          </cell>
          <cell r="AA645">
            <v>10000</v>
          </cell>
          <cell r="AB645" t="str">
            <v>C031</v>
          </cell>
          <cell r="AC645">
            <v>0</v>
          </cell>
          <cell r="AD645">
            <v>175000</v>
          </cell>
          <cell r="AE645">
            <v>10000</v>
          </cell>
          <cell r="AF645">
            <v>0</v>
          </cell>
          <cell r="AG645" t="str">
            <v>C031</v>
          </cell>
          <cell r="AJ645"/>
          <cell r="AK645">
            <v>1</v>
          </cell>
          <cell r="AL645">
            <v>959870.5499999997</v>
          </cell>
          <cell r="AV645">
            <v>185000</v>
          </cell>
        </row>
        <row r="646">
          <cell r="A646" t="str">
            <v>ZK106.K245.C045</v>
          </cell>
          <cell r="B646" t="str">
            <v>ZK106</v>
          </cell>
          <cell r="C646">
            <v>0</v>
          </cell>
          <cell r="D646">
            <v>0</v>
          </cell>
          <cell r="E646">
            <v>0</v>
          </cell>
          <cell r="F646">
            <v>1002.01</v>
          </cell>
          <cell r="G646">
            <v>0</v>
          </cell>
          <cell r="H646">
            <v>1002.01</v>
          </cell>
          <cell r="J646" t="str">
            <v>ZK106.K245.C045</v>
          </cell>
          <cell r="K646">
            <v>1002.01</v>
          </cell>
          <cell r="L646" t="str">
            <v>ZK106.K245.C045</v>
          </cell>
          <cell r="M646" t="str">
            <v>ZK106.K245.C045</v>
          </cell>
          <cell r="N646" t="str">
            <v>ZK106</v>
          </cell>
          <cell r="O646" t="str">
            <v>C045</v>
          </cell>
          <cell r="Q646">
            <v>1002.01</v>
          </cell>
          <cell r="R646">
            <v>0</v>
          </cell>
          <cell r="S646" t="b">
            <v>0</v>
          </cell>
          <cell r="U646" t="str">
            <v>ZK1</v>
          </cell>
          <cell r="V646" t="str">
            <v>C045</v>
          </cell>
          <cell r="W646">
            <v>0</v>
          </cell>
          <cell r="X646">
            <v>0</v>
          </cell>
          <cell r="Y646">
            <v>1002.01</v>
          </cell>
          <cell r="Z646">
            <v>0</v>
          </cell>
          <cell r="AA646">
            <v>1002.01</v>
          </cell>
          <cell r="AB646" t="str">
            <v>C045</v>
          </cell>
          <cell r="AC646">
            <v>0</v>
          </cell>
          <cell r="AD646">
            <v>0</v>
          </cell>
          <cell r="AE646">
            <v>1002.01</v>
          </cell>
          <cell r="AF646">
            <v>0</v>
          </cell>
          <cell r="AG646" t="str">
            <v>C045</v>
          </cell>
          <cell r="AJ646"/>
          <cell r="AK646">
            <v>1</v>
          </cell>
          <cell r="AL646">
            <v>959870.5499999997</v>
          </cell>
          <cell r="AV646">
            <v>1002.01</v>
          </cell>
        </row>
        <row r="647">
          <cell r="A647" t="str">
            <v>ZK106.K245.C070</v>
          </cell>
          <cell r="B647" t="str">
            <v>ZK106</v>
          </cell>
          <cell r="C647">
            <v>0</v>
          </cell>
          <cell r="D647">
            <v>0</v>
          </cell>
          <cell r="E647">
            <v>0</v>
          </cell>
          <cell r="F647">
            <v>94604.42</v>
          </cell>
          <cell r="G647">
            <v>0</v>
          </cell>
          <cell r="H647">
            <v>94604.42</v>
          </cell>
          <cell r="J647" t="str">
            <v>ZK106.K245.C070</v>
          </cell>
          <cell r="K647">
            <v>94604.42</v>
          </cell>
          <cell r="L647" t="str">
            <v>ZK106.K245.C070</v>
          </cell>
          <cell r="M647" t="str">
            <v>ZK106.K245.C070</v>
          </cell>
          <cell r="N647" t="str">
            <v>ZK106</v>
          </cell>
          <cell r="O647" t="str">
            <v>C070</v>
          </cell>
          <cell r="Q647">
            <v>94604.42</v>
          </cell>
          <cell r="R647">
            <v>0</v>
          </cell>
          <cell r="S647" t="b">
            <v>0</v>
          </cell>
          <cell r="U647" t="str">
            <v>ZK1</v>
          </cell>
          <cell r="V647" t="str">
            <v>C070</v>
          </cell>
          <cell r="W647">
            <v>0</v>
          </cell>
          <cell r="X647">
            <v>0</v>
          </cell>
          <cell r="Y647">
            <v>94604.42</v>
          </cell>
          <cell r="Z647">
            <v>0</v>
          </cell>
          <cell r="AA647">
            <v>94604.42</v>
          </cell>
          <cell r="AB647" t="str">
            <v>C070</v>
          </cell>
          <cell r="AC647">
            <v>0</v>
          </cell>
          <cell r="AD647">
            <v>0</v>
          </cell>
          <cell r="AE647">
            <v>94604.42</v>
          </cell>
          <cell r="AF647">
            <v>0</v>
          </cell>
          <cell r="AG647" t="str">
            <v>C070</v>
          </cell>
          <cell r="AJ647"/>
          <cell r="AK647">
            <v>1</v>
          </cell>
          <cell r="AL647">
            <v>959870.5499999997</v>
          </cell>
          <cell r="AV647">
            <v>94604.42</v>
          </cell>
        </row>
        <row r="648">
          <cell r="A648" t="str">
            <v>ZK106.K245.C100</v>
          </cell>
          <cell r="B648" t="str">
            <v>ZK106</v>
          </cell>
          <cell r="C648">
            <v>0</v>
          </cell>
          <cell r="D648">
            <v>0</v>
          </cell>
          <cell r="E648">
            <v>0</v>
          </cell>
          <cell r="F648">
            <v>44.15</v>
          </cell>
          <cell r="G648">
            <v>0</v>
          </cell>
          <cell r="H648">
            <v>44.15</v>
          </cell>
          <cell r="J648" t="str">
            <v>ZK106.K245.C100</v>
          </cell>
          <cell r="K648">
            <v>44.15</v>
          </cell>
          <cell r="L648" t="str">
            <v>ZK106.K245.C100</v>
          </cell>
          <cell r="M648" t="str">
            <v>ZK106.K245.C100</v>
          </cell>
          <cell r="N648" t="str">
            <v>ZK106</v>
          </cell>
          <cell r="O648" t="str">
            <v>C100</v>
          </cell>
          <cell r="Q648">
            <v>44.15</v>
          </cell>
          <cell r="R648">
            <v>0</v>
          </cell>
          <cell r="S648" t="b">
            <v>0</v>
          </cell>
          <cell r="U648" t="str">
            <v>ZK1</v>
          </cell>
          <cell r="V648" t="str">
            <v>C100</v>
          </cell>
          <cell r="W648">
            <v>0</v>
          </cell>
          <cell r="X648">
            <v>0</v>
          </cell>
          <cell r="Y648">
            <v>44.15</v>
          </cell>
          <cell r="Z648">
            <v>0</v>
          </cell>
          <cell r="AA648">
            <v>44.15</v>
          </cell>
          <cell r="AB648" t="str">
            <v>C100</v>
          </cell>
          <cell r="AC648">
            <v>0</v>
          </cell>
          <cell r="AD648">
            <v>0</v>
          </cell>
          <cell r="AE648">
            <v>44.15</v>
          </cell>
          <cell r="AF648">
            <v>0</v>
          </cell>
          <cell r="AG648" t="str">
            <v>C100</v>
          </cell>
          <cell r="AJ648"/>
          <cell r="AK648">
            <v>1</v>
          </cell>
          <cell r="AL648">
            <v>959870.5499999997</v>
          </cell>
          <cell r="AV648">
            <v>44.15</v>
          </cell>
        </row>
        <row r="649">
          <cell r="A649" t="str">
            <v>ZK106.K245.C130</v>
          </cell>
          <cell r="B649" t="str">
            <v>ZK106</v>
          </cell>
          <cell r="C649">
            <v>0</v>
          </cell>
          <cell r="D649">
            <v>0</v>
          </cell>
          <cell r="E649">
            <v>0</v>
          </cell>
          <cell r="F649">
            <v>17307.240000000002</v>
          </cell>
          <cell r="G649">
            <v>0</v>
          </cell>
          <cell r="H649">
            <v>17307.240000000002</v>
          </cell>
          <cell r="J649" t="str">
            <v>ZK106.K245.C130</v>
          </cell>
          <cell r="K649">
            <v>17307.240000000002</v>
          </cell>
          <cell r="L649" t="str">
            <v>ZK106.K245.C130</v>
          </cell>
          <cell r="M649" t="str">
            <v>ZK106.K245.C130</v>
          </cell>
          <cell r="N649" t="str">
            <v>ZK106</v>
          </cell>
          <cell r="O649" t="str">
            <v>C130</v>
          </cell>
          <cell r="Q649">
            <v>17307.240000000002</v>
          </cell>
          <cell r="R649">
            <v>0</v>
          </cell>
          <cell r="S649" t="b">
            <v>0</v>
          </cell>
          <cell r="U649" t="str">
            <v>ZK1</v>
          </cell>
          <cell r="V649" t="str">
            <v>C130</v>
          </cell>
          <cell r="W649">
            <v>0</v>
          </cell>
          <cell r="X649">
            <v>0</v>
          </cell>
          <cell r="Y649">
            <v>17307.240000000002</v>
          </cell>
          <cell r="Z649">
            <v>0</v>
          </cell>
          <cell r="AA649">
            <v>17307.240000000002</v>
          </cell>
          <cell r="AB649" t="str">
            <v>C130</v>
          </cell>
          <cell r="AC649">
            <v>0</v>
          </cell>
          <cell r="AD649">
            <v>0</v>
          </cell>
          <cell r="AE649">
            <v>17307.240000000002</v>
          </cell>
          <cell r="AF649">
            <v>0</v>
          </cell>
          <cell r="AG649" t="str">
            <v>C130</v>
          </cell>
          <cell r="AJ649"/>
          <cell r="AK649">
            <v>1</v>
          </cell>
          <cell r="AL649">
            <v>959870.5499999997</v>
          </cell>
          <cell r="AV649">
            <v>17307.240000000002</v>
          </cell>
        </row>
        <row r="650">
          <cell r="A650" t="str">
            <v>ZK106.K245.C175</v>
          </cell>
          <cell r="B650" t="str">
            <v>ZK106</v>
          </cell>
          <cell r="C650">
            <v>0</v>
          </cell>
          <cell r="D650">
            <v>0</v>
          </cell>
          <cell r="E650">
            <v>0</v>
          </cell>
          <cell r="F650">
            <v>7213.58</v>
          </cell>
          <cell r="G650">
            <v>0</v>
          </cell>
          <cell r="H650">
            <v>7213.58</v>
          </cell>
          <cell r="J650" t="str">
            <v>ZK106.K245.C175</v>
          </cell>
          <cell r="K650">
            <v>7213.58</v>
          </cell>
          <cell r="L650" t="str">
            <v>ZK106.K245.C175</v>
          </cell>
          <cell r="M650" t="str">
            <v>ZK106.K245.C175</v>
          </cell>
          <cell r="N650" t="str">
            <v>ZK106</v>
          </cell>
          <cell r="O650" t="str">
            <v>C175</v>
          </cell>
          <cell r="Q650">
            <v>7213.58</v>
          </cell>
          <cell r="R650">
            <v>0</v>
          </cell>
          <cell r="S650" t="b">
            <v>0</v>
          </cell>
          <cell r="U650" t="str">
            <v>ZK1</v>
          </cell>
          <cell r="V650" t="str">
            <v>C175</v>
          </cell>
          <cell r="W650">
            <v>0</v>
          </cell>
          <cell r="X650">
            <v>0</v>
          </cell>
          <cell r="Y650">
            <v>7213.58</v>
          </cell>
          <cell r="Z650">
            <v>0</v>
          </cell>
          <cell r="AA650">
            <v>7213.58</v>
          </cell>
          <cell r="AB650" t="str">
            <v>C175</v>
          </cell>
          <cell r="AC650">
            <v>0</v>
          </cell>
          <cell r="AD650">
            <v>0</v>
          </cell>
          <cell r="AE650">
            <v>7213.58</v>
          </cell>
          <cell r="AF650">
            <v>0</v>
          </cell>
          <cell r="AG650" t="str">
            <v>C175</v>
          </cell>
          <cell r="AJ650"/>
          <cell r="AK650">
            <v>1</v>
          </cell>
          <cell r="AL650">
            <v>959870.5499999997</v>
          </cell>
          <cell r="AV650">
            <v>7213.58</v>
          </cell>
        </row>
        <row r="651">
          <cell r="A651" t="str">
            <v>ZK106.K245.C230</v>
          </cell>
          <cell r="B651" t="str">
            <v>ZK106</v>
          </cell>
          <cell r="C651">
            <v>0</v>
          </cell>
          <cell r="D651">
            <v>0</v>
          </cell>
          <cell r="E651">
            <v>0</v>
          </cell>
          <cell r="F651">
            <v>89296.67</v>
          </cell>
          <cell r="G651">
            <v>0</v>
          </cell>
          <cell r="H651">
            <v>89296.67</v>
          </cell>
          <cell r="J651" t="str">
            <v>ZK106.K245.C230</v>
          </cell>
          <cell r="K651">
            <v>89296.67</v>
          </cell>
          <cell r="L651" t="str">
            <v>ZK106.K245.C230</v>
          </cell>
          <cell r="M651" t="str">
            <v>ZK106.K245.C230</v>
          </cell>
          <cell r="N651" t="str">
            <v>ZK106</v>
          </cell>
          <cell r="O651" t="str">
            <v>C230</v>
          </cell>
          <cell r="Q651">
            <v>89296.67</v>
          </cell>
          <cell r="R651">
            <v>0</v>
          </cell>
          <cell r="S651" t="b">
            <v>0</v>
          </cell>
          <cell r="U651" t="str">
            <v>ZK1</v>
          </cell>
          <cell r="V651" t="str">
            <v>C230</v>
          </cell>
          <cell r="W651">
            <v>0</v>
          </cell>
          <cell r="X651">
            <v>0</v>
          </cell>
          <cell r="Y651">
            <v>89296.67</v>
          </cell>
          <cell r="Z651">
            <v>0</v>
          </cell>
          <cell r="AA651">
            <v>89296.67</v>
          </cell>
          <cell r="AB651" t="str">
            <v>C230</v>
          </cell>
          <cell r="AC651">
            <v>0</v>
          </cell>
          <cell r="AD651">
            <v>0</v>
          </cell>
          <cell r="AE651">
            <v>89296.67</v>
          </cell>
          <cell r="AF651">
            <v>0</v>
          </cell>
          <cell r="AG651" t="str">
            <v>C230</v>
          </cell>
          <cell r="AJ651"/>
          <cell r="AK651">
            <v>1</v>
          </cell>
          <cell r="AL651">
            <v>959870.5499999997</v>
          </cell>
          <cell r="AV651">
            <v>89296.67</v>
          </cell>
        </row>
        <row r="652">
          <cell r="A652" t="str">
            <v>ZK106.K245.C235</v>
          </cell>
          <cell r="B652" t="str">
            <v>ZK106</v>
          </cell>
          <cell r="C652">
            <v>0</v>
          </cell>
          <cell r="D652">
            <v>0</v>
          </cell>
          <cell r="E652">
            <v>25.2</v>
          </cell>
          <cell r="F652">
            <v>3113.9</v>
          </cell>
          <cell r="G652">
            <v>0</v>
          </cell>
          <cell r="H652">
            <v>3113.9</v>
          </cell>
          <cell r="J652" t="str">
            <v>ZK106.K245.C235</v>
          </cell>
          <cell r="K652">
            <v>3113.9</v>
          </cell>
          <cell r="L652" t="str">
            <v>ZK106.K245.C235</v>
          </cell>
          <cell r="M652" t="str">
            <v>ZK106.K245.C235</v>
          </cell>
          <cell r="N652" t="str">
            <v>ZK106</v>
          </cell>
          <cell r="O652" t="str">
            <v>C235</v>
          </cell>
          <cell r="Q652">
            <v>3113.9</v>
          </cell>
          <cell r="R652">
            <v>0</v>
          </cell>
          <cell r="S652" t="b">
            <v>0</v>
          </cell>
          <cell r="U652" t="str">
            <v>ZK1</v>
          </cell>
          <cell r="V652" t="str">
            <v>C235</v>
          </cell>
          <cell r="W652">
            <v>0</v>
          </cell>
          <cell r="X652">
            <v>25.2</v>
          </cell>
          <cell r="Y652">
            <v>3113.9</v>
          </cell>
          <cell r="Z652">
            <v>0</v>
          </cell>
          <cell r="AA652">
            <v>3113.9</v>
          </cell>
          <cell r="AB652" t="str">
            <v>C235</v>
          </cell>
          <cell r="AC652">
            <v>0</v>
          </cell>
          <cell r="AD652">
            <v>25.2</v>
          </cell>
          <cell r="AE652">
            <v>3113.9</v>
          </cell>
          <cell r="AF652">
            <v>0</v>
          </cell>
          <cell r="AG652" t="str">
            <v>C235</v>
          </cell>
          <cell r="AJ652"/>
          <cell r="AK652">
            <v>1</v>
          </cell>
          <cell r="AL652">
            <v>959870.5499999997</v>
          </cell>
          <cell r="AV652">
            <v>3139.1</v>
          </cell>
        </row>
        <row r="653">
          <cell r="A653" t="str">
            <v>ZK106.K245.C255</v>
          </cell>
          <cell r="B653" t="str">
            <v>ZK106</v>
          </cell>
          <cell r="C653">
            <v>0</v>
          </cell>
          <cell r="D653">
            <v>0</v>
          </cell>
          <cell r="E653">
            <v>0</v>
          </cell>
          <cell r="F653">
            <v>7940.28</v>
          </cell>
          <cell r="G653">
            <v>0</v>
          </cell>
          <cell r="H653">
            <v>7940.28</v>
          </cell>
          <cell r="J653" t="str">
            <v>ZK106.K245.C255</v>
          </cell>
          <cell r="K653">
            <v>7940.28</v>
          </cell>
          <cell r="L653" t="str">
            <v>ZK106.K245.C255</v>
          </cell>
          <cell r="M653" t="str">
            <v>ZK106.K245.C255</v>
          </cell>
          <cell r="N653" t="str">
            <v>ZK106</v>
          </cell>
          <cell r="O653" t="str">
            <v>C255</v>
          </cell>
          <cell r="Q653">
            <v>7940.28</v>
          </cell>
          <cell r="R653">
            <v>0</v>
          </cell>
          <cell r="S653" t="b">
            <v>0</v>
          </cell>
          <cell r="U653" t="str">
            <v>ZK1</v>
          </cell>
          <cell r="V653" t="str">
            <v>C255</v>
          </cell>
          <cell r="W653">
            <v>0</v>
          </cell>
          <cell r="X653">
            <v>0</v>
          </cell>
          <cell r="Y653">
            <v>7940.28</v>
          </cell>
          <cell r="Z653">
            <v>0</v>
          </cell>
          <cell r="AA653">
            <v>7940.28</v>
          </cell>
          <cell r="AB653" t="str">
            <v>C255</v>
          </cell>
          <cell r="AC653">
            <v>0</v>
          </cell>
          <cell r="AD653">
            <v>0</v>
          </cell>
          <cell r="AE653">
            <v>7940.28</v>
          </cell>
          <cell r="AF653">
            <v>0</v>
          </cell>
          <cell r="AG653" t="str">
            <v>C255</v>
          </cell>
          <cell r="AJ653"/>
          <cell r="AK653">
            <v>1</v>
          </cell>
          <cell r="AL653">
            <v>959870.5499999997</v>
          </cell>
          <cell r="AV653">
            <v>7940.28</v>
          </cell>
        </row>
        <row r="654">
          <cell r="A654" t="str">
            <v>ZK106.K245.C320</v>
          </cell>
          <cell r="B654" t="str">
            <v>ZK106</v>
          </cell>
          <cell r="C654">
            <v>0</v>
          </cell>
          <cell r="D654">
            <v>0</v>
          </cell>
          <cell r="E654">
            <v>2054.16</v>
          </cell>
          <cell r="F654">
            <v>0</v>
          </cell>
          <cell r="G654">
            <v>0</v>
          </cell>
          <cell r="H654">
            <v>0</v>
          </cell>
          <cell r="J654" t="str">
            <v>ZK106.K245.C320</v>
          </cell>
          <cell r="K654">
            <v>0</v>
          </cell>
          <cell r="L654" t="str">
            <v>ZK106.K245.C320</v>
          </cell>
          <cell r="M654" t="str">
            <v>ZK106.K245.C320</v>
          </cell>
          <cell r="N654" t="str">
            <v>ZK106</v>
          </cell>
          <cell r="O654" t="str">
            <v>C320</v>
          </cell>
          <cell r="Q654">
            <v>0</v>
          </cell>
          <cell r="R654">
            <v>0</v>
          </cell>
          <cell r="S654" t="b">
            <v>0</v>
          </cell>
          <cell r="U654" t="str">
            <v>ZK1</v>
          </cell>
          <cell r="V654" t="str">
            <v>C320</v>
          </cell>
          <cell r="W654">
            <v>0</v>
          </cell>
          <cell r="X654">
            <v>2054.16</v>
          </cell>
          <cell r="Y654">
            <v>0</v>
          </cell>
          <cell r="Z654">
            <v>0</v>
          </cell>
          <cell r="AA654">
            <v>0</v>
          </cell>
          <cell r="AB654" t="str">
            <v>C320</v>
          </cell>
          <cell r="AC654">
            <v>0</v>
          </cell>
          <cell r="AD654">
            <v>2054.16</v>
          </cell>
          <cell r="AE654">
            <v>0</v>
          </cell>
          <cell r="AF654">
            <v>0</v>
          </cell>
          <cell r="AG654" t="str">
            <v>C320</v>
          </cell>
          <cell r="AJ654"/>
          <cell r="AK654">
            <v>1</v>
          </cell>
          <cell r="AL654">
            <v>959870.5499999997</v>
          </cell>
          <cell r="AV654">
            <v>2054.16</v>
          </cell>
        </row>
        <row r="655">
          <cell r="A655" t="str">
            <v>ZK106.K245.C330</v>
          </cell>
          <cell r="B655" t="str">
            <v>ZK106</v>
          </cell>
          <cell r="C655">
            <v>0</v>
          </cell>
          <cell r="D655">
            <v>0</v>
          </cell>
          <cell r="E655">
            <v>2874.41</v>
          </cell>
          <cell r="F655">
            <v>942.74</v>
          </cell>
          <cell r="G655">
            <v>0</v>
          </cell>
          <cell r="H655">
            <v>942.74</v>
          </cell>
          <cell r="J655" t="str">
            <v>ZK106.K245.C330</v>
          </cell>
          <cell r="K655">
            <v>942.74</v>
          </cell>
          <cell r="L655" t="str">
            <v>ZK106.K245.C330</v>
          </cell>
          <cell r="M655" t="str">
            <v>ZK106.K245.C330</v>
          </cell>
          <cell r="N655" t="str">
            <v>ZK106</v>
          </cell>
          <cell r="O655" t="str">
            <v>C330</v>
          </cell>
          <cell r="Q655">
            <v>942.74</v>
          </cell>
          <cell r="R655">
            <v>0</v>
          </cell>
          <cell r="S655" t="b">
            <v>0</v>
          </cell>
          <cell r="U655" t="str">
            <v>ZK1</v>
          </cell>
          <cell r="V655" t="str">
            <v>C330</v>
          </cell>
          <cell r="W655">
            <v>0</v>
          </cell>
          <cell r="X655">
            <v>2874.41</v>
          </cell>
          <cell r="Y655">
            <v>942.74</v>
          </cell>
          <cell r="Z655">
            <v>0</v>
          </cell>
          <cell r="AA655">
            <v>942.74</v>
          </cell>
          <cell r="AB655" t="str">
            <v>C330</v>
          </cell>
          <cell r="AC655">
            <v>0</v>
          </cell>
          <cell r="AD655">
            <v>2874.41</v>
          </cell>
          <cell r="AE655">
            <v>942.74</v>
          </cell>
          <cell r="AF655">
            <v>0</v>
          </cell>
          <cell r="AG655" t="str">
            <v>C330</v>
          </cell>
          <cell r="AJ655"/>
          <cell r="AK655">
            <v>1</v>
          </cell>
          <cell r="AL655">
            <v>959870.5499999997</v>
          </cell>
          <cell r="AV655">
            <v>3817.1499999999996</v>
          </cell>
        </row>
        <row r="656">
          <cell r="A656" t="str">
            <v>ZK106.K245.C350</v>
          </cell>
          <cell r="B656" t="str">
            <v>ZK106</v>
          </cell>
          <cell r="C656">
            <v>0</v>
          </cell>
          <cell r="D656">
            <v>0</v>
          </cell>
          <cell r="E656">
            <v>1290.9000000000001</v>
          </cell>
          <cell r="F656">
            <v>16781.919999999998</v>
          </cell>
          <cell r="G656">
            <v>0</v>
          </cell>
          <cell r="H656">
            <v>16781.919999999998</v>
          </cell>
          <cell r="J656" t="str">
            <v>ZK106.K245.C350</v>
          </cell>
          <cell r="K656">
            <v>16781.919999999998</v>
          </cell>
          <cell r="L656" t="str">
            <v>ZK106.K245.C350</v>
          </cell>
          <cell r="M656" t="str">
            <v>ZK106.K245.C350</v>
          </cell>
          <cell r="N656" t="str">
            <v>ZK106</v>
          </cell>
          <cell r="O656" t="str">
            <v>C350</v>
          </cell>
          <cell r="Q656">
            <v>16781.919999999998</v>
          </cell>
          <cell r="R656">
            <v>0</v>
          </cell>
          <cell r="S656" t="b">
            <v>0</v>
          </cell>
          <cell r="U656" t="str">
            <v>ZK1</v>
          </cell>
          <cell r="V656" t="str">
            <v>C350</v>
          </cell>
          <cell r="W656">
            <v>0</v>
          </cell>
          <cell r="X656">
            <v>1290.9000000000001</v>
          </cell>
          <cell r="Y656">
            <v>16781.919999999998</v>
          </cell>
          <cell r="Z656">
            <v>0</v>
          </cell>
          <cell r="AA656">
            <v>16781.919999999998</v>
          </cell>
          <cell r="AB656" t="str">
            <v>C350</v>
          </cell>
          <cell r="AC656">
            <v>0</v>
          </cell>
          <cell r="AD656">
            <v>1290.9000000000001</v>
          </cell>
          <cell r="AE656">
            <v>16781.919999999998</v>
          </cell>
          <cell r="AF656">
            <v>0</v>
          </cell>
          <cell r="AG656" t="str">
            <v>C350</v>
          </cell>
          <cell r="AJ656"/>
          <cell r="AK656">
            <v>1</v>
          </cell>
          <cell r="AL656">
            <v>959870.5499999997</v>
          </cell>
          <cell r="AV656">
            <v>18072.82</v>
          </cell>
        </row>
        <row r="657">
          <cell r="A657" t="str">
            <v>ZK106.K245.C500</v>
          </cell>
          <cell r="B657" t="str">
            <v>ZK106</v>
          </cell>
          <cell r="C657">
            <v>0</v>
          </cell>
          <cell r="D657">
            <v>0</v>
          </cell>
          <cell r="E657">
            <v>2845</v>
          </cell>
          <cell r="F657">
            <v>276.8</v>
          </cell>
          <cell r="G657">
            <v>0</v>
          </cell>
          <cell r="H657">
            <v>276.8</v>
          </cell>
          <cell r="J657" t="str">
            <v>ZK106.K245.C500</v>
          </cell>
          <cell r="K657">
            <v>276.8</v>
          </cell>
          <cell r="L657" t="str">
            <v>ZK106.K245.C500</v>
          </cell>
          <cell r="M657" t="str">
            <v>ZK106.K245.C500</v>
          </cell>
          <cell r="N657" t="str">
            <v>ZK106</v>
          </cell>
          <cell r="O657" t="str">
            <v>C500</v>
          </cell>
          <cell r="Q657">
            <v>276.8</v>
          </cell>
          <cell r="R657">
            <v>0</v>
          </cell>
          <cell r="S657" t="b">
            <v>0</v>
          </cell>
          <cell r="U657" t="str">
            <v>ZK1</v>
          </cell>
          <cell r="V657" t="str">
            <v>C500</v>
          </cell>
          <cell r="W657">
            <v>0</v>
          </cell>
          <cell r="X657">
            <v>2845</v>
          </cell>
          <cell r="Y657">
            <v>276.8</v>
          </cell>
          <cell r="Z657">
            <v>0</v>
          </cell>
          <cell r="AA657">
            <v>276.8</v>
          </cell>
          <cell r="AB657" t="str">
            <v>C500</v>
          </cell>
          <cell r="AC657">
            <v>0</v>
          </cell>
          <cell r="AD657">
            <v>2845</v>
          </cell>
          <cell r="AE657">
            <v>276.8</v>
          </cell>
          <cell r="AF657">
            <v>0</v>
          </cell>
          <cell r="AG657" t="str">
            <v>C500</v>
          </cell>
          <cell r="AJ657"/>
          <cell r="AK657">
            <v>1</v>
          </cell>
          <cell r="AL657">
            <v>959870.5499999997</v>
          </cell>
          <cell r="AV657">
            <v>3121.8</v>
          </cell>
        </row>
        <row r="658">
          <cell r="A658" t="str">
            <v>ZK106.K245.C515</v>
          </cell>
          <cell r="B658" t="str">
            <v>ZK106</v>
          </cell>
          <cell r="C658">
            <v>0</v>
          </cell>
          <cell r="D658">
            <v>0</v>
          </cell>
          <cell r="E658">
            <v>0</v>
          </cell>
          <cell r="F658">
            <v>333.75</v>
          </cell>
          <cell r="G658">
            <v>0</v>
          </cell>
          <cell r="H658">
            <v>333.75</v>
          </cell>
          <cell r="J658" t="str">
            <v>ZK106.K245.C515</v>
          </cell>
          <cell r="K658">
            <v>333.75</v>
          </cell>
          <cell r="L658" t="str">
            <v>ZK106.K245.C515</v>
          </cell>
          <cell r="M658" t="str">
            <v>ZK106.K245.C515</v>
          </cell>
          <cell r="N658" t="str">
            <v>ZK106</v>
          </cell>
          <cell r="O658" t="str">
            <v>C515</v>
          </cell>
          <cell r="Q658">
            <v>333.75</v>
          </cell>
          <cell r="R658">
            <v>0</v>
          </cell>
          <cell r="S658" t="b">
            <v>0</v>
          </cell>
          <cell r="U658" t="str">
            <v>ZK1</v>
          </cell>
          <cell r="V658" t="str">
            <v>C515</v>
          </cell>
          <cell r="W658">
            <v>0</v>
          </cell>
          <cell r="X658">
            <v>0</v>
          </cell>
          <cell r="Y658">
            <v>333.75</v>
          </cell>
          <cell r="Z658">
            <v>0</v>
          </cell>
          <cell r="AA658">
            <v>333.75</v>
          </cell>
          <cell r="AB658" t="str">
            <v>C515</v>
          </cell>
          <cell r="AC658">
            <v>0</v>
          </cell>
          <cell r="AD658">
            <v>0</v>
          </cell>
          <cell r="AE658">
            <v>333.75</v>
          </cell>
          <cell r="AF658">
            <v>0</v>
          </cell>
          <cell r="AG658" t="str">
            <v>C515</v>
          </cell>
          <cell r="AJ658"/>
          <cell r="AK658">
            <v>1</v>
          </cell>
          <cell r="AL658">
            <v>959870.5499999997</v>
          </cell>
          <cell r="AV658">
            <v>333.75</v>
          </cell>
        </row>
        <row r="659">
          <cell r="A659" t="str">
            <v>ZK106.K245.C550</v>
          </cell>
          <cell r="B659" t="str">
            <v>ZK106</v>
          </cell>
          <cell r="C659">
            <v>0</v>
          </cell>
          <cell r="D659">
            <v>0</v>
          </cell>
          <cell r="E659">
            <v>0</v>
          </cell>
          <cell r="F659">
            <v>21101.040000000001</v>
          </cell>
          <cell r="G659">
            <v>0</v>
          </cell>
          <cell r="H659">
            <v>21101.040000000001</v>
          </cell>
          <cell r="J659" t="str">
            <v>ZK106.K245.C550</v>
          </cell>
          <cell r="K659">
            <v>21101.040000000001</v>
          </cell>
          <cell r="L659" t="str">
            <v>ZK106.K245.C550</v>
          </cell>
          <cell r="M659" t="str">
            <v>ZK106.K245.C550</v>
          </cell>
          <cell r="N659" t="str">
            <v>ZK106</v>
          </cell>
          <cell r="O659" t="str">
            <v>C550</v>
          </cell>
          <cell r="Q659">
            <v>21101.040000000001</v>
          </cell>
          <cell r="R659">
            <v>0</v>
          </cell>
          <cell r="S659" t="b">
            <v>0</v>
          </cell>
          <cell r="U659" t="str">
            <v>ZK1</v>
          </cell>
          <cell r="V659" t="str">
            <v>C550</v>
          </cell>
          <cell r="W659">
            <v>0</v>
          </cell>
          <cell r="X659">
            <v>0</v>
          </cell>
          <cell r="Y659">
            <v>21101.040000000001</v>
          </cell>
          <cell r="Z659">
            <v>0</v>
          </cell>
          <cell r="AA659">
            <v>21101.040000000001</v>
          </cell>
          <cell r="AB659" t="str">
            <v>C550</v>
          </cell>
          <cell r="AC659">
            <v>0</v>
          </cell>
          <cell r="AD659">
            <v>0</v>
          </cell>
          <cell r="AE659">
            <v>21101.040000000001</v>
          </cell>
          <cell r="AF659">
            <v>0</v>
          </cell>
          <cell r="AG659" t="str">
            <v>C550</v>
          </cell>
          <cell r="AJ659"/>
          <cell r="AK659">
            <v>1</v>
          </cell>
          <cell r="AL659">
            <v>959870.5499999997</v>
          </cell>
          <cell r="AV659">
            <v>21101.040000000001</v>
          </cell>
        </row>
        <row r="660">
          <cell r="A660" t="str">
            <v>ZK106.K245.C565</v>
          </cell>
          <cell r="B660" t="str">
            <v>ZK106</v>
          </cell>
          <cell r="C660">
            <v>0</v>
          </cell>
          <cell r="D660">
            <v>0</v>
          </cell>
          <cell r="E660">
            <v>0</v>
          </cell>
          <cell r="F660">
            <v>105</v>
          </cell>
          <cell r="G660">
            <v>0</v>
          </cell>
          <cell r="H660">
            <v>105</v>
          </cell>
          <cell r="J660" t="str">
            <v>ZK106.K245.C565</v>
          </cell>
          <cell r="K660">
            <v>105</v>
          </cell>
          <cell r="L660" t="str">
            <v>ZK106.K245.C565</v>
          </cell>
          <cell r="M660" t="str">
            <v>ZK106.K245.C565</v>
          </cell>
          <cell r="N660" t="str">
            <v>ZK106</v>
          </cell>
          <cell r="O660" t="str">
            <v>C565</v>
          </cell>
          <cell r="Q660">
            <v>105</v>
          </cell>
          <cell r="R660">
            <v>0</v>
          </cell>
          <cell r="S660" t="b">
            <v>0</v>
          </cell>
          <cell r="U660" t="str">
            <v>ZK1</v>
          </cell>
          <cell r="V660" t="str">
            <v>C565</v>
          </cell>
          <cell r="W660">
            <v>0</v>
          </cell>
          <cell r="X660">
            <v>0</v>
          </cell>
          <cell r="Y660">
            <v>105</v>
          </cell>
          <cell r="Z660">
            <v>0</v>
          </cell>
          <cell r="AA660">
            <v>105</v>
          </cell>
          <cell r="AB660" t="str">
            <v>C565</v>
          </cell>
          <cell r="AC660">
            <v>0</v>
          </cell>
          <cell r="AD660">
            <v>0</v>
          </cell>
          <cell r="AE660">
            <v>105</v>
          </cell>
          <cell r="AF660">
            <v>0</v>
          </cell>
          <cell r="AG660" t="str">
            <v>C565</v>
          </cell>
          <cell r="AJ660"/>
          <cell r="AK660">
            <v>1</v>
          </cell>
          <cell r="AL660">
            <v>959870.5499999997</v>
          </cell>
          <cell r="AV660">
            <v>105</v>
          </cell>
        </row>
        <row r="661">
          <cell r="A661" t="str">
            <v>ZK106.K245.C570</v>
          </cell>
          <cell r="B661" t="str">
            <v>ZK106</v>
          </cell>
          <cell r="C661">
            <v>0</v>
          </cell>
          <cell r="D661">
            <v>0</v>
          </cell>
          <cell r="E661">
            <v>0</v>
          </cell>
          <cell r="F661">
            <v>2041.4</v>
          </cell>
          <cell r="G661">
            <v>0</v>
          </cell>
          <cell r="H661">
            <v>2041.4</v>
          </cell>
          <cell r="J661" t="str">
            <v>ZK106.K245.C570</v>
          </cell>
          <cell r="K661">
            <v>2041.4</v>
          </cell>
          <cell r="L661" t="str">
            <v>ZK106.K245.C570</v>
          </cell>
          <cell r="M661" t="str">
            <v>ZK106.K245.C570</v>
          </cell>
          <cell r="N661" t="str">
            <v>ZK106</v>
          </cell>
          <cell r="O661" t="str">
            <v>C570</v>
          </cell>
          <cell r="Q661">
            <v>2041.4</v>
          </cell>
          <cell r="R661">
            <v>0</v>
          </cell>
          <cell r="S661" t="b">
            <v>0</v>
          </cell>
          <cell r="U661" t="str">
            <v>ZK1</v>
          </cell>
          <cell r="V661" t="str">
            <v>C570</v>
          </cell>
          <cell r="W661">
            <v>0</v>
          </cell>
          <cell r="X661">
            <v>0</v>
          </cell>
          <cell r="Y661">
            <v>2041.4</v>
          </cell>
          <cell r="Z661">
            <v>0</v>
          </cell>
          <cell r="AA661">
            <v>2041.4</v>
          </cell>
          <cell r="AB661" t="e">
            <v>#N/A</v>
          </cell>
          <cell r="AC661">
            <v>0</v>
          </cell>
          <cell r="AD661">
            <v>0</v>
          </cell>
          <cell r="AE661">
            <v>2041.4</v>
          </cell>
          <cell r="AF661">
            <v>0</v>
          </cell>
          <cell r="AG661" t="e">
            <v>#N/A</v>
          </cell>
          <cell r="AJ661"/>
          <cell r="AK661">
            <v>1</v>
          </cell>
          <cell r="AL661">
            <v>959870.5499999997</v>
          </cell>
          <cell r="AV661">
            <v>2041.4</v>
          </cell>
        </row>
        <row r="662">
          <cell r="A662" t="str">
            <v>ZK106.K245.C571</v>
          </cell>
          <cell r="B662" t="str">
            <v>ZK106</v>
          </cell>
          <cell r="C662">
            <v>0</v>
          </cell>
          <cell r="D662">
            <v>0</v>
          </cell>
          <cell r="E662">
            <v>0</v>
          </cell>
          <cell r="F662">
            <v>320</v>
          </cell>
          <cell r="G662">
            <v>680</v>
          </cell>
          <cell r="H662">
            <v>1000</v>
          </cell>
          <cell r="J662" t="str">
            <v>ZK106.K245.C571</v>
          </cell>
          <cell r="K662">
            <v>1000</v>
          </cell>
          <cell r="L662" t="str">
            <v>ZK106.K245.C571</v>
          </cell>
          <cell r="M662" t="str">
            <v>ZK106.K245.C571</v>
          </cell>
          <cell r="N662" t="str">
            <v>ZK106</v>
          </cell>
          <cell r="O662" t="str">
            <v>C571</v>
          </cell>
          <cell r="Q662">
            <v>1000</v>
          </cell>
          <cell r="R662">
            <v>0</v>
          </cell>
          <cell r="S662" t="b">
            <v>0</v>
          </cell>
          <cell r="U662" t="str">
            <v>ZK1</v>
          </cell>
          <cell r="V662" t="str">
            <v>C571</v>
          </cell>
          <cell r="W662">
            <v>0</v>
          </cell>
          <cell r="X662">
            <v>0</v>
          </cell>
          <cell r="Y662">
            <v>320</v>
          </cell>
          <cell r="Z662">
            <v>680</v>
          </cell>
          <cell r="AA662">
            <v>1000</v>
          </cell>
          <cell r="AB662" t="e">
            <v>#N/A</v>
          </cell>
          <cell r="AC662">
            <v>0</v>
          </cell>
          <cell r="AD662">
            <v>0</v>
          </cell>
          <cell r="AE662">
            <v>320</v>
          </cell>
          <cell r="AF662">
            <v>680</v>
          </cell>
          <cell r="AG662" t="e">
            <v>#N/A</v>
          </cell>
          <cell r="AJ662"/>
          <cell r="AK662">
            <v>1</v>
          </cell>
          <cell r="AL662">
            <v>959870.5499999997</v>
          </cell>
          <cell r="AV662">
            <v>320</v>
          </cell>
        </row>
        <row r="663">
          <cell r="A663" t="str">
            <v>ZK106.K245.C603</v>
          </cell>
          <cell r="B663" t="str">
            <v>ZK106</v>
          </cell>
          <cell r="C663">
            <v>0</v>
          </cell>
          <cell r="D663">
            <v>0</v>
          </cell>
          <cell r="E663">
            <v>620</v>
          </cell>
          <cell r="F663">
            <v>0</v>
          </cell>
          <cell r="G663">
            <v>0</v>
          </cell>
          <cell r="H663">
            <v>0</v>
          </cell>
          <cell r="J663" t="str">
            <v>ZK106.K245.C603</v>
          </cell>
          <cell r="K663">
            <v>0</v>
          </cell>
          <cell r="L663" t="str">
            <v>ZK106.K245.C603</v>
          </cell>
          <cell r="M663" t="str">
            <v>ZK106.K245.C603</v>
          </cell>
          <cell r="N663" t="str">
            <v>ZK106</v>
          </cell>
          <cell r="O663" t="str">
            <v>C603</v>
          </cell>
          <cell r="Q663">
            <v>0</v>
          </cell>
          <cell r="R663">
            <v>0</v>
          </cell>
          <cell r="S663" t="b">
            <v>0</v>
          </cell>
          <cell r="U663" t="str">
            <v>ZK1</v>
          </cell>
          <cell r="V663" t="str">
            <v>C603</v>
          </cell>
          <cell r="W663">
            <v>0</v>
          </cell>
          <cell r="X663">
            <v>620</v>
          </cell>
          <cell r="Y663">
            <v>0</v>
          </cell>
          <cell r="Z663">
            <v>0</v>
          </cell>
          <cell r="AA663">
            <v>0</v>
          </cell>
          <cell r="AB663" t="str">
            <v>C603</v>
          </cell>
          <cell r="AC663">
            <v>0</v>
          </cell>
          <cell r="AD663">
            <v>620</v>
          </cell>
          <cell r="AE663">
            <v>0</v>
          </cell>
          <cell r="AF663">
            <v>0</v>
          </cell>
          <cell r="AG663" t="str">
            <v>C603</v>
          </cell>
          <cell r="AJ663"/>
          <cell r="AK663">
            <v>1</v>
          </cell>
          <cell r="AL663">
            <v>959870.5499999997</v>
          </cell>
          <cell r="AV663">
            <v>620</v>
          </cell>
        </row>
        <row r="664">
          <cell r="A664" t="str">
            <v>ZK106.K245.C610</v>
          </cell>
          <cell r="B664" t="str">
            <v>ZK106</v>
          </cell>
          <cell r="C664">
            <v>0</v>
          </cell>
          <cell r="D664">
            <v>0</v>
          </cell>
          <cell r="E664">
            <v>0</v>
          </cell>
          <cell r="F664">
            <v>14095.69</v>
          </cell>
          <cell r="G664">
            <v>0</v>
          </cell>
          <cell r="H664">
            <v>14095.69</v>
          </cell>
          <cell r="J664" t="str">
            <v>ZK106.K245.C610</v>
          </cell>
          <cell r="K664">
            <v>14095.69</v>
          </cell>
          <cell r="L664" t="str">
            <v>ZK106.K245.C610</v>
          </cell>
          <cell r="M664" t="str">
            <v>ZK106.K245.C610</v>
          </cell>
          <cell r="N664" t="str">
            <v>ZK106</v>
          </cell>
          <cell r="O664" t="str">
            <v>C610</v>
          </cell>
          <cell r="Q664">
            <v>14095.69</v>
          </cell>
          <cell r="R664">
            <v>0</v>
          </cell>
          <cell r="S664" t="b">
            <v>0</v>
          </cell>
          <cell r="U664" t="str">
            <v>ZK1</v>
          </cell>
          <cell r="V664" t="str">
            <v>C610</v>
          </cell>
          <cell r="W664">
            <v>0</v>
          </cell>
          <cell r="X664">
            <v>0</v>
          </cell>
          <cell r="Y664">
            <v>14095.69</v>
          </cell>
          <cell r="Z664">
            <v>0</v>
          </cell>
          <cell r="AA664">
            <v>14095.69</v>
          </cell>
          <cell r="AB664" t="str">
            <v>C610</v>
          </cell>
          <cell r="AC664">
            <v>0</v>
          </cell>
          <cell r="AD664">
            <v>0</v>
          </cell>
          <cell r="AE664">
            <v>14095.69</v>
          </cell>
          <cell r="AF664">
            <v>0</v>
          </cell>
          <cell r="AG664" t="str">
            <v>C610</v>
          </cell>
          <cell r="AJ664"/>
          <cell r="AK664">
            <v>1</v>
          </cell>
          <cell r="AL664">
            <v>959870.5499999997</v>
          </cell>
          <cell r="AV664">
            <v>14095.69</v>
          </cell>
        </row>
        <row r="665">
          <cell r="A665" t="str">
            <v>ZK106.K245.C810</v>
          </cell>
          <cell r="B665" t="str">
            <v>ZK106</v>
          </cell>
          <cell r="C665">
            <v>0</v>
          </cell>
          <cell r="D665">
            <v>0</v>
          </cell>
          <cell r="E665">
            <v>0</v>
          </cell>
          <cell r="F665">
            <v>13746.3</v>
          </cell>
          <cell r="G665">
            <v>0</v>
          </cell>
          <cell r="H665">
            <v>13746.3</v>
          </cell>
          <cell r="J665" t="str">
            <v>ZK106.K245.C810</v>
          </cell>
          <cell r="K665">
            <v>13746.3</v>
          </cell>
          <cell r="L665" t="str">
            <v>ZK106.K245.C810</v>
          </cell>
          <cell r="M665" t="str">
            <v>ZK106.K245.C810</v>
          </cell>
          <cell r="N665" t="str">
            <v>ZK106</v>
          </cell>
          <cell r="O665" t="str">
            <v>C810</v>
          </cell>
          <cell r="Q665">
            <v>13746.3</v>
          </cell>
          <cell r="R665">
            <v>0</v>
          </cell>
          <cell r="S665" t="b">
            <v>0</v>
          </cell>
          <cell r="U665" t="str">
            <v>ZK1</v>
          </cell>
          <cell r="V665" t="str">
            <v>C810</v>
          </cell>
          <cell r="W665">
            <v>0</v>
          </cell>
          <cell r="X665">
            <v>0</v>
          </cell>
          <cell r="Y665">
            <v>13746.3</v>
          </cell>
          <cell r="Z665">
            <v>0</v>
          </cell>
          <cell r="AA665">
            <v>13746.3</v>
          </cell>
          <cell r="AB665" t="str">
            <v>C810</v>
          </cell>
          <cell r="AC665">
            <v>0</v>
          </cell>
          <cell r="AD665">
            <v>0</v>
          </cell>
          <cell r="AE665">
            <v>13746.3</v>
          </cell>
          <cell r="AF665">
            <v>0</v>
          </cell>
          <cell r="AG665" t="str">
            <v>C810</v>
          </cell>
          <cell r="AJ665"/>
          <cell r="AK665">
            <v>1</v>
          </cell>
          <cell r="AL665">
            <v>959870.5499999997</v>
          </cell>
          <cell r="AV665">
            <v>13746.3</v>
          </cell>
        </row>
        <row r="666">
          <cell r="A666" t="str">
            <v>ZK106.K245.I004</v>
          </cell>
          <cell r="B666" t="str">
            <v>ZK106</v>
          </cell>
          <cell r="C666">
            <v>0</v>
          </cell>
          <cell r="D666">
            <v>0</v>
          </cell>
          <cell r="E666">
            <v>0</v>
          </cell>
          <cell r="F666">
            <v>782.99</v>
          </cell>
          <cell r="G666">
            <v>0</v>
          </cell>
          <cell r="H666">
            <v>782.99</v>
          </cell>
          <cell r="J666" t="str">
            <v>ZK106.K245.I004</v>
          </cell>
          <cell r="K666">
            <v>782.99</v>
          </cell>
          <cell r="L666" t="str">
            <v>ZK106.K245.I004</v>
          </cell>
          <cell r="M666" t="str">
            <v>ZK106.K245.I004</v>
          </cell>
          <cell r="N666" t="str">
            <v>ZK106</v>
          </cell>
          <cell r="O666" t="str">
            <v>I004</v>
          </cell>
          <cell r="Q666">
            <v>782.99</v>
          </cell>
          <cell r="R666">
            <v>0</v>
          </cell>
          <cell r="S666" t="b">
            <v>0</v>
          </cell>
          <cell r="U666" t="str">
            <v>ZK1</v>
          </cell>
          <cell r="V666" t="str">
            <v>I004</v>
          </cell>
          <cell r="W666">
            <v>0</v>
          </cell>
          <cell r="X666">
            <v>0</v>
          </cell>
          <cell r="Y666">
            <v>782.99</v>
          </cell>
          <cell r="Z666">
            <v>0</v>
          </cell>
          <cell r="AA666">
            <v>782.99</v>
          </cell>
          <cell r="AB666" t="str">
            <v>I004</v>
          </cell>
          <cell r="AC666">
            <v>0</v>
          </cell>
          <cell r="AD666">
            <v>0</v>
          </cell>
          <cell r="AE666">
            <v>782.99</v>
          </cell>
          <cell r="AF666">
            <v>0</v>
          </cell>
          <cell r="AG666" t="str">
            <v>I004</v>
          </cell>
          <cell r="AJ666"/>
          <cell r="AK666">
            <v>1</v>
          </cell>
          <cell r="AL666">
            <v>959870.5499999997</v>
          </cell>
          <cell r="AV666">
            <v>782.99</v>
          </cell>
        </row>
        <row r="667">
          <cell r="A667" t="str">
            <v>ZK106.K245.I005</v>
          </cell>
          <cell r="B667" t="str">
            <v>ZK106</v>
          </cell>
          <cell r="C667">
            <v>0</v>
          </cell>
          <cell r="D667">
            <v>0</v>
          </cell>
          <cell r="E667">
            <v>0</v>
          </cell>
          <cell r="F667">
            <v>87</v>
          </cell>
          <cell r="G667">
            <v>0</v>
          </cell>
          <cell r="H667">
            <v>87</v>
          </cell>
          <cell r="J667" t="str">
            <v>ZK106.K245.I005</v>
          </cell>
          <cell r="K667">
            <v>87</v>
          </cell>
          <cell r="L667" t="str">
            <v>ZK106.K245.I005</v>
          </cell>
          <cell r="M667" t="str">
            <v>ZK106.K245.I005</v>
          </cell>
          <cell r="N667" t="str">
            <v>ZK106</v>
          </cell>
          <cell r="O667" t="str">
            <v>I005</v>
          </cell>
          <cell r="Q667">
            <v>87</v>
          </cell>
          <cell r="R667">
            <v>0</v>
          </cell>
          <cell r="S667" t="b">
            <v>0</v>
          </cell>
          <cell r="U667" t="str">
            <v>ZK1</v>
          </cell>
          <cell r="V667" t="str">
            <v>I005</v>
          </cell>
          <cell r="W667">
            <v>0</v>
          </cell>
          <cell r="X667">
            <v>0</v>
          </cell>
          <cell r="Y667">
            <v>87</v>
          </cell>
          <cell r="Z667">
            <v>0</v>
          </cell>
          <cell r="AA667">
            <v>87</v>
          </cell>
          <cell r="AB667" t="str">
            <v>I005</v>
          </cell>
          <cell r="AC667">
            <v>0</v>
          </cell>
          <cell r="AD667">
            <v>0</v>
          </cell>
          <cell r="AE667">
            <v>87</v>
          </cell>
          <cell r="AF667">
            <v>0</v>
          </cell>
          <cell r="AG667" t="str">
            <v>I005</v>
          </cell>
          <cell r="AJ667"/>
          <cell r="AK667">
            <v>1</v>
          </cell>
          <cell r="AL667">
            <v>959870.5499999997</v>
          </cell>
          <cell r="AV667">
            <v>87</v>
          </cell>
        </row>
        <row r="668">
          <cell r="A668" t="str">
            <v>ZK106.K245.I007</v>
          </cell>
          <cell r="B668" t="str">
            <v>ZK106</v>
          </cell>
          <cell r="C668">
            <v>0</v>
          </cell>
          <cell r="D668">
            <v>0</v>
          </cell>
          <cell r="E668">
            <v>0</v>
          </cell>
          <cell r="F668">
            <v>3564.75</v>
          </cell>
          <cell r="G668">
            <v>0</v>
          </cell>
          <cell r="H668">
            <v>3564.75</v>
          </cell>
          <cell r="J668" t="str">
            <v>ZK106.K245.I007</v>
          </cell>
          <cell r="K668">
            <v>3564.75</v>
          </cell>
          <cell r="L668" t="str">
            <v>ZK106.K245.I007</v>
          </cell>
          <cell r="M668" t="str">
            <v>ZK106.K245.I007</v>
          </cell>
          <cell r="N668" t="str">
            <v>ZK106</v>
          </cell>
          <cell r="O668" t="str">
            <v>I007</v>
          </cell>
          <cell r="Q668">
            <v>3564.75</v>
          </cell>
          <cell r="R668">
            <v>0</v>
          </cell>
          <cell r="S668" t="b">
            <v>0</v>
          </cell>
          <cell r="U668" t="str">
            <v>ZK1</v>
          </cell>
          <cell r="V668" t="str">
            <v>I007</v>
          </cell>
          <cell r="W668">
            <v>0</v>
          </cell>
          <cell r="X668">
            <v>0</v>
          </cell>
          <cell r="Y668">
            <v>3564.75</v>
          </cell>
          <cell r="Z668">
            <v>0</v>
          </cell>
          <cell r="AA668">
            <v>3564.75</v>
          </cell>
          <cell r="AB668" t="str">
            <v>I007</v>
          </cell>
          <cell r="AC668">
            <v>0</v>
          </cell>
          <cell r="AD668">
            <v>0</v>
          </cell>
          <cell r="AE668">
            <v>3564.75</v>
          </cell>
          <cell r="AF668">
            <v>0</v>
          </cell>
          <cell r="AG668" t="str">
            <v>I007</v>
          </cell>
          <cell r="AJ668"/>
          <cell r="AK668">
            <v>1</v>
          </cell>
          <cell r="AL668">
            <v>959870.5499999997</v>
          </cell>
          <cell r="AV668">
            <v>3564.75</v>
          </cell>
        </row>
        <row r="669">
          <cell r="A669" t="str">
            <v>ZK106.K246.C235</v>
          </cell>
          <cell r="B669" t="str">
            <v>ZK106</v>
          </cell>
          <cell r="C669">
            <v>0</v>
          </cell>
          <cell r="D669">
            <v>0</v>
          </cell>
          <cell r="E669">
            <v>0</v>
          </cell>
          <cell r="F669">
            <v>1166.82</v>
          </cell>
          <cell r="G669">
            <v>0</v>
          </cell>
          <cell r="H669">
            <v>1166.82</v>
          </cell>
          <cell r="J669" t="str">
            <v>ZK106.K246.C235</v>
          </cell>
          <cell r="K669">
            <v>1166.82</v>
          </cell>
          <cell r="L669" t="str">
            <v>ZK106.K246.C235</v>
          </cell>
          <cell r="M669" t="str">
            <v>ZK106.K246.C235</v>
          </cell>
          <cell r="N669" t="str">
            <v>ZK106</v>
          </cell>
          <cell r="O669" t="str">
            <v>C235</v>
          </cell>
          <cell r="Q669">
            <v>1166.82</v>
          </cell>
          <cell r="R669">
            <v>0</v>
          </cell>
          <cell r="S669" t="b">
            <v>0</v>
          </cell>
          <cell r="U669" t="str">
            <v>ZK1</v>
          </cell>
          <cell r="V669" t="str">
            <v>C235</v>
          </cell>
          <cell r="W669">
            <v>0</v>
          </cell>
          <cell r="X669">
            <v>0</v>
          </cell>
          <cell r="Y669">
            <v>1166.82</v>
          </cell>
          <cell r="Z669">
            <v>0</v>
          </cell>
          <cell r="AA669">
            <v>1166.82</v>
          </cell>
          <cell r="AB669" t="str">
            <v>C235</v>
          </cell>
          <cell r="AC669">
            <v>0</v>
          </cell>
          <cell r="AD669">
            <v>0</v>
          </cell>
          <cell r="AE669">
            <v>1166.82</v>
          </cell>
          <cell r="AF669">
            <v>0</v>
          </cell>
          <cell r="AG669" t="str">
            <v>C235</v>
          </cell>
          <cell r="AJ669"/>
          <cell r="AK669">
            <v>1</v>
          </cell>
          <cell r="AL669">
            <v>959870.5499999997</v>
          </cell>
          <cell r="AV669">
            <v>1166.82</v>
          </cell>
        </row>
        <row r="670">
          <cell r="A670" t="str">
            <v>ZK106.K246.C810</v>
          </cell>
          <cell r="B670" t="str">
            <v>ZK106</v>
          </cell>
          <cell r="C670">
            <v>0</v>
          </cell>
          <cell r="D670">
            <v>0</v>
          </cell>
          <cell r="E670">
            <v>0</v>
          </cell>
          <cell r="F670">
            <v>3579.9</v>
          </cell>
          <cell r="G670">
            <v>0</v>
          </cell>
          <cell r="H670">
            <v>3579.9</v>
          </cell>
          <cell r="J670" t="str">
            <v>ZK106.K246.C810</v>
          </cell>
          <cell r="K670">
            <v>3579.9</v>
          </cell>
          <cell r="L670" t="str">
            <v>ZK106.K246.C810</v>
          </cell>
          <cell r="M670" t="str">
            <v>ZK106.K246.C810</v>
          </cell>
          <cell r="N670" t="str">
            <v>ZK106</v>
          </cell>
          <cell r="O670" t="str">
            <v>C810</v>
          </cell>
          <cell r="Q670">
            <v>3579.9</v>
          </cell>
          <cell r="R670">
            <v>0</v>
          </cell>
          <cell r="S670" t="b">
            <v>0</v>
          </cell>
          <cell r="U670" t="str">
            <v>ZK1</v>
          </cell>
          <cell r="V670" t="str">
            <v>C810</v>
          </cell>
          <cell r="W670">
            <v>0</v>
          </cell>
          <cell r="X670">
            <v>0</v>
          </cell>
          <cell r="Y670">
            <v>3579.9</v>
          </cell>
          <cell r="Z670">
            <v>0</v>
          </cell>
          <cell r="AA670">
            <v>3579.9</v>
          </cell>
          <cell r="AB670" t="str">
            <v>C810</v>
          </cell>
          <cell r="AC670">
            <v>0</v>
          </cell>
          <cell r="AD670">
            <v>0</v>
          </cell>
          <cell r="AE670">
            <v>3579.9</v>
          </cell>
          <cell r="AF670">
            <v>0</v>
          </cell>
          <cell r="AG670" t="str">
            <v>C810</v>
          </cell>
          <cell r="AJ670"/>
          <cell r="AK670">
            <v>1</v>
          </cell>
          <cell r="AL670">
            <v>959870.5499999997</v>
          </cell>
          <cell r="AV670">
            <v>3579.9</v>
          </cell>
        </row>
        <row r="671">
          <cell r="A671" t="str">
            <v>ZK106.K247.C100</v>
          </cell>
          <cell r="B671" t="str">
            <v>ZK106</v>
          </cell>
          <cell r="C671">
            <v>0</v>
          </cell>
          <cell r="D671">
            <v>0</v>
          </cell>
          <cell r="E671">
            <v>0</v>
          </cell>
          <cell r="F671">
            <v>151565.75</v>
          </cell>
          <cell r="G671">
            <v>0</v>
          </cell>
          <cell r="H671">
            <v>151565.75</v>
          </cell>
          <cell r="J671" t="str">
            <v>ZK106.K247.C100</v>
          </cell>
          <cell r="K671">
            <v>151565.75</v>
          </cell>
          <cell r="L671" t="str">
            <v>ZK106.K247.C100</v>
          </cell>
          <cell r="M671" t="str">
            <v>ZK106.K247.C100</v>
          </cell>
          <cell r="N671" t="str">
            <v>ZK106</v>
          </cell>
          <cell r="O671" t="str">
            <v>C100</v>
          </cell>
          <cell r="Q671">
            <v>151565.75</v>
          </cell>
          <cell r="R671">
            <v>0</v>
          </cell>
          <cell r="S671" t="b">
            <v>0</v>
          </cell>
          <cell r="U671" t="str">
            <v>ZK1</v>
          </cell>
          <cell r="V671" t="str">
            <v>C100</v>
          </cell>
          <cell r="W671">
            <v>0</v>
          </cell>
          <cell r="X671">
            <v>0</v>
          </cell>
          <cell r="Y671">
            <v>151565.75</v>
          </cell>
          <cell r="Z671">
            <v>0</v>
          </cell>
          <cell r="AA671">
            <v>151565.75</v>
          </cell>
          <cell r="AB671" t="str">
            <v>C100</v>
          </cell>
          <cell r="AC671">
            <v>0</v>
          </cell>
          <cell r="AD671">
            <v>0</v>
          </cell>
          <cell r="AE671">
            <v>151565.75</v>
          </cell>
          <cell r="AF671">
            <v>0</v>
          </cell>
          <cell r="AG671" t="str">
            <v>C100</v>
          </cell>
          <cell r="AJ671"/>
          <cell r="AK671">
            <v>1</v>
          </cell>
          <cell r="AL671">
            <v>959870.5499999997</v>
          </cell>
          <cell r="AV671">
            <v>151565.75</v>
          </cell>
        </row>
        <row r="672">
          <cell r="A672" t="str">
            <v>ZK106.K247.C235</v>
          </cell>
          <cell r="B672" t="str">
            <v>ZK106</v>
          </cell>
          <cell r="C672">
            <v>0</v>
          </cell>
          <cell r="D672">
            <v>0</v>
          </cell>
          <cell r="E672">
            <v>0</v>
          </cell>
          <cell r="F672">
            <v>4152.5</v>
          </cell>
          <cell r="G672">
            <v>0</v>
          </cell>
          <cell r="H672">
            <v>4152.5</v>
          </cell>
          <cell r="J672" t="str">
            <v>ZK106.K247.C235</v>
          </cell>
          <cell r="K672">
            <v>4152.5</v>
          </cell>
          <cell r="L672" t="str">
            <v>ZK106.K247.C235</v>
          </cell>
          <cell r="M672" t="str">
            <v>ZK106.K247.C235</v>
          </cell>
          <cell r="N672" t="str">
            <v>ZK106</v>
          </cell>
          <cell r="O672" t="str">
            <v>C235</v>
          </cell>
          <cell r="Q672">
            <v>4152.5</v>
          </cell>
          <cell r="R672">
            <v>0</v>
          </cell>
          <cell r="S672" t="b">
            <v>0</v>
          </cell>
          <cell r="U672" t="str">
            <v>ZK1</v>
          </cell>
          <cell r="V672" t="str">
            <v>C235</v>
          </cell>
          <cell r="W672">
            <v>0</v>
          </cell>
          <cell r="X672">
            <v>0</v>
          </cell>
          <cell r="Y672">
            <v>4152.5</v>
          </cell>
          <cell r="Z672">
            <v>0</v>
          </cell>
          <cell r="AA672">
            <v>4152.5</v>
          </cell>
          <cell r="AB672" t="str">
            <v>C235</v>
          </cell>
          <cell r="AC672">
            <v>0</v>
          </cell>
          <cell r="AD672">
            <v>0</v>
          </cell>
          <cell r="AE672">
            <v>4152.5</v>
          </cell>
          <cell r="AF672">
            <v>0</v>
          </cell>
          <cell r="AG672" t="str">
            <v>C235</v>
          </cell>
          <cell r="AJ672"/>
          <cell r="AK672">
            <v>1</v>
          </cell>
          <cell r="AL672">
            <v>959870.5499999997</v>
          </cell>
          <cell r="AV672">
            <v>4152.5</v>
          </cell>
        </row>
        <row r="673">
          <cell r="A673" t="str">
            <v>ZK106.K247.C320</v>
          </cell>
          <cell r="B673" t="str">
            <v>ZK106</v>
          </cell>
          <cell r="C673">
            <v>0</v>
          </cell>
          <cell r="D673">
            <v>0</v>
          </cell>
          <cell r="E673">
            <v>540.35</v>
          </cell>
          <cell r="F673">
            <v>59.99</v>
          </cell>
          <cell r="G673">
            <v>0</v>
          </cell>
          <cell r="H673">
            <v>59.99</v>
          </cell>
          <cell r="J673" t="str">
            <v>ZK106.K247.C320</v>
          </cell>
          <cell r="K673">
            <v>59.99</v>
          </cell>
          <cell r="L673" t="str">
            <v>ZK106.K247.C320</v>
          </cell>
          <cell r="M673" t="str">
            <v>ZK106.K247.C320</v>
          </cell>
          <cell r="N673" t="str">
            <v>ZK106</v>
          </cell>
          <cell r="O673" t="str">
            <v>C320</v>
          </cell>
          <cell r="Q673">
            <v>59.99</v>
          </cell>
          <cell r="R673">
            <v>0</v>
          </cell>
          <cell r="S673" t="b">
            <v>0</v>
          </cell>
          <cell r="U673" t="str">
            <v>ZK1</v>
          </cell>
          <cell r="V673" t="str">
            <v>C320</v>
          </cell>
          <cell r="W673">
            <v>0</v>
          </cell>
          <cell r="X673">
            <v>540.35</v>
          </cell>
          <cell r="Y673">
            <v>59.99</v>
          </cell>
          <cell r="Z673">
            <v>0</v>
          </cell>
          <cell r="AA673">
            <v>59.99</v>
          </cell>
          <cell r="AB673" t="str">
            <v>C320</v>
          </cell>
          <cell r="AC673">
            <v>0</v>
          </cell>
          <cell r="AD673">
            <v>540.35</v>
          </cell>
          <cell r="AE673">
            <v>59.99</v>
          </cell>
          <cell r="AF673">
            <v>0</v>
          </cell>
          <cell r="AG673" t="str">
            <v>C320</v>
          </cell>
          <cell r="AJ673"/>
          <cell r="AK673">
            <v>1</v>
          </cell>
          <cell r="AL673">
            <v>959870.5499999997</v>
          </cell>
          <cell r="AV673">
            <v>600.34</v>
          </cell>
        </row>
        <row r="674">
          <cell r="A674" t="str">
            <v>ZK106.K247.C726</v>
          </cell>
          <cell r="B674" t="str">
            <v>ZK106</v>
          </cell>
          <cell r="C674">
            <v>0</v>
          </cell>
          <cell r="D674">
            <v>0</v>
          </cell>
          <cell r="E674">
            <v>0</v>
          </cell>
          <cell r="F674">
            <v>29.21</v>
          </cell>
          <cell r="G674">
            <v>0</v>
          </cell>
          <cell r="H674">
            <v>29.21</v>
          </cell>
          <cell r="J674" t="str">
            <v>ZK106.K247.C726</v>
          </cell>
          <cell r="K674">
            <v>29.21</v>
          </cell>
          <cell r="L674" t="str">
            <v>ZK106.K247.C726</v>
          </cell>
          <cell r="M674" t="str">
            <v>ZK106.K247.C726</v>
          </cell>
          <cell r="N674" t="str">
            <v>ZK106</v>
          </cell>
          <cell r="O674" t="str">
            <v>C726</v>
          </cell>
          <cell r="Q674">
            <v>29.21</v>
          </cell>
          <cell r="R674">
            <v>0</v>
          </cell>
          <cell r="S674" t="b">
            <v>0</v>
          </cell>
          <cell r="U674" t="str">
            <v>ZK1</v>
          </cell>
          <cell r="V674" t="str">
            <v>C726</v>
          </cell>
          <cell r="W674">
            <v>0</v>
          </cell>
          <cell r="X674">
            <v>0</v>
          </cell>
          <cell r="Y674">
            <v>29.21</v>
          </cell>
          <cell r="Z674">
            <v>0</v>
          </cell>
          <cell r="AA674">
            <v>29.21</v>
          </cell>
          <cell r="AB674" t="str">
            <v>C726</v>
          </cell>
          <cell r="AC674">
            <v>0</v>
          </cell>
          <cell r="AD674">
            <v>0</v>
          </cell>
          <cell r="AE674">
            <v>29.21</v>
          </cell>
          <cell r="AF674">
            <v>0</v>
          </cell>
          <cell r="AG674" t="str">
            <v>C726</v>
          </cell>
          <cell r="AJ674"/>
          <cell r="AK674">
            <v>1</v>
          </cell>
          <cell r="AL674">
            <v>959870.5499999997</v>
          </cell>
          <cell r="AV674">
            <v>29.21</v>
          </cell>
        </row>
        <row r="675">
          <cell r="A675" t="str">
            <v>ZK106.K247.C727</v>
          </cell>
          <cell r="B675" t="str">
            <v>ZK106</v>
          </cell>
          <cell r="C675">
            <v>0</v>
          </cell>
          <cell r="D675">
            <v>0</v>
          </cell>
          <cell r="E675">
            <v>0</v>
          </cell>
          <cell r="F675">
            <v>541.67999999999995</v>
          </cell>
          <cell r="G675">
            <v>0</v>
          </cell>
          <cell r="H675">
            <v>541.67999999999995</v>
          </cell>
          <cell r="J675" t="str">
            <v>ZK106.K247.C727</v>
          </cell>
          <cell r="K675">
            <v>541.67999999999995</v>
          </cell>
          <cell r="L675" t="str">
            <v>ZK106.K247.C727</v>
          </cell>
          <cell r="M675" t="str">
            <v>ZK106.K247.C727</v>
          </cell>
          <cell r="N675" t="str">
            <v>ZK106</v>
          </cell>
          <cell r="O675" t="str">
            <v>C727</v>
          </cell>
          <cell r="Q675">
            <v>541.67999999999995</v>
          </cell>
          <cell r="R675">
            <v>0</v>
          </cell>
          <cell r="S675" t="b">
            <v>0</v>
          </cell>
          <cell r="U675" t="str">
            <v>ZK1</v>
          </cell>
          <cell r="V675" t="str">
            <v>C727</v>
          </cell>
          <cell r="W675">
            <v>0</v>
          </cell>
          <cell r="X675">
            <v>0</v>
          </cell>
          <cell r="Y675">
            <v>541.67999999999995</v>
          </cell>
          <cell r="Z675">
            <v>0</v>
          </cell>
          <cell r="AA675">
            <v>541.67999999999995</v>
          </cell>
          <cell r="AB675" t="str">
            <v>C727</v>
          </cell>
          <cell r="AC675">
            <v>0</v>
          </cell>
          <cell r="AD675">
            <v>0</v>
          </cell>
          <cell r="AE675">
            <v>541.67999999999995</v>
          </cell>
          <cell r="AF675">
            <v>0</v>
          </cell>
          <cell r="AG675" t="str">
            <v>C727</v>
          </cell>
          <cell r="AJ675"/>
          <cell r="AK675">
            <v>1</v>
          </cell>
          <cell r="AL675">
            <v>959870.5499999997</v>
          </cell>
          <cell r="AV675">
            <v>541.67999999999995</v>
          </cell>
        </row>
        <row r="676">
          <cell r="A676" t="str">
            <v>ZK106.K247.C728</v>
          </cell>
          <cell r="B676" t="str">
            <v>ZK106</v>
          </cell>
          <cell r="C676">
            <v>0</v>
          </cell>
          <cell r="D676">
            <v>0</v>
          </cell>
          <cell r="E676">
            <v>0</v>
          </cell>
          <cell r="F676">
            <v>5082.53</v>
          </cell>
          <cell r="G676">
            <v>0</v>
          </cell>
          <cell r="H676">
            <v>5082.53</v>
          </cell>
          <cell r="J676" t="str">
            <v>ZK106.K247.C728</v>
          </cell>
          <cell r="K676">
            <v>5082.53</v>
          </cell>
          <cell r="L676" t="str">
            <v>ZK106.K247.C728</v>
          </cell>
          <cell r="M676" t="str">
            <v>ZK106.K247.C728</v>
          </cell>
          <cell r="N676" t="str">
            <v>ZK106</v>
          </cell>
          <cell r="O676" t="str">
            <v>C728</v>
          </cell>
          <cell r="Q676">
            <v>5082.53</v>
          </cell>
          <cell r="R676">
            <v>0</v>
          </cell>
          <cell r="S676" t="b">
            <v>0</v>
          </cell>
          <cell r="U676" t="str">
            <v>ZK1</v>
          </cell>
          <cell r="V676" t="str">
            <v>C728</v>
          </cell>
          <cell r="W676">
            <v>0</v>
          </cell>
          <cell r="X676">
            <v>0</v>
          </cell>
          <cell r="Y676">
            <v>5082.53</v>
          </cell>
          <cell r="Z676">
            <v>0</v>
          </cell>
          <cell r="AA676">
            <v>5082.53</v>
          </cell>
          <cell r="AB676" t="str">
            <v>C728</v>
          </cell>
          <cell r="AC676">
            <v>0</v>
          </cell>
          <cell r="AD676">
            <v>0</v>
          </cell>
          <cell r="AE676">
            <v>5082.53</v>
          </cell>
          <cell r="AF676">
            <v>0</v>
          </cell>
          <cell r="AG676" t="str">
            <v>C728</v>
          </cell>
          <cell r="AJ676"/>
          <cell r="AK676">
            <v>1</v>
          </cell>
          <cell r="AL676">
            <v>959870.5499999997</v>
          </cell>
          <cell r="AV676">
            <v>5082.53</v>
          </cell>
        </row>
        <row r="677">
          <cell r="A677" t="str">
            <v>ZK106.K247.C810</v>
          </cell>
          <cell r="B677" t="str">
            <v>ZK106</v>
          </cell>
          <cell r="C677">
            <v>0</v>
          </cell>
          <cell r="D677">
            <v>0</v>
          </cell>
          <cell r="E677">
            <v>0</v>
          </cell>
          <cell r="F677">
            <v>2118.77</v>
          </cell>
          <cell r="G677">
            <v>0</v>
          </cell>
          <cell r="H677">
            <v>2118.77</v>
          </cell>
          <cell r="J677" t="str">
            <v>ZK106.K247.C810</v>
          </cell>
          <cell r="K677">
            <v>2118.77</v>
          </cell>
          <cell r="L677" t="str">
            <v>ZK106.K247.C810</v>
          </cell>
          <cell r="M677" t="str">
            <v>ZK106.K247.C810</v>
          </cell>
          <cell r="N677" t="str">
            <v>ZK106</v>
          </cell>
          <cell r="O677" t="str">
            <v>C810</v>
          </cell>
          <cell r="Q677">
            <v>2118.77</v>
          </cell>
          <cell r="R677">
            <v>0</v>
          </cell>
          <cell r="S677" t="b">
            <v>0</v>
          </cell>
          <cell r="U677" t="str">
            <v>ZK1</v>
          </cell>
          <cell r="V677" t="str">
            <v>C810</v>
          </cell>
          <cell r="W677">
            <v>0</v>
          </cell>
          <cell r="X677">
            <v>0</v>
          </cell>
          <cell r="Y677">
            <v>2118.77</v>
          </cell>
          <cell r="Z677">
            <v>0</v>
          </cell>
          <cell r="AA677">
            <v>2118.77</v>
          </cell>
          <cell r="AB677" t="str">
            <v>C810</v>
          </cell>
          <cell r="AC677">
            <v>0</v>
          </cell>
          <cell r="AD677">
            <v>0</v>
          </cell>
          <cell r="AE677">
            <v>2118.77</v>
          </cell>
          <cell r="AF677">
            <v>0</v>
          </cell>
          <cell r="AG677" t="str">
            <v>C810</v>
          </cell>
          <cell r="AJ677"/>
          <cell r="AK677">
            <v>1</v>
          </cell>
          <cell r="AL677">
            <v>959870.5499999997</v>
          </cell>
          <cell r="AV677">
            <v>2118.77</v>
          </cell>
        </row>
        <row r="678">
          <cell r="A678" t="str">
            <v>ZK106.K247.I005</v>
          </cell>
          <cell r="B678" t="str">
            <v>ZK106</v>
          </cell>
          <cell r="C678">
            <v>0</v>
          </cell>
          <cell r="D678">
            <v>0</v>
          </cell>
          <cell r="E678">
            <v>0</v>
          </cell>
          <cell r="F678">
            <v>420</v>
          </cell>
          <cell r="G678">
            <v>0</v>
          </cell>
          <cell r="H678">
            <v>420</v>
          </cell>
          <cell r="J678" t="str">
            <v>ZK106.K247.I005</v>
          </cell>
          <cell r="K678">
            <v>420</v>
          </cell>
          <cell r="L678" t="str">
            <v>ZK106.K247.I005</v>
          </cell>
          <cell r="M678" t="str">
            <v>ZK106.K247.I005</v>
          </cell>
          <cell r="N678" t="str">
            <v>ZK106</v>
          </cell>
          <cell r="O678" t="str">
            <v>I005</v>
          </cell>
          <cell r="Q678">
            <v>420</v>
          </cell>
          <cell r="R678">
            <v>0</v>
          </cell>
          <cell r="S678" t="b">
            <v>0</v>
          </cell>
          <cell r="U678" t="str">
            <v>ZK1</v>
          </cell>
          <cell r="V678" t="str">
            <v>I005</v>
          </cell>
          <cell r="W678">
            <v>0</v>
          </cell>
          <cell r="X678">
            <v>0</v>
          </cell>
          <cell r="Y678">
            <v>420</v>
          </cell>
          <cell r="Z678">
            <v>0</v>
          </cell>
          <cell r="AA678">
            <v>420</v>
          </cell>
          <cell r="AB678" t="str">
            <v>I005</v>
          </cell>
          <cell r="AC678">
            <v>0</v>
          </cell>
          <cell r="AD678">
            <v>0</v>
          </cell>
          <cell r="AE678">
            <v>420</v>
          </cell>
          <cell r="AF678">
            <v>0</v>
          </cell>
          <cell r="AG678" t="str">
            <v>I005</v>
          </cell>
          <cell r="AJ678"/>
          <cell r="AK678">
            <v>1</v>
          </cell>
          <cell r="AL678">
            <v>959870.5499999997</v>
          </cell>
          <cell r="AV678">
            <v>420</v>
          </cell>
        </row>
        <row r="679">
          <cell r="A679" t="str">
            <v>ZK106.K247.I006</v>
          </cell>
          <cell r="B679" t="str">
            <v>ZK106</v>
          </cell>
          <cell r="C679">
            <v>0</v>
          </cell>
          <cell r="D679">
            <v>0</v>
          </cell>
          <cell r="E679">
            <v>0</v>
          </cell>
          <cell r="F679">
            <v>377</v>
          </cell>
          <cell r="G679">
            <v>0</v>
          </cell>
          <cell r="H679">
            <v>377</v>
          </cell>
          <cell r="J679" t="str">
            <v>ZK106.K247.I006</v>
          </cell>
          <cell r="K679">
            <v>377</v>
          </cell>
          <cell r="L679" t="str">
            <v>ZK106.K247.I006</v>
          </cell>
          <cell r="M679" t="str">
            <v>ZK106.K247.I006</v>
          </cell>
          <cell r="N679" t="str">
            <v>ZK106</v>
          </cell>
          <cell r="O679" t="str">
            <v>I006</v>
          </cell>
          <cell r="Q679">
            <v>377</v>
          </cell>
          <cell r="R679">
            <v>0</v>
          </cell>
          <cell r="S679" t="b">
            <v>0</v>
          </cell>
          <cell r="U679" t="str">
            <v>ZK1</v>
          </cell>
          <cell r="V679" t="str">
            <v>I006</v>
          </cell>
          <cell r="W679">
            <v>0</v>
          </cell>
          <cell r="X679">
            <v>0</v>
          </cell>
          <cell r="Y679">
            <v>377</v>
          </cell>
          <cell r="Z679">
            <v>0</v>
          </cell>
          <cell r="AA679">
            <v>377</v>
          </cell>
          <cell r="AB679" t="str">
            <v>I006</v>
          </cell>
          <cell r="AC679">
            <v>0</v>
          </cell>
          <cell r="AD679">
            <v>0</v>
          </cell>
          <cell r="AE679">
            <v>377</v>
          </cell>
          <cell r="AF679">
            <v>0</v>
          </cell>
          <cell r="AG679" t="str">
            <v>I006</v>
          </cell>
          <cell r="AJ679"/>
          <cell r="AK679">
            <v>1</v>
          </cell>
          <cell r="AL679">
            <v>959870.5499999997</v>
          </cell>
          <cell r="AV679">
            <v>377</v>
          </cell>
        </row>
        <row r="680">
          <cell r="A680" t="str">
            <v>ZK106.K247.I009</v>
          </cell>
          <cell r="B680" t="str">
            <v>ZK106</v>
          </cell>
          <cell r="C680">
            <v>0</v>
          </cell>
          <cell r="D680">
            <v>0</v>
          </cell>
          <cell r="E680">
            <v>0</v>
          </cell>
          <cell r="F680">
            <v>550.17999999999995</v>
          </cell>
          <cell r="G680">
            <v>0</v>
          </cell>
          <cell r="H680">
            <v>550.17999999999995</v>
          </cell>
          <cell r="J680" t="str">
            <v>ZK106.K247.I009</v>
          </cell>
          <cell r="K680">
            <v>550.17999999999995</v>
          </cell>
          <cell r="L680" t="str">
            <v>ZK106.K247.I009</v>
          </cell>
          <cell r="M680" t="str">
            <v>ZK106.K247.I009</v>
          </cell>
          <cell r="N680" t="str">
            <v>ZK106</v>
          </cell>
          <cell r="O680" t="str">
            <v>I009</v>
          </cell>
          <cell r="Q680">
            <v>550.17999999999995</v>
          </cell>
          <cell r="R680">
            <v>0</v>
          </cell>
          <cell r="S680" t="b">
            <v>0</v>
          </cell>
          <cell r="U680" t="str">
            <v>ZK1</v>
          </cell>
          <cell r="V680" t="str">
            <v>I009</v>
          </cell>
          <cell r="W680">
            <v>0</v>
          </cell>
          <cell r="X680">
            <v>0</v>
          </cell>
          <cell r="Y680">
            <v>550.17999999999995</v>
          </cell>
          <cell r="Z680">
            <v>0</v>
          </cell>
          <cell r="AA680">
            <v>550.17999999999995</v>
          </cell>
          <cell r="AB680" t="str">
            <v>I009</v>
          </cell>
          <cell r="AC680">
            <v>0</v>
          </cell>
          <cell r="AD680">
            <v>0</v>
          </cell>
          <cell r="AE680">
            <v>550.17999999999995</v>
          </cell>
          <cell r="AF680">
            <v>0</v>
          </cell>
          <cell r="AG680" t="str">
            <v>I009</v>
          </cell>
          <cell r="AJ680"/>
          <cell r="AK680">
            <v>1</v>
          </cell>
          <cell r="AL680">
            <v>959870.5499999997</v>
          </cell>
          <cell r="AV680">
            <v>550.17999999999995</v>
          </cell>
        </row>
        <row r="681">
          <cell r="A681" t="str">
            <v>ZK106.K248.C020</v>
          </cell>
          <cell r="B681" t="str">
            <v>ZK106</v>
          </cell>
          <cell r="C681">
            <v>0</v>
          </cell>
          <cell r="D681">
            <v>0</v>
          </cell>
          <cell r="E681">
            <v>54424</v>
          </cell>
          <cell r="F681">
            <v>0</v>
          </cell>
          <cell r="G681">
            <v>0</v>
          </cell>
          <cell r="H681">
            <v>0</v>
          </cell>
          <cell r="J681" t="str">
            <v>ZK106.K248.C020</v>
          </cell>
          <cell r="K681">
            <v>0</v>
          </cell>
          <cell r="L681" t="str">
            <v>ZK106.K248.C020</v>
          </cell>
          <cell r="M681" t="str">
            <v>ZK106.K248.C020</v>
          </cell>
          <cell r="N681" t="str">
            <v>ZK106</v>
          </cell>
          <cell r="O681" t="str">
            <v>C020</v>
          </cell>
          <cell r="Q681">
            <v>0</v>
          </cell>
          <cell r="R681">
            <v>0</v>
          </cell>
          <cell r="S681" t="b">
            <v>0</v>
          </cell>
          <cell r="U681" t="str">
            <v>ZK1</v>
          </cell>
          <cell r="V681" t="str">
            <v>C020</v>
          </cell>
          <cell r="W681">
            <v>0</v>
          </cell>
          <cell r="X681">
            <v>54424</v>
          </cell>
          <cell r="Y681">
            <v>0</v>
          </cell>
          <cell r="Z681">
            <v>0</v>
          </cell>
          <cell r="AA681">
            <v>0</v>
          </cell>
          <cell r="AB681" t="str">
            <v>C020</v>
          </cell>
          <cell r="AC681">
            <v>0</v>
          </cell>
          <cell r="AD681">
            <v>54424</v>
          </cell>
          <cell r="AE681">
            <v>0</v>
          </cell>
          <cell r="AF681">
            <v>0</v>
          </cell>
          <cell r="AG681" t="str">
            <v>C020</v>
          </cell>
          <cell r="AJ681"/>
          <cell r="AK681">
            <v>1</v>
          </cell>
          <cell r="AL681">
            <v>959870.5499999997</v>
          </cell>
          <cell r="AV681">
            <v>54424</v>
          </cell>
        </row>
        <row r="682">
          <cell r="A682" t="str">
            <v>ZK106.K248.C025</v>
          </cell>
          <cell r="B682" t="str">
            <v>ZK106</v>
          </cell>
          <cell r="C682">
            <v>0</v>
          </cell>
          <cell r="D682">
            <v>0</v>
          </cell>
          <cell r="E682">
            <v>0</v>
          </cell>
          <cell r="F682">
            <v>341.29</v>
          </cell>
          <cell r="G682">
            <v>0</v>
          </cell>
          <cell r="H682">
            <v>341.29</v>
          </cell>
          <cell r="J682" t="str">
            <v>ZK106.K248.C025</v>
          </cell>
          <cell r="K682">
            <v>341.29</v>
          </cell>
          <cell r="L682" t="str">
            <v>ZK106.K248.C025</v>
          </cell>
          <cell r="M682" t="str">
            <v>ZK106.K248.C025</v>
          </cell>
          <cell r="N682" t="str">
            <v>ZK106</v>
          </cell>
          <cell r="O682" t="str">
            <v>C025</v>
          </cell>
          <cell r="Q682">
            <v>341.29</v>
          </cell>
          <cell r="R682">
            <v>0</v>
          </cell>
          <cell r="S682" t="b">
            <v>0</v>
          </cell>
          <cell r="U682" t="str">
            <v>ZK1</v>
          </cell>
          <cell r="V682" t="str">
            <v>C025</v>
          </cell>
          <cell r="W682">
            <v>0</v>
          </cell>
          <cell r="X682">
            <v>0</v>
          </cell>
          <cell r="Y682">
            <v>341.29</v>
          </cell>
          <cell r="Z682">
            <v>0</v>
          </cell>
          <cell r="AA682">
            <v>341.29</v>
          </cell>
          <cell r="AB682" t="str">
            <v>C025</v>
          </cell>
          <cell r="AC682">
            <v>0</v>
          </cell>
          <cell r="AD682">
            <v>0</v>
          </cell>
          <cell r="AE682">
            <v>341.29</v>
          </cell>
          <cell r="AF682">
            <v>0</v>
          </cell>
          <cell r="AG682" t="str">
            <v>C025</v>
          </cell>
          <cell r="AJ682"/>
          <cell r="AK682">
            <v>1</v>
          </cell>
          <cell r="AL682">
            <v>959870.5499999997</v>
          </cell>
          <cell r="AV682">
            <v>341.29</v>
          </cell>
        </row>
        <row r="683">
          <cell r="A683" t="str">
            <v>ZK106.K248.C100</v>
          </cell>
          <cell r="B683" t="str">
            <v>ZK106</v>
          </cell>
          <cell r="C683">
            <v>0</v>
          </cell>
          <cell r="D683">
            <v>0</v>
          </cell>
          <cell r="E683">
            <v>0</v>
          </cell>
          <cell r="F683">
            <v>425</v>
          </cell>
          <cell r="G683">
            <v>0</v>
          </cell>
          <cell r="H683">
            <v>425</v>
          </cell>
          <cell r="J683" t="str">
            <v>ZK106.K248.C100</v>
          </cell>
          <cell r="K683">
            <v>425</v>
          </cell>
          <cell r="L683" t="str">
            <v>ZK106.K248.C100</v>
          </cell>
          <cell r="M683" t="str">
            <v>ZK106.K248.C100</v>
          </cell>
          <cell r="N683" t="str">
            <v>ZK106</v>
          </cell>
          <cell r="O683" t="str">
            <v>C100</v>
          </cell>
          <cell r="Q683">
            <v>425</v>
          </cell>
          <cell r="R683">
            <v>0</v>
          </cell>
          <cell r="S683" t="b">
            <v>0</v>
          </cell>
          <cell r="U683" t="str">
            <v>ZK1</v>
          </cell>
          <cell r="V683" t="str">
            <v>C100</v>
          </cell>
          <cell r="W683">
            <v>0</v>
          </cell>
          <cell r="X683">
            <v>0</v>
          </cell>
          <cell r="Y683">
            <v>425</v>
          </cell>
          <cell r="Z683">
            <v>0</v>
          </cell>
          <cell r="AA683">
            <v>425</v>
          </cell>
          <cell r="AB683" t="str">
            <v>C100</v>
          </cell>
          <cell r="AC683">
            <v>0</v>
          </cell>
          <cell r="AD683">
            <v>0</v>
          </cell>
          <cell r="AE683">
            <v>425</v>
          </cell>
          <cell r="AF683">
            <v>0</v>
          </cell>
          <cell r="AG683" t="str">
            <v>C100</v>
          </cell>
          <cell r="AJ683"/>
          <cell r="AK683">
            <v>1</v>
          </cell>
          <cell r="AL683">
            <v>959870.5499999997</v>
          </cell>
          <cell r="AV683">
            <v>425</v>
          </cell>
        </row>
        <row r="684">
          <cell r="A684" t="str">
            <v>ZK106.K248.C131</v>
          </cell>
          <cell r="B684" t="str">
            <v>ZK106</v>
          </cell>
          <cell r="C684">
            <v>0</v>
          </cell>
          <cell r="D684">
            <v>0</v>
          </cell>
          <cell r="E684">
            <v>0</v>
          </cell>
          <cell r="F684">
            <v>9198.65</v>
          </cell>
          <cell r="G684">
            <v>0</v>
          </cell>
          <cell r="H684">
            <v>9198.65</v>
          </cell>
          <cell r="J684" t="str">
            <v>ZK106.K248.C131</v>
          </cell>
          <cell r="K684">
            <v>9198.65</v>
          </cell>
          <cell r="L684" t="str">
            <v>ZK106.K248.C131</v>
          </cell>
          <cell r="M684" t="str">
            <v>ZK106.K248.C131</v>
          </cell>
          <cell r="N684" t="str">
            <v>ZK106</v>
          </cell>
          <cell r="O684" t="str">
            <v>C131</v>
          </cell>
          <cell r="Q684">
            <v>9198.65</v>
          </cell>
          <cell r="R684">
            <v>0</v>
          </cell>
          <cell r="S684" t="b">
            <v>0</v>
          </cell>
          <cell r="U684" t="str">
            <v>ZK1</v>
          </cell>
          <cell r="V684" t="str">
            <v>C131</v>
          </cell>
          <cell r="W684">
            <v>0</v>
          </cell>
          <cell r="X684">
            <v>0</v>
          </cell>
          <cell r="Y684">
            <v>9198.65</v>
          </cell>
          <cell r="Z684">
            <v>0</v>
          </cell>
          <cell r="AA684">
            <v>9198.65</v>
          </cell>
          <cell r="AB684" t="str">
            <v>C131</v>
          </cell>
          <cell r="AC684">
            <v>0</v>
          </cell>
          <cell r="AD684">
            <v>0</v>
          </cell>
          <cell r="AE684">
            <v>9198.65</v>
          </cell>
          <cell r="AF684">
            <v>0</v>
          </cell>
          <cell r="AG684" t="str">
            <v>C131</v>
          </cell>
          <cell r="AJ684"/>
          <cell r="AK684">
            <v>1</v>
          </cell>
          <cell r="AL684">
            <v>959870.5499999997</v>
          </cell>
          <cell r="AV684">
            <v>9198.65</v>
          </cell>
        </row>
        <row r="685">
          <cell r="A685" t="str">
            <v>ZK106.K248.C235</v>
          </cell>
          <cell r="B685" t="str">
            <v>ZK106</v>
          </cell>
          <cell r="C685">
            <v>0</v>
          </cell>
          <cell r="D685">
            <v>0</v>
          </cell>
          <cell r="E685">
            <v>0</v>
          </cell>
          <cell r="F685">
            <v>483</v>
          </cell>
          <cell r="G685">
            <v>0</v>
          </cell>
          <cell r="H685">
            <v>483</v>
          </cell>
          <cell r="J685" t="str">
            <v>ZK106.K248.C235</v>
          </cell>
          <cell r="K685">
            <v>483</v>
          </cell>
          <cell r="L685" t="str">
            <v>ZK106.K248.C235</v>
          </cell>
          <cell r="M685" t="str">
            <v>ZK106.K248.C235</v>
          </cell>
          <cell r="N685" t="str">
            <v>ZK106</v>
          </cell>
          <cell r="O685" t="str">
            <v>C235</v>
          </cell>
          <cell r="Q685">
            <v>483</v>
          </cell>
          <cell r="R685">
            <v>0</v>
          </cell>
          <cell r="S685" t="b">
            <v>0</v>
          </cell>
          <cell r="U685" t="str">
            <v>ZK1</v>
          </cell>
          <cell r="V685" t="str">
            <v>C235</v>
          </cell>
          <cell r="W685">
            <v>0</v>
          </cell>
          <cell r="X685">
            <v>0</v>
          </cell>
          <cell r="Y685">
            <v>483</v>
          </cell>
          <cell r="Z685">
            <v>0</v>
          </cell>
          <cell r="AA685">
            <v>483</v>
          </cell>
          <cell r="AB685" t="str">
            <v>C235</v>
          </cell>
          <cell r="AC685">
            <v>0</v>
          </cell>
          <cell r="AD685">
            <v>0</v>
          </cell>
          <cell r="AE685">
            <v>483</v>
          </cell>
          <cell r="AF685">
            <v>0</v>
          </cell>
          <cell r="AG685" t="str">
            <v>C235</v>
          </cell>
          <cell r="AJ685"/>
          <cell r="AK685">
            <v>1</v>
          </cell>
          <cell r="AL685">
            <v>959870.5499999997</v>
          </cell>
          <cell r="AV685">
            <v>483</v>
          </cell>
        </row>
        <row r="686">
          <cell r="A686" t="str">
            <v>ZK106.K248.C320</v>
          </cell>
          <cell r="B686" t="str">
            <v>ZK106</v>
          </cell>
          <cell r="C686">
            <v>0</v>
          </cell>
          <cell r="D686">
            <v>0</v>
          </cell>
          <cell r="E686">
            <v>14783.4</v>
          </cell>
          <cell r="F686">
            <v>0</v>
          </cell>
          <cell r="G686">
            <v>0</v>
          </cell>
          <cell r="H686">
            <v>0</v>
          </cell>
          <cell r="J686" t="str">
            <v>ZK106.K248.C320</v>
          </cell>
          <cell r="K686">
            <v>0</v>
          </cell>
          <cell r="L686" t="str">
            <v>ZK106.K248.C320</v>
          </cell>
          <cell r="M686" t="str">
            <v>ZK106.K248.C320</v>
          </cell>
          <cell r="N686" t="str">
            <v>ZK106</v>
          </cell>
          <cell r="O686" t="str">
            <v>C320</v>
          </cell>
          <cell r="Q686">
            <v>0</v>
          </cell>
          <cell r="R686">
            <v>0</v>
          </cell>
          <cell r="S686" t="b">
            <v>0</v>
          </cell>
          <cell r="U686" t="str">
            <v>ZK1</v>
          </cell>
          <cell r="V686" t="str">
            <v>C320</v>
          </cell>
          <cell r="W686">
            <v>0</v>
          </cell>
          <cell r="X686">
            <v>14783.4</v>
          </cell>
          <cell r="Y686">
            <v>0</v>
          </cell>
          <cell r="Z686">
            <v>0</v>
          </cell>
          <cell r="AA686">
            <v>0</v>
          </cell>
          <cell r="AB686" t="str">
            <v>C320</v>
          </cell>
          <cell r="AC686">
            <v>0</v>
          </cell>
          <cell r="AD686">
            <v>14783.4</v>
          </cell>
          <cell r="AE686">
            <v>0</v>
          </cell>
          <cell r="AF686">
            <v>0</v>
          </cell>
          <cell r="AG686" t="str">
            <v>C320</v>
          </cell>
          <cell r="AJ686"/>
          <cell r="AK686">
            <v>1</v>
          </cell>
          <cell r="AL686">
            <v>959870.5499999997</v>
          </cell>
          <cell r="AV686">
            <v>14783.4</v>
          </cell>
        </row>
        <row r="687">
          <cell r="A687" t="str">
            <v>ZK106.K248.C330</v>
          </cell>
          <cell r="B687" t="str">
            <v>ZK106</v>
          </cell>
          <cell r="C687">
            <v>0</v>
          </cell>
          <cell r="D687">
            <v>0</v>
          </cell>
          <cell r="E687">
            <v>0</v>
          </cell>
          <cell r="F687">
            <v>7699.8</v>
          </cell>
          <cell r="G687">
            <v>0</v>
          </cell>
          <cell r="H687">
            <v>7699.8</v>
          </cell>
          <cell r="J687" t="str">
            <v>ZK106.K248.C330</v>
          </cell>
          <cell r="K687">
            <v>7699.8</v>
          </cell>
          <cell r="L687" t="str">
            <v>ZK106.K248.C330</v>
          </cell>
          <cell r="M687" t="str">
            <v>ZK106.K248.C330</v>
          </cell>
          <cell r="N687" t="str">
            <v>ZK106</v>
          </cell>
          <cell r="O687" t="str">
            <v>C330</v>
          </cell>
          <cell r="Q687">
            <v>7699.8</v>
          </cell>
          <cell r="R687">
            <v>0</v>
          </cell>
          <cell r="S687" t="b">
            <v>0</v>
          </cell>
          <cell r="U687" t="str">
            <v>ZK1</v>
          </cell>
          <cell r="V687" t="str">
            <v>C330</v>
          </cell>
          <cell r="W687">
            <v>0</v>
          </cell>
          <cell r="X687">
            <v>0</v>
          </cell>
          <cell r="Y687">
            <v>7699.8</v>
          </cell>
          <cell r="Z687">
            <v>0</v>
          </cell>
          <cell r="AA687">
            <v>7699.8</v>
          </cell>
          <cell r="AB687" t="str">
            <v>C330</v>
          </cell>
          <cell r="AC687">
            <v>0</v>
          </cell>
          <cell r="AD687">
            <v>0</v>
          </cell>
          <cell r="AE687">
            <v>7699.8</v>
          </cell>
          <cell r="AF687">
            <v>0</v>
          </cell>
          <cell r="AG687" t="str">
            <v>C330</v>
          </cell>
          <cell r="AJ687"/>
          <cell r="AK687">
            <v>1</v>
          </cell>
          <cell r="AL687">
            <v>959870.5499999997</v>
          </cell>
          <cell r="AV687">
            <v>7699.8</v>
          </cell>
        </row>
        <row r="688">
          <cell r="A688" t="str">
            <v>ZK106.K248.C604</v>
          </cell>
          <cell r="B688" t="str">
            <v>ZK106</v>
          </cell>
          <cell r="C688">
            <v>0</v>
          </cell>
          <cell r="D688">
            <v>0</v>
          </cell>
          <cell r="E688">
            <v>0</v>
          </cell>
          <cell r="F688">
            <v>2150</v>
          </cell>
          <cell r="G688">
            <v>0</v>
          </cell>
          <cell r="H688">
            <v>2150</v>
          </cell>
          <cell r="J688" t="str">
            <v>ZK106.K248.C604</v>
          </cell>
          <cell r="K688">
            <v>2150</v>
          </cell>
          <cell r="L688" t="str">
            <v>ZK106.K248.C604</v>
          </cell>
          <cell r="M688" t="str">
            <v>ZK106.K248.C604</v>
          </cell>
          <cell r="N688" t="str">
            <v>ZK106</v>
          </cell>
          <cell r="O688" t="str">
            <v>C604</v>
          </cell>
          <cell r="Q688">
            <v>2150</v>
          </cell>
          <cell r="R688">
            <v>0</v>
          </cell>
          <cell r="S688" t="b">
            <v>0</v>
          </cell>
          <cell r="U688" t="str">
            <v>ZK1</v>
          </cell>
          <cell r="V688" t="str">
            <v>C604</v>
          </cell>
          <cell r="W688">
            <v>0</v>
          </cell>
          <cell r="X688">
            <v>0</v>
          </cell>
          <cell r="Y688">
            <v>2150</v>
          </cell>
          <cell r="Z688">
            <v>0</v>
          </cell>
          <cell r="AA688">
            <v>2150</v>
          </cell>
          <cell r="AB688" t="str">
            <v>C604</v>
          </cell>
          <cell r="AC688">
            <v>0</v>
          </cell>
          <cell r="AD688">
            <v>0</v>
          </cell>
          <cell r="AE688">
            <v>2150</v>
          </cell>
          <cell r="AF688">
            <v>0</v>
          </cell>
          <cell r="AG688" t="str">
            <v>C604</v>
          </cell>
          <cell r="AJ688"/>
          <cell r="AK688">
            <v>1</v>
          </cell>
          <cell r="AL688">
            <v>959870.5499999997</v>
          </cell>
          <cell r="AV688">
            <v>2150</v>
          </cell>
        </row>
        <row r="689">
          <cell r="A689" t="str">
            <v>ZK106.K248.C702</v>
          </cell>
          <cell r="B689" t="str">
            <v>ZK106</v>
          </cell>
          <cell r="C689">
            <v>0</v>
          </cell>
          <cell r="D689">
            <v>0</v>
          </cell>
          <cell r="E689">
            <v>0</v>
          </cell>
          <cell r="F689">
            <v>29426.21</v>
          </cell>
          <cell r="G689">
            <v>0</v>
          </cell>
          <cell r="H689">
            <v>29426.21</v>
          </cell>
          <cell r="J689" t="str">
            <v>ZK106.K248.C702</v>
          </cell>
          <cell r="K689">
            <v>29426.21</v>
          </cell>
          <cell r="L689" t="str">
            <v>ZK106.K248.C702</v>
          </cell>
          <cell r="M689" t="str">
            <v>ZK106.K248.C702</v>
          </cell>
          <cell r="N689" t="str">
            <v>ZK106</v>
          </cell>
          <cell r="O689" t="str">
            <v>C702</v>
          </cell>
          <cell r="Q689">
            <v>29426.21</v>
          </cell>
          <cell r="R689">
            <v>0</v>
          </cell>
          <cell r="S689" t="b">
            <v>0</v>
          </cell>
          <cell r="U689" t="str">
            <v>ZK1</v>
          </cell>
          <cell r="V689" t="str">
            <v>C702</v>
          </cell>
          <cell r="W689">
            <v>0</v>
          </cell>
          <cell r="X689">
            <v>0</v>
          </cell>
          <cell r="Y689">
            <v>29426.21</v>
          </cell>
          <cell r="Z689">
            <v>0</v>
          </cell>
          <cell r="AA689">
            <v>29426.21</v>
          </cell>
          <cell r="AB689" t="str">
            <v>C702</v>
          </cell>
          <cell r="AC689">
            <v>0</v>
          </cell>
          <cell r="AD689">
            <v>0</v>
          </cell>
          <cell r="AE689">
            <v>29426.21</v>
          </cell>
          <cell r="AF689">
            <v>0</v>
          </cell>
          <cell r="AG689" t="str">
            <v>C702</v>
          </cell>
          <cell r="AJ689"/>
          <cell r="AK689">
            <v>1</v>
          </cell>
          <cell r="AL689">
            <v>959870.5499999997</v>
          </cell>
          <cell r="AV689">
            <v>29426.21</v>
          </cell>
        </row>
        <row r="690">
          <cell r="A690" t="str">
            <v>ZK106.K248.C727</v>
          </cell>
          <cell r="B690" t="str">
            <v>ZK106</v>
          </cell>
          <cell r="C690">
            <v>0</v>
          </cell>
          <cell r="D690">
            <v>0</v>
          </cell>
          <cell r="E690">
            <v>0</v>
          </cell>
          <cell r="F690">
            <v>19633.03</v>
          </cell>
          <cell r="G690">
            <v>0</v>
          </cell>
          <cell r="H690">
            <v>19633.03</v>
          </cell>
          <cell r="J690" t="str">
            <v>ZK106.K248.C727</v>
          </cell>
          <cell r="K690">
            <v>19633.03</v>
          </cell>
          <cell r="L690" t="str">
            <v>ZK106.K248.C727</v>
          </cell>
          <cell r="M690" t="str">
            <v>ZK106.K248.C727</v>
          </cell>
          <cell r="N690" t="str">
            <v>ZK106</v>
          </cell>
          <cell r="O690" t="str">
            <v>C727</v>
          </cell>
          <cell r="Q690">
            <v>19633.03</v>
          </cell>
          <cell r="R690">
            <v>0</v>
          </cell>
          <cell r="S690" t="b">
            <v>0</v>
          </cell>
          <cell r="U690" t="str">
            <v>ZK1</v>
          </cell>
          <cell r="V690" t="str">
            <v>C727</v>
          </cell>
          <cell r="W690">
            <v>0</v>
          </cell>
          <cell r="X690">
            <v>0</v>
          </cell>
          <cell r="Y690">
            <v>19633.03</v>
          </cell>
          <cell r="Z690">
            <v>0</v>
          </cell>
          <cell r="AA690">
            <v>19633.03</v>
          </cell>
          <cell r="AB690" t="str">
            <v>C727</v>
          </cell>
          <cell r="AC690">
            <v>0</v>
          </cell>
          <cell r="AD690">
            <v>0</v>
          </cell>
          <cell r="AE690">
            <v>19633.03</v>
          </cell>
          <cell r="AF690">
            <v>0</v>
          </cell>
          <cell r="AG690" t="str">
            <v>C727</v>
          </cell>
          <cell r="AJ690"/>
          <cell r="AK690">
            <v>1</v>
          </cell>
          <cell r="AL690">
            <v>959870.5499999997</v>
          </cell>
          <cell r="AV690">
            <v>19633.03</v>
          </cell>
        </row>
        <row r="691">
          <cell r="A691" t="str">
            <v>ZK106.K248.C728</v>
          </cell>
          <cell r="B691" t="str">
            <v>ZK106</v>
          </cell>
          <cell r="C691">
            <v>0</v>
          </cell>
          <cell r="D691">
            <v>0</v>
          </cell>
          <cell r="E691">
            <v>0</v>
          </cell>
          <cell r="F691">
            <v>37127.33</v>
          </cell>
          <cell r="G691">
            <v>0</v>
          </cell>
          <cell r="H691">
            <v>37127.33</v>
          </cell>
          <cell r="J691" t="str">
            <v>ZK106.K248.C728</v>
          </cell>
          <cell r="K691">
            <v>37127.33</v>
          </cell>
          <cell r="L691" t="str">
            <v>ZK106.K248.C728</v>
          </cell>
          <cell r="M691" t="str">
            <v>ZK106.K248.C728</v>
          </cell>
          <cell r="N691" t="str">
            <v>ZK106</v>
          </cell>
          <cell r="O691" t="str">
            <v>C728</v>
          </cell>
          <cell r="Q691">
            <v>37127.33</v>
          </cell>
          <cell r="R691">
            <v>0</v>
          </cell>
          <cell r="S691" t="b">
            <v>0</v>
          </cell>
          <cell r="U691" t="str">
            <v>ZK1</v>
          </cell>
          <cell r="V691" t="str">
            <v>C728</v>
          </cell>
          <cell r="W691">
            <v>0</v>
          </cell>
          <cell r="X691">
            <v>0</v>
          </cell>
          <cell r="Y691">
            <v>37127.33</v>
          </cell>
          <cell r="Z691">
            <v>0</v>
          </cell>
          <cell r="AA691">
            <v>37127.33</v>
          </cell>
          <cell r="AB691" t="str">
            <v>C728</v>
          </cell>
          <cell r="AC691">
            <v>0</v>
          </cell>
          <cell r="AD691">
            <v>0</v>
          </cell>
          <cell r="AE691">
            <v>37127.33</v>
          </cell>
          <cell r="AF691">
            <v>0</v>
          </cell>
          <cell r="AG691" t="str">
            <v>C728</v>
          </cell>
          <cell r="AJ691"/>
          <cell r="AK691">
            <v>1</v>
          </cell>
          <cell r="AL691">
            <v>959870.5499999997</v>
          </cell>
          <cell r="AV691">
            <v>37127.33</v>
          </cell>
        </row>
        <row r="692">
          <cell r="A692" t="str">
            <v>ZK106.K248.C810</v>
          </cell>
          <cell r="B692" t="str">
            <v>ZK106</v>
          </cell>
          <cell r="C692">
            <v>0</v>
          </cell>
          <cell r="D692">
            <v>0</v>
          </cell>
          <cell r="E692">
            <v>0</v>
          </cell>
          <cell r="F692">
            <v>6567.45</v>
          </cell>
          <cell r="G692">
            <v>0</v>
          </cell>
          <cell r="H692">
            <v>6567.45</v>
          </cell>
          <cell r="J692" t="str">
            <v>ZK106.K248.C810</v>
          </cell>
          <cell r="K692">
            <v>6567.45</v>
          </cell>
          <cell r="L692" t="str">
            <v>ZK106.K248.C810</v>
          </cell>
          <cell r="M692" t="str">
            <v>ZK106.K248.C810</v>
          </cell>
          <cell r="N692" t="str">
            <v>ZK106</v>
          </cell>
          <cell r="O692" t="str">
            <v>C810</v>
          </cell>
          <cell r="Q692">
            <v>6567.45</v>
          </cell>
          <cell r="R692">
            <v>0</v>
          </cell>
          <cell r="S692" t="b">
            <v>0</v>
          </cell>
          <cell r="U692" t="str">
            <v>ZK1</v>
          </cell>
          <cell r="V692" t="str">
            <v>C810</v>
          </cell>
          <cell r="W692">
            <v>0</v>
          </cell>
          <cell r="X692">
            <v>0</v>
          </cell>
          <cell r="Y692">
            <v>6567.45</v>
          </cell>
          <cell r="Z692">
            <v>0</v>
          </cell>
          <cell r="AA692">
            <v>6567.45</v>
          </cell>
          <cell r="AB692" t="str">
            <v>C810</v>
          </cell>
          <cell r="AC692">
            <v>0</v>
          </cell>
          <cell r="AD692">
            <v>0</v>
          </cell>
          <cell r="AE692">
            <v>6567.45</v>
          </cell>
          <cell r="AF692">
            <v>0</v>
          </cell>
          <cell r="AG692" t="str">
            <v>C810</v>
          </cell>
          <cell r="AJ692"/>
          <cell r="AK692">
            <v>1</v>
          </cell>
          <cell r="AL692">
            <v>959870.5499999997</v>
          </cell>
          <cell r="AV692">
            <v>6567.45</v>
          </cell>
        </row>
        <row r="693">
          <cell r="A693" t="str">
            <v>ZK106.K248.I005</v>
          </cell>
          <cell r="B693" t="str">
            <v>ZK106</v>
          </cell>
          <cell r="C693">
            <v>0</v>
          </cell>
          <cell r="D693">
            <v>0</v>
          </cell>
          <cell r="E693">
            <v>0</v>
          </cell>
          <cell r="F693">
            <v>571.20000000000005</v>
          </cell>
          <cell r="G693">
            <v>0</v>
          </cell>
          <cell r="H693">
            <v>571.20000000000005</v>
          </cell>
          <cell r="J693" t="str">
            <v>ZK106.K248.I005</v>
          </cell>
          <cell r="K693">
            <v>571.20000000000005</v>
          </cell>
          <cell r="L693" t="str">
            <v>ZK106.K248.I005</v>
          </cell>
          <cell r="M693" t="str">
            <v>ZK106.K248.I005</v>
          </cell>
          <cell r="N693" t="str">
            <v>ZK106</v>
          </cell>
          <cell r="O693" t="str">
            <v>I005</v>
          </cell>
          <cell r="Q693">
            <v>571.20000000000005</v>
          </cell>
          <cell r="R693">
            <v>0</v>
          </cell>
          <cell r="S693" t="b">
            <v>0</v>
          </cell>
          <cell r="U693" t="str">
            <v>ZK1</v>
          </cell>
          <cell r="V693" t="str">
            <v>I005</v>
          </cell>
          <cell r="W693">
            <v>0</v>
          </cell>
          <cell r="X693">
            <v>0</v>
          </cell>
          <cell r="Y693">
            <v>571.20000000000005</v>
          </cell>
          <cell r="Z693">
            <v>0</v>
          </cell>
          <cell r="AA693">
            <v>571.20000000000005</v>
          </cell>
          <cell r="AB693" t="str">
            <v>I005</v>
          </cell>
          <cell r="AC693">
            <v>0</v>
          </cell>
          <cell r="AD693">
            <v>0</v>
          </cell>
          <cell r="AE693">
            <v>571.20000000000005</v>
          </cell>
          <cell r="AF693">
            <v>0</v>
          </cell>
          <cell r="AG693" t="str">
            <v>I005</v>
          </cell>
          <cell r="AJ693"/>
          <cell r="AK693">
            <v>1</v>
          </cell>
          <cell r="AL693">
            <v>959870.5499999997</v>
          </cell>
          <cell r="AV693">
            <v>571.20000000000005</v>
          </cell>
        </row>
        <row r="694">
          <cell r="A694" t="str">
            <v>ZK106.K248.I009</v>
          </cell>
          <cell r="B694" t="str">
            <v>ZK106</v>
          </cell>
          <cell r="C694">
            <v>0</v>
          </cell>
          <cell r="D694">
            <v>0</v>
          </cell>
          <cell r="E694">
            <v>0</v>
          </cell>
          <cell r="F694">
            <v>140.83000000000001</v>
          </cell>
          <cell r="G694">
            <v>0</v>
          </cell>
          <cell r="H694">
            <v>140.83000000000001</v>
          </cell>
          <cell r="J694" t="str">
            <v>ZK106.K248.I009</v>
          </cell>
          <cell r="K694">
            <v>140.83000000000001</v>
          </cell>
          <cell r="L694" t="str">
            <v>ZK106.K248.I009</v>
          </cell>
          <cell r="M694" t="str">
            <v>ZK106.K248.I009</v>
          </cell>
          <cell r="N694" t="str">
            <v>ZK106</v>
          </cell>
          <cell r="O694" t="str">
            <v>I009</v>
          </cell>
          <cell r="Q694">
            <v>140.83000000000001</v>
          </cell>
          <cell r="R694">
            <v>0</v>
          </cell>
          <cell r="S694" t="b">
            <v>0</v>
          </cell>
          <cell r="U694" t="str">
            <v>ZK1</v>
          </cell>
          <cell r="V694" t="str">
            <v>I009</v>
          </cell>
          <cell r="W694">
            <v>0</v>
          </cell>
          <cell r="X694">
            <v>0</v>
          </cell>
          <cell r="Y694">
            <v>140.83000000000001</v>
          </cell>
          <cell r="Z694">
            <v>0</v>
          </cell>
          <cell r="AA694">
            <v>140.83000000000001</v>
          </cell>
          <cell r="AB694" t="str">
            <v>I009</v>
          </cell>
          <cell r="AC694">
            <v>0</v>
          </cell>
          <cell r="AD694">
            <v>0</v>
          </cell>
          <cell r="AE694">
            <v>140.83000000000001</v>
          </cell>
          <cell r="AF694">
            <v>0</v>
          </cell>
          <cell r="AG694" t="str">
            <v>I009</v>
          </cell>
          <cell r="AJ694"/>
          <cell r="AK694">
            <v>1</v>
          </cell>
          <cell r="AL694">
            <v>959870.5499999997</v>
          </cell>
          <cell r="AV694">
            <v>140.83000000000001</v>
          </cell>
        </row>
        <row r="695">
          <cell r="A695" t="str">
            <v>ZK106.K249.0000</v>
          </cell>
          <cell r="B695" t="str">
            <v>ZK106</v>
          </cell>
          <cell r="C695">
            <v>0</v>
          </cell>
          <cell r="D695">
            <v>0</v>
          </cell>
          <cell r="E695">
            <v>0</v>
          </cell>
          <cell r="F695">
            <v>0</v>
          </cell>
          <cell r="G695">
            <v>0</v>
          </cell>
          <cell r="H695">
            <v>0</v>
          </cell>
          <cell r="J695" t="str">
            <v>ZK106.K249.0000</v>
          </cell>
          <cell r="K695">
            <v>0</v>
          </cell>
          <cell r="L695" t="str">
            <v>ZK106.K249.0000</v>
          </cell>
          <cell r="M695" t="str">
            <v>ZK106.K249.0000</v>
          </cell>
          <cell r="N695" t="str">
            <v>ZK106</v>
          </cell>
          <cell r="O695" t="str">
            <v>0000</v>
          </cell>
          <cell r="Q695">
            <v>0</v>
          </cell>
          <cell r="R695">
            <v>0</v>
          </cell>
          <cell r="S695" t="b">
            <v>0</v>
          </cell>
          <cell r="U695" t="str">
            <v>ZK1</v>
          </cell>
          <cell r="V695" t="str">
            <v>0000</v>
          </cell>
          <cell r="W695">
            <v>0</v>
          </cell>
          <cell r="X695">
            <v>0</v>
          </cell>
          <cell r="Y695">
            <v>0</v>
          </cell>
          <cell r="Z695">
            <v>0</v>
          </cell>
          <cell r="AA695">
            <v>0</v>
          </cell>
          <cell r="AB695" t="str">
            <v>0000</v>
          </cell>
          <cell r="AC695">
            <v>0</v>
          </cell>
          <cell r="AD695">
            <v>0</v>
          </cell>
          <cell r="AE695">
            <v>0</v>
          </cell>
          <cell r="AF695">
            <v>0</v>
          </cell>
          <cell r="AG695" t="str">
            <v>0000</v>
          </cell>
          <cell r="AJ695"/>
          <cell r="AK695">
            <v>1</v>
          </cell>
          <cell r="AL695">
            <v>959870.5499999997</v>
          </cell>
          <cell r="AV695">
            <v>0</v>
          </cell>
        </row>
        <row r="696">
          <cell r="A696" t="str">
            <v>ZK106.K249.C020</v>
          </cell>
          <cell r="B696" t="str">
            <v>ZK106</v>
          </cell>
          <cell r="C696">
            <v>0</v>
          </cell>
          <cell r="D696">
            <v>0</v>
          </cell>
          <cell r="E696">
            <v>305150</v>
          </cell>
          <cell r="F696">
            <v>0</v>
          </cell>
          <cell r="G696">
            <v>0</v>
          </cell>
          <cell r="H696">
            <v>0</v>
          </cell>
          <cell r="J696" t="str">
            <v>ZK106.K249.C020</v>
          </cell>
          <cell r="K696">
            <v>0</v>
          </cell>
          <cell r="L696" t="str">
            <v>ZK106.K249.C020</v>
          </cell>
          <cell r="M696" t="str">
            <v>ZK106.K249.C020</v>
          </cell>
          <cell r="N696" t="str">
            <v>ZK106</v>
          </cell>
          <cell r="O696" t="str">
            <v>C020</v>
          </cell>
          <cell r="Q696">
            <v>0</v>
          </cell>
          <cell r="R696">
            <v>0</v>
          </cell>
          <cell r="S696" t="b">
            <v>0</v>
          </cell>
          <cell r="U696" t="str">
            <v>ZK1</v>
          </cell>
          <cell r="V696" t="str">
            <v>C020</v>
          </cell>
          <cell r="W696">
            <v>0</v>
          </cell>
          <cell r="X696">
            <v>305150</v>
          </cell>
          <cell r="Y696">
            <v>0</v>
          </cell>
          <cell r="Z696">
            <v>0</v>
          </cell>
          <cell r="AA696">
            <v>0</v>
          </cell>
          <cell r="AB696" t="str">
            <v>C020</v>
          </cell>
          <cell r="AC696">
            <v>0</v>
          </cell>
          <cell r="AD696">
            <v>305150</v>
          </cell>
          <cell r="AE696">
            <v>0</v>
          </cell>
          <cell r="AF696">
            <v>0</v>
          </cell>
          <cell r="AG696" t="str">
            <v>C020</v>
          </cell>
          <cell r="AJ696"/>
          <cell r="AK696">
            <v>1</v>
          </cell>
          <cell r="AL696">
            <v>959870.5499999997</v>
          </cell>
          <cell r="AV696">
            <v>305150</v>
          </cell>
        </row>
        <row r="697">
          <cell r="A697" t="str">
            <v>ZK106.K249.C070</v>
          </cell>
          <cell r="B697" t="str">
            <v>ZK106</v>
          </cell>
          <cell r="C697">
            <v>0</v>
          </cell>
          <cell r="D697">
            <v>0</v>
          </cell>
          <cell r="E697">
            <v>0</v>
          </cell>
          <cell r="F697">
            <v>13046</v>
          </cell>
          <cell r="G697">
            <v>0</v>
          </cell>
          <cell r="H697">
            <v>13046</v>
          </cell>
          <cell r="J697" t="str">
            <v>ZK106.K249.C070</v>
          </cell>
          <cell r="K697">
            <v>13046</v>
          </cell>
          <cell r="L697" t="str">
            <v>ZK106.K249.C070</v>
          </cell>
          <cell r="M697" t="str">
            <v>ZK106.K249.C070</v>
          </cell>
          <cell r="N697" t="str">
            <v>ZK106</v>
          </cell>
          <cell r="O697" t="str">
            <v>C070</v>
          </cell>
          <cell r="Q697">
            <v>13046</v>
          </cell>
          <cell r="R697">
            <v>0</v>
          </cell>
          <cell r="S697" t="b">
            <v>0</v>
          </cell>
          <cell r="U697" t="str">
            <v>ZK1</v>
          </cell>
          <cell r="V697" t="str">
            <v>C070</v>
          </cell>
          <cell r="W697">
            <v>0</v>
          </cell>
          <cell r="X697">
            <v>0</v>
          </cell>
          <cell r="Y697">
            <v>13046</v>
          </cell>
          <cell r="Z697">
            <v>0</v>
          </cell>
          <cell r="AA697">
            <v>13046</v>
          </cell>
          <cell r="AB697" t="str">
            <v>C070</v>
          </cell>
          <cell r="AC697">
            <v>0</v>
          </cell>
          <cell r="AD697">
            <v>0</v>
          </cell>
          <cell r="AE697">
            <v>13046</v>
          </cell>
          <cell r="AF697">
            <v>0</v>
          </cell>
          <cell r="AG697" t="str">
            <v>C070</v>
          </cell>
          <cell r="AJ697"/>
          <cell r="AK697">
            <v>1</v>
          </cell>
          <cell r="AL697">
            <v>959870.5499999997</v>
          </cell>
          <cell r="AV697">
            <v>13046</v>
          </cell>
        </row>
        <row r="698">
          <cell r="A698" t="str">
            <v>ZK106.K249.C131</v>
          </cell>
          <cell r="B698" t="str">
            <v>ZK106</v>
          </cell>
          <cell r="C698">
            <v>0</v>
          </cell>
          <cell r="D698">
            <v>0</v>
          </cell>
          <cell r="E698">
            <v>0</v>
          </cell>
          <cell r="F698">
            <v>2075</v>
          </cell>
          <cell r="G698">
            <v>0</v>
          </cell>
          <cell r="H698">
            <v>2075</v>
          </cell>
          <cell r="J698" t="str">
            <v>ZK106.K249.C131</v>
          </cell>
          <cell r="K698">
            <v>2075</v>
          </cell>
          <cell r="L698" t="str">
            <v>ZK106.K249.C131</v>
          </cell>
          <cell r="M698" t="str">
            <v>ZK106.K249.C131</v>
          </cell>
          <cell r="N698" t="str">
            <v>ZK106</v>
          </cell>
          <cell r="O698" t="str">
            <v>C131</v>
          </cell>
          <cell r="Q698">
            <v>2075</v>
          </cell>
          <cell r="R698">
            <v>0</v>
          </cell>
          <cell r="S698" t="b">
            <v>0</v>
          </cell>
          <cell r="U698" t="str">
            <v>ZK1</v>
          </cell>
          <cell r="V698" t="str">
            <v>C131</v>
          </cell>
          <cell r="W698">
            <v>0</v>
          </cell>
          <cell r="X698">
            <v>0</v>
          </cell>
          <cell r="Y698">
            <v>2075</v>
          </cell>
          <cell r="Z698">
            <v>0</v>
          </cell>
          <cell r="AA698">
            <v>2075</v>
          </cell>
          <cell r="AB698" t="str">
            <v>C131</v>
          </cell>
          <cell r="AC698">
            <v>0</v>
          </cell>
          <cell r="AD698">
            <v>0</v>
          </cell>
          <cell r="AE698">
            <v>2075</v>
          </cell>
          <cell r="AF698">
            <v>0</v>
          </cell>
          <cell r="AG698" t="str">
            <v>C131</v>
          </cell>
          <cell r="AJ698"/>
          <cell r="AK698">
            <v>1</v>
          </cell>
          <cell r="AL698">
            <v>959870.5499999997</v>
          </cell>
          <cell r="AV698">
            <v>2075</v>
          </cell>
        </row>
        <row r="699">
          <cell r="A699" t="str">
            <v>ZK106.K249.C132</v>
          </cell>
          <cell r="B699" t="str">
            <v>ZK106</v>
          </cell>
          <cell r="C699">
            <v>0</v>
          </cell>
          <cell r="D699">
            <v>0</v>
          </cell>
          <cell r="E699">
            <v>0</v>
          </cell>
          <cell r="F699">
            <v>46485.45</v>
          </cell>
          <cell r="G699">
            <v>0</v>
          </cell>
          <cell r="H699">
            <v>46485.45</v>
          </cell>
          <cell r="J699" t="str">
            <v>ZK106.K249.C132</v>
          </cell>
          <cell r="K699">
            <v>46485.45</v>
          </cell>
          <cell r="L699" t="str">
            <v>ZK106.K249.C132</v>
          </cell>
          <cell r="M699" t="str">
            <v>ZK106.K249.C132</v>
          </cell>
          <cell r="N699" t="str">
            <v>ZK106</v>
          </cell>
          <cell r="O699" t="str">
            <v>C132</v>
          </cell>
          <cell r="Q699">
            <v>46485.45</v>
          </cell>
          <cell r="R699">
            <v>0</v>
          </cell>
          <cell r="S699" t="b">
            <v>0</v>
          </cell>
          <cell r="U699" t="str">
            <v>ZK1</v>
          </cell>
          <cell r="V699" t="str">
            <v>C132</v>
          </cell>
          <cell r="W699">
            <v>0</v>
          </cell>
          <cell r="X699">
            <v>0</v>
          </cell>
          <cell r="Y699">
            <v>46485.45</v>
          </cell>
          <cell r="Z699">
            <v>0</v>
          </cell>
          <cell r="AA699">
            <v>46485.45</v>
          </cell>
          <cell r="AB699" t="str">
            <v>C132</v>
          </cell>
          <cell r="AC699">
            <v>0</v>
          </cell>
          <cell r="AD699">
            <v>0</v>
          </cell>
          <cell r="AE699">
            <v>46485.45</v>
          </cell>
          <cell r="AF699">
            <v>0</v>
          </cell>
          <cell r="AG699" t="str">
            <v>C132</v>
          </cell>
          <cell r="AJ699"/>
          <cell r="AK699">
            <v>1</v>
          </cell>
          <cell r="AL699">
            <v>959870.5499999997</v>
          </cell>
          <cell r="AV699">
            <v>46485.45</v>
          </cell>
        </row>
        <row r="700">
          <cell r="A700" t="str">
            <v>ZK106.K249.C235</v>
          </cell>
          <cell r="B700" t="str">
            <v>ZK106</v>
          </cell>
          <cell r="C700">
            <v>0</v>
          </cell>
          <cell r="D700">
            <v>0</v>
          </cell>
          <cell r="E700">
            <v>0</v>
          </cell>
          <cell r="F700">
            <v>300</v>
          </cell>
          <cell r="G700">
            <v>0</v>
          </cell>
          <cell r="H700">
            <v>300</v>
          </cell>
          <cell r="J700" t="str">
            <v>ZK106.K249.C235</v>
          </cell>
          <cell r="K700">
            <v>300</v>
          </cell>
          <cell r="L700" t="str">
            <v>ZK106.K249.C235</v>
          </cell>
          <cell r="M700" t="str">
            <v>ZK106.K249.C235</v>
          </cell>
          <cell r="N700" t="str">
            <v>ZK106</v>
          </cell>
          <cell r="O700" t="str">
            <v>C235</v>
          </cell>
          <cell r="Q700">
            <v>300</v>
          </cell>
          <cell r="R700">
            <v>0</v>
          </cell>
          <cell r="S700" t="b">
            <v>0</v>
          </cell>
          <cell r="U700" t="str">
            <v>ZK1</v>
          </cell>
          <cell r="V700" t="str">
            <v>C235</v>
          </cell>
          <cell r="W700">
            <v>0</v>
          </cell>
          <cell r="X700">
            <v>0</v>
          </cell>
          <cell r="Y700">
            <v>300</v>
          </cell>
          <cell r="Z700">
            <v>0</v>
          </cell>
          <cell r="AA700">
            <v>300</v>
          </cell>
          <cell r="AB700" t="str">
            <v>C235</v>
          </cell>
          <cell r="AC700">
            <v>0</v>
          </cell>
          <cell r="AD700">
            <v>0</v>
          </cell>
          <cell r="AE700">
            <v>300</v>
          </cell>
          <cell r="AF700">
            <v>0</v>
          </cell>
          <cell r="AG700" t="str">
            <v>C235</v>
          </cell>
          <cell r="AJ700"/>
          <cell r="AK700">
            <v>1</v>
          </cell>
          <cell r="AL700">
            <v>959870.5499999997</v>
          </cell>
          <cell r="AV700">
            <v>300</v>
          </cell>
        </row>
        <row r="701">
          <cell r="A701" t="str">
            <v>ZK106.K249.C603</v>
          </cell>
          <cell r="B701" t="str">
            <v>ZK106</v>
          </cell>
          <cell r="C701">
            <v>0</v>
          </cell>
          <cell r="D701">
            <v>0</v>
          </cell>
          <cell r="E701">
            <v>6095</v>
          </cell>
          <cell r="F701">
            <v>0</v>
          </cell>
          <cell r="G701">
            <v>0</v>
          </cell>
          <cell r="H701">
            <v>0</v>
          </cell>
          <cell r="J701" t="str">
            <v>ZK106.K249.C603</v>
          </cell>
          <cell r="K701">
            <v>0</v>
          </cell>
          <cell r="L701" t="str">
            <v>ZK106.K249.C603</v>
          </cell>
          <cell r="M701" t="str">
            <v>ZK106.K249.C603</v>
          </cell>
          <cell r="N701" t="str">
            <v>ZK106</v>
          </cell>
          <cell r="O701" t="str">
            <v>C603</v>
          </cell>
          <cell r="Q701">
            <v>0</v>
          </cell>
          <cell r="R701">
            <v>0</v>
          </cell>
          <cell r="S701" t="b">
            <v>0</v>
          </cell>
          <cell r="U701" t="str">
            <v>ZK1</v>
          </cell>
          <cell r="V701" t="str">
            <v>C603</v>
          </cell>
          <cell r="W701">
            <v>0</v>
          </cell>
          <cell r="X701">
            <v>6095</v>
          </cell>
          <cell r="Y701">
            <v>0</v>
          </cell>
          <cell r="Z701">
            <v>0</v>
          </cell>
          <cell r="AA701">
            <v>0</v>
          </cell>
          <cell r="AB701" t="str">
            <v>C603</v>
          </cell>
          <cell r="AC701">
            <v>0</v>
          </cell>
          <cell r="AD701">
            <v>6095</v>
          </cell>
          <cell r="AE701">
            <v>0</v>
          </cell>
          <cell r="AF701">
            <v>0</v>
          </cell>
          <cell r="AG701" t="str">
            <v>C603</v>
          </cell>
          <cell r="AJ701"/>
          <cell r="AK701">
            <v>1</v>
          </cell>
          <cell r="AL701">
            <v>959870.5499999997</v>
          </cell>
          <cell r="AV701">
            <v>6095</v>
          </cell>
        </row>
        <row r="702">
          <cell r="A702" t="str">
            <v>ZK106.K249.C810</v>
          </cell>
          <cell r="B702" t="str">
            <v>ZK106</v>
          </cell>
          <cell r="C702">
            <v>0</v>
          </cell>
          <cell r="D702">
            <v>0</v>
          </cell>
          <cell r="E702">
            <v>0</v>
          </cell>
          <cell r="F702">
            <v>2730</v>
          </cell>
          <cell r="G702">
            <v>0</v>
          </cell>
          <cell r="H702">
            <v>2730</v>
          </cell>
          <cell r="J702" t="str">
            <v>ZK106.K249.C810</v>
          </cell>
          <cell r="K702">
            <v>2730</v>
          </cell>
          <cell r="L702" t="str">
            <v>ZK106.K249.C810</v>
          </cell>
          <cell r="M702" t="str">
            <v>ZK106.K249.C810</v>
          </cell>
          <cell r="N702" t="str">
            <v>ZK106</v>
          </cell>
          <cell r="O702" t="str">
            <v>C810</v>
          </cell>
          <cell r="Q702">
            <v>2730</v>
          </cell>
          <cell r="R702">
            <v>0</v>
          </cell>
          <cell r="S702" t="b">
            <v>0</v>
          </cell>
          <cell r="U702" t="str">
            <v>ZK1</v>
          </cell>
          <cell r="V702" t="str">
            <v>C810</v>
          </cell>
          <cell r="W702">
            <v>0</v>
          </cell>
          <cell r="X702">
            <v>0</v>
          </cell>
          <cell r="Y702">
            <v>2730</v>
          </cell>
          <cell r="Z702">
            <v>0</v>
          </cell>
          <cell r="AA702">
            <v>2730</v>
          </cell>
          <cell r="AB702" t="str">
            <v>C810</v>
          </cell>
          <cell r="AC702">
            <v>0</v>
          </cell>
          <cell r="AD702">
            <v>0</v>
          </cell>
          <cell r="AE702">
            <v>2730</v>
          </cell>
          <cell r="AF702">
            <v>0</v>
          </cell>
          <cell r="AG702" t="str">
            <v>C810</v>
          </cell>
          <cell r="AJ702"/>
          <cell r="AK702">
            <v>1</v>
          </cell>
          <cell r="AL702">
            <v>959870.5499999997</v>
          </cell>
          <cell r="AV702">
            <v>2730</v>
          </cell>
        </row>
        <row r="703">
          <cell r="A703" t="str">
            <v>ZK106.K250.C020</v>
          </cell>
          <cell r="B703" t="str">
            <v>ZK106</v>
          </cell>
          <cell r="C703">
            <v>0</v>
          </cell>
          <cell r="D703">
            <v>0</v>
          </cell>
          <cell r="E703">
            <v>65656.789999999994</v>
          </cell>
          <cell r="F703">
            <v>892.5</v>
          </cell>
          <cell r="G703">
            <v>0</v>
          </cell>
          <cell r="H703">
            <v>892.5</v>
          </cell>
          <cell r="J703" t="str">
            <v>ZK106.K250.C020</v>
          </cell>
          <cell r="K703">
            <v>892.5</v>
          </cell>
          <cell r="L703" t="str">
            <v>ZK106.K250.C020</v>
          </cell>
          <cell r="M703" t="str">
            <v>ZK106.K250.C020</v>
          </cell>
          <cell r="N703" t="str">
            <v>ZK106</v>
          </cell>
          <cell r="O703" t="str">
            <v>C020</v>
          </cell>
          <cell r="Q703">
            <v>892.5</v>
          </cell>
          <cell r="R703">
            <v>0</v>
          </cell>
          <cell r="S703" t="b">
            <v>0</v>
          </cell>
          <cell r="U703" t="str">
            <v>ZK1</v>
          </cell>
          <cell r="V703" t="str">
            <v>C020</v>
          </cell>
          <cell r="W703">
            <v>0</v>
          </cell>
          <cell r="X703">
            <v>65656.789999999994</v>
          </cell>
          <cell r="Y703">
            <v>892.5</v>
          </cell>
          <cell r="Z703">
            <v>0</v>
          </cell>
          <cell r="AA703">
            <v>892.5</v>
          </cell>
          <cell r="AB703" t="str">
            <v>C020</v>
          </cell>
          <cell r="AC703">
            <v>0</v>
          </cell>
          <cell r="AD703">
            <v>65656.789999999994</v>
          </cell>
          <cell r="AE703">
            <v>892.5</v>
          </cell>
          <cell r="AF703">
            <v>0</v>
          </cell>
          <cell r="AG703" t="str">
            <v>C020</v>
          </cell>
          <cell r="AJ703"/>
          <cell r="AK703">
            <v>1</v>
          </cell>
          <cell r="AL703">
            <v>959870.5499999997</v>
          </cell>
          <cell r="AV703">
            <v>66549.289999999994</v>
          </cell>
        </row>
        <row r="704">
          <cell r="A704" t="str">
            <v>ZK106.K250.C131</v>
          </cell>
          <cell r="B704" t="str">
            <v>ZK106</v>
          </cell>
          <cell r="C704">
            <v>0</v>
          </cell>
          <cell r="D704">
            <v>0</v>
          </cell>
          <cell r="E704">
            <v>0</v>
          </cell>
          <cell r="F704">
            <v>1350</v>
          </cell>
          <cell r="G704">
            <v>0</v>
          </cell>
          <cell r="H704">
            <v>1350</v>
          </cell>
          <cell r="J704" t="str">
            <v>ZK106.K250.C131</v>
          </cell>
          <cell r="K704">
            <v>1350</v>
          </cell>
          <cell r="L704" t="str">
            <v>ZK106.K250.C131</v>
          </cell>
          <cell r="M704" t="str">
            <v>ZK106.K250.C131</v>
          </cell>
          <cell r="N704" t="str">
            <v>ZK106</v>
          </cell>
          <cell r="O704" t="str">
            <v>C131</v>
          </cell>
          <cell r="Q704">
            <v>1350</v>
          </cell>
          <cell r="R704">
            <v>0</v>
          </cell>
          <cell r="S704" t="b">
            <v>0</v>
          </cell>
          <cell r="U704" t="str">
            <v>ZK1</v>
          </cell>
          <cell r="V704" t="str">
            <v>C131</v>
          </cell>
          <cell r="W704">
            <v>0</v>
          </cell>
          <cell r="X704">
            <v>0</v>
          </cell>
          <cell r="Y704">
            <v>1350</v>
          </cell>
          <cell r="Z704">
            <v>0</v>
          </cell>
          <cell r="AA704">
            <v>1350</v>
          </cell>
          <cell r="AB704" t="str">
            <v>C131</v>
          </cell>
          <cell r="AC704">
            <v>0</v>
          </cell>
          <cell r="AD704">
            <v>0</v>
          </cell>
          <cell r="AE704">
            <v>1350</v>
          </cell>
          <cell r="AF704">
            <v>0</v>
          </cell>
          <cell r="AG704" t="str">
            <v>C131</v>
          </cell>
          <cell r="AJ704"/>
          <cell r="AK704">
            <v>1</v>
          </cell>
          <cell r="AL704">
            <v>959870.5499999997</v>
          </cell>
          <cell r="AV704">
            <v>1350</v>
          </cell>
        </row>
        <row r="705">
          <cell r="A705" t="str">
            <v>ZK106.K251.C020</v>
          </cell>
          <cell r="B705" t="str">
            <v>ZK106</v>
          </cell>
          <cell r="C705">
            <v>0</v>
          </cell>
          <cell r="D705">
            <v>0</v>
          </cell>
          <cell r="E705">
            <v>55208.67</v>
          </cell>
          <cell r="F705">
            <v>0</v>
          </cell>
          <cell r="G705">
            <v>0</v>
          </cell>
          <cell r="H705">
            <v>0</v>
          </cell>
          <cell r="J705" t="str">
            <v>ZK106.K251.C020</v>
          </cell>
          <cell r="K705">
            <v>0</v>
          </cell>
          <cell r="L705" t="str">
            <v>ZK106.K251.C020</v>
          </cell>
          <cell r="M705" t="str">
            <v>ZK106.K251.C020</v>
          </cell>
          <cell r="N705" t="str">
            <v>ZK106</v>
          </cell>
          <cell r="O705" t="str">
            <v>C020</v>
          </cell>
          <cell r="Q705">
            <v>0</v>
          </cell>
          <cell r="R705">
            <v>0</v>
          </cell>
          <cell r="S705" t="b">
            <v>0</v>
          </cell>
          <cell r="U705" t="str">
            <v>ZK1</v>
          </cell>
          <cell r="V705" t="str">
            <v>C020</v>
          </cell>
          <cell r="W705">
            <v>0</v>
          </cell>
          <cell r="X705">
            <v>55208.67</v>
          </cell>
          <cell r="Y705">
            <v>0</v>
          </cell>
          <cell r="Z705">
            <v>0</v>
          </cell>
          <cell r="AA705">
            <v>0</v>
          </cell>
          <cell r="AB705" t="str">
            <v>C020</v>
          </cell>
          <cell r="AC705">
            <v>0</v>
          </cell>
          <cell r="AD705">
            <v>55208.67</v>
          </cell>
          <cell r="AE705">
            <v>0</v>
          </cell>
          <cell r="AF705">
            <v>0</v>
          </cell>
          <cell r="AG705" t="str">
            <v>C020</v>
          </cell>
          <cell r="AJ705"/>
          <cell r="AK705">
            <v>1</v>
          </cell>
          <cell r="AL705">
            <v>959870.5499999997</v>
          </cell>
          <cell r="AV705">
            <v>55208.67</v>
          </cell>
        </row>
        <row r="706">
          <cell r="A706" t="str">
            <v>ZK106.K252.C130</v>
          </cell>
          <cell r="B706" t="str">
            <v>ZK106</v>
          </cell>
          <cell r="C706">
            <v>0</v>
          </cell>
          <cell r="D706">
            <v>0</v>
          </cell>
          <cell r="E706">
            <v>0</v>
          </cell>
          <cell r="F706">
            <v>3449.36</v>
          </cell>
          <cell r="G706">
            <v>0</v>
          </cell>
          <cell r="H706">
            <v>3449.36</v>
          </cell>
          <cell r="J706" t="str">
            <v>ZK106.K252.C130</v>
          </cell>
          <cell r="K706">
            <v>3449.36</v>
          </cell>
          <cell r="L706" t="str">
            <v>ZK106.K252.C130</v>
          </cell>
          <cell r="M706" t="str">
            <v>ZK106.K252.C130</v>
          </cell>
          <cell r="N706" t="str">
            <v>ZK106</v>
          </cell>
          <cell r="O706" t="str">
            <v>C130</v>
          </cell>
          <cell r="Q706">
            <v>3449.36</v>
          </cell>
          <cell r="R706">
            <v>0</v>
          </cell>
          <cell r="S706" t="b">
            <v>0</v>
          </cell>
          <cell r="U706" t="str">
            <v>ZK1</v>
          </cell>
          <cell r="V706" t="str">
            <v>C130</v>
          </cell>
          <cell r="W706">
            <v>0</v>
          </cell>
          <cell r="X706">
            <v>0</v>
          </cell>
          <cell r="Y706">
            <v>3449.36</v>
          </cell>
          <cell r="Z706">
            <v>0</v>
          </cell>
          <cell r="AA706">
            <v>3449.36</v>
          </cell>
          <cell r="AB706" t="str">
            <v>C130</v>
          </cell>
          <cell r="AC706">
            <v>0</v>
          </cell>
          <cell r="AD706">
            <v>0</v>
          </cell>
          <cell r="AE706">
            <v>3449.36</v>
          </cell>
          <cell r="AF706">
            <v>0</v>
          </cell>
          <cell r="AG706" t="str">
            <v>C130</v>
          </cell>
          <cell r="AJ706"/>
          <cell r="AK706">
            <v>1</v>
          </cell>
          <cell r="AL706">
            <v>959870.5499999997</v>
          </cell>
          <cell r="AV706">
            <v>3449.36</v>
          </cell>
        </row>
        <row r="707">
          <cell r="A707" t="str">
            <v>ZK106.K252.C810</v>
          </cell>
          <cell r="B707" t="str">
            <v>ZK106</v>
          </cell>
          <cell r="C707">
            <v>0</v>
          </cell>
          <cell r="D707">
            <v>0</v>
          </cell>
          <cell r="E707">
            <v>0</v>
          </cell>
          <cell r="F707">
            <v>2000</v>
          </cell>
          <cell r="G707">
            <v>0</v>
          </cell>
          <cell r="H707">
            <v>2000</v>
          </cell>
          <cell r="J707" t="str">
            <v>ZK106.K252.C810</v>
          </cell>
          <cell r="K707">
            <v>2000</v>
          </cell>
          <cell r="L707" t="str">
            <v>ZK106.K252.C810</v>
          </cell>
          <cell r="M707" t="str">
            <v>ZK106.K252.C810</v>
          </cell>
          <cell r="N707" t="str">
            <v>ZK106</v>
          </cell>
          <cell r="O707" t="str">
            <v>C810</v>
          </cell>
          <cell r="Q707">
            <v>2000</v>
          </cell>
          <cell r="R707">
            <v>0</v>
          </cell>
          <cell r="S707" t="b">
            <v>0</v>
          </cell>
          <cell r="U707" t="str">
            <v>ZK1</v>
          </cell>
          <cell r="V707" t="str">
            <v>C810</v>
          </cell>
          <cell r="W707">
            <v>0</v>
          </cell>
          <cell r="X707">
            <v>0</v>
          </cell>
          <cell r="Y707">
            <v>2000</v>
          </cell>
          <cell r="Z707">
            <v>0</v>
          </cell>
          <cell r="AA707">
            <v>2000</v>
          </cell>
          <cell r="AB707" t="str">
            <v>C810</v>
          </cell>
          <cell r="AC707">
            <v>0</v>
          </cell>
          <cell r="AD707">
            <v>0</v>
          </cell>
          <cell r="AE707">
            <v>2000</v>
          </cell>
          <cell r="AF707">
            <v>0</v>
          </cell>
          <cell r="AG707" t="str">
            <v>C810</v>
          </cell>
          <cell r="AJ707"/>
          <cell r="AK707">
            <v>1</v>
          </cell>
          <cell r="AL707">
            <v>959870.5499999997</v>
          </cell>
          <cell r="AV707">
            <v>2000</v>
          </cell>
        </row>
        <row r="708">
          <cell r="A708" t="str">
            <v>ZK106.K253.C020</v>
          </cell>
          <cell r="B708" t="str">
            <v>ZK106</v>
          </cell>
          <cell r="C708">
            <v>0</v>
          </cell>
          <cell r="D708">
            <v>0</v>
          </cell>
          <cell r="E708">
            <v>16017</v>
          </cell>
          <cell r="F708">
            <v>0</v>
          </cell>
          <cell r="G708">
            <v>0</v>
          </cell>
          <cell r="H708">
            <v>0</v>
          </cell>
          <cell r="J708" t="str">
            <v>ZK106.K253.C020</v>
          </cell>
          <cell r="K708">
            <v>0</v>
          </cell>
          <cell r="L708" t="str">
            <v>ZK106.K253.C020</v>
          </cell>
          <cell r="M708" t="str">
            <v>ZK106.K253.C020</v>
          </cell>
          <cell r="N708" t="str">
            <v>ZK106</v>
          </cell>
          <cell r="O708" t="str">
            <v>C020</v>
          </cell>
          <cell r="Q708">
            <v>0</v>
          </cell>
          <cell r="R708">
            <v>0</v>
          </cell>
          <cell r="S708" t="b">
            <v>0</v>
          </cell>
          <cell r="U708" t="str">
            <v>ZK1</v>
          </cell>
          <cell r="V708" t="str">
            <v>C020</v>
          </cell>
          <cell r="W708">
            <v>0</v>
          </cell>
          <cell r="X708">
            <v>16017</v>
          </cell>
          <cell r="Y708">
            <v>0</v>
          </cell>
          <cell r="Z708">
            <v>0</v>
          </cell>
          <cell r="AA708">
            <v>0</v>
          </cell>
          <cell r="AB708" t="str">
            <v>C020</v>
          </cell>
          <cell r="AC708">
            <v>0</v>
          </cell>
          <cell r="AD708">
            <v>16017</v>
          </cell>
          <cell r="AE708">
            <v>0</v>
          </cell>
          <cell r="AF708">
            <v>0</v>
          </cell>
          <cell r="AG708" t="str">
            <v>C020</v>
          </cell>
          <cell r="AJ708"/>
          <cell r="AK708">
            <v>1</v>
          </cell>
          <cell r="AL708">
            <v>959870.5499999997</v>
          </cell>
          <cell r="AV708">
            <v>16017</v>
          </cell>
        </row>
        <row r="709">
          <cell r="A709" t="str">
            <v>ZK106.K253.C132</v>
          </cell>
          <cell r="B709" t="str">
            <v>ZK106</v>
          </cell>
          <cell r="C709">
            <v>0</v>
          </cell>
          <cell r="D709">
            <v>0</v>
          </cell>
          <cell r="E709">
            <v>0</v>
          </cell>
          <cell r="F709">
            <v>90</v>
          </cell>
          <cell r="G709">
            <v>0</v>
          </cell>
          <cell r="H709">
            <v>90</v>
          </cell>
          <cell r="J709" t="str">
            <v>ZK106.K253.C132</v>
          </cell>
          <cell r="K709">
            <v>90</v>
          </cell>
          <cell r="L709" t="str">
            <v>ZK106.K253.C132</v>
          </cell>
          <cell r="M709" t="str">
            <v>ZK106.K253.C132</v>
          </cell>
          <cell r="N709" t="str">
            <v>ZK106</v>
          </cell>
          <cell r="O709" t="str">
            <v>C132</v>
          </cell>
          <cell r="Q709">
            <v>90</v>
          </cell>
          <cell r="R709">
            <v>0</v>
          </cell>
          <cell r="S709" t="b">
            <v>0</v>
          </cell>
          <cell r="U709" t="str">
            <v>ZK1</v>
          </cell>
          <cell r="V709" t="str">
            <v>C132</v>
          </cell>
          <cell r="W709">
            <v>0</v>
          </cell>
          <cell r="X709">
            <v>0</v>
          </cell>
          <cell r="Y709">
            <v>90</v>
          </cell>
          <cell r="Z709">
            <v>0</v>
          </cell>
          <cell r="AA709">
            <v>90</v>
          </cell>
          <cell r="AB709" t="str">
            <v>C132</v>
          </cell>
          <cell r="AC709">
            <v>0</v>
          </cell>
          <cell r="AD709">
            <v>0</v>
          </cell>
          <cell r="AE709">
            <v>90</v>
          </cell>
          <cell r="AF709">
            <v>0</v>
          </cell>
          <cell r="AG709" t="str">
            <v>C132</v>
          </cell>
          <cell r="AJ709"/>
          <cell r="AK709">
            <v>1</v>
          </cell>
          <cell r="AL709">
            <v>959870.5499999997</v>
          </cell>
          <cell r="AV709">
            <v>90</v>
          </cell>
        </row>
        <row r="710">
          <cell r="A710" t="str">
            <v>ZK106.K253.C290</v>
          </cell>
          <cell r="B710" t="str">
            <v>ZK106</v>
          </cell>
          <cell r="C710">
            <v>0</v>
          </cell>
          <cell r="D710">
            <v>0</v>
          </cell>
          <cell r="E710">
            <v>0</v>
          </cell>
          <cell r="F710">
            <v>1569.75</v>
          </cell>
          <cell r="G710">
            <v>0</v>
          </cell>
          <cell r="H710">
            <v>1569.75</v>
          </cell>
          <cell r="J710" t="str">
            <v>ZK106.K253.C290</v>
          </cell>
          <cell r="K710">
            <v>1569.75</v>
          </cell>
          <cell r="L710" t="str">
            <v>ZK106.K253.C290</v>
          </cell>
          <cell r="M710" t="str">
            <v>ZK106.K253.C290</v>
          </cell>
          <cell r="N710" t="str">
            <v>ZK106</v>
          </cell>
          <cell r="O710" t="str">
            <v>C290</v>
          </cell>
          <cell r="Q710">
            <v>1569.75</v>
          </cell>
          <cell r="R710">
            <v>0</v>
          </cell>
          <cell r="S710" t="b">
            <v>0</v>
          </cell>
          <cell r="U710" t="str">
            <v>ZK1</v>
          </cell>
          <cell r="V710" t="str">
            <v>C290</v>
          </cell>
          <cell r="W710">
            <v>0</v>
          </cell>
          <cell r="X710">
            <v>0</v>
          </cell>
          <cell r="Y710">
            <v>1569.75</v>
          </cell>
          <cell r="Z710">
            <v>0</v>
          </cell>
          <cell r="AA710">
            <v>1569.75</v>
          </cell>
          <cell r="AB710" t="str">
            <v>C290</v>
          </cell>
          <cell r="AC710">
            <v>0</v>
          </cell>
          <cell r="AD710">
            <v>0</v>
          </cell>
          <cell r="AE710">
            <v>1569.75</v>
          </cell>
          <cell r="AF710">
            <v>0</v>
          </cell>
          <cell r="AG710" t="str">
            <v>C290</v>
          </cell>
          <cell r="AJ710"/>
          <cell r="AK710">
            <v>1</v>
          </cell>
          <cell r="AL710">
            <v>959870.5499999997</v>
          </cell>
          <cell r="AV710">
            <v>1569.75</v>
          </cell>
        </row>
        <row r="711">
          <cell r="A711" t="str">
            <v>ZK106.K253.C320</v>
          </cell>
          <cell r="B711" t="str">
            <v>ZK106</v>
          </cell>
          <cell r="C711">
            <v>0</v>
          </cell>
          <cell r="D711">
            <v>0</v>
          </cell>
          <cell r="E711">
            <v>12490.14</v>
          </cell>
          <cell r="F711">
            <v>518.92999999999995</v>
          </cell>
          <cell r="G711">
            <v>0</v>
          </cell>
          <cell r="H711">
            <v>518.92999999999995</v>
          </cell>
          <cell r="J711" t="str">
            <v>ZK106.K253.C320</v>
          </cell>
          <cell r="K711">
            <v>518.92999999999995</v>
          </cell>
          <cell r="L711" t="str">
            <v>ZK106.K253.C320</v>
          </cell>
          <cell r="M711" t="str">
            <v>ZK106.K253.C320</v>
          </cell>
          <cell r="N711" t="str">
            <v>ZK106</v>
          </cell>
          <cell r="O711" t="str">
            <v>C320</v>
          </cell>
          <cell r="Q711">
            <v>518.92999999999995</v>
          </cell>
          <cell r="R711">
            <v>0</v>
          </cell>
          <cell r="S711" t="b">
            <v>0</v>
          </cell>
          <cell r="U711" t="str">
            <v>ZK1</v>
          </cell>
          <cell r="V711" t="str">
            <v>C320</v>
          </cell>
          <cell r="W711">
            <v>0</v>
          </cell>
          <cell r="X711">
            <v>12490.14</v>
          </cell>
          <cell r="Y711">
            <v>518.92999999999995</v>
          </cell>
          <cell r="Z711">
            <v>0</v>
          </cell>
          <cell r="AA711">
            <v>518.92999999999995</v>
          </cell>
          <cell r="AB711" t="str">
            <v>C320</v>
          </cell>
          <cell r="AC711">
            <v>0</v>
          </cell>
          <cell r="AD711">
            <v>12490.14</v>
          </cell>
          <cell r="AE711">
            <v>518.92999999999995</v>
          </cell>
          <cell r="AF711">
            <v>0</v>
          </cell>
          <cell r="AG711" t="str">
            <v>C320</v>
          </cell>
          <cell r="AJ711"/>
          <cell r="AK711">
            <v>1</v>
          </cell>
          <cell r="AL711">
            <v>959870.5499999997</v>
          </cell>
          <cell r="AV711">
            <v>13009.07</v>
          </cell>
        </row>
        <row r="712">
          <cell r="A712" t="str">
            <v>ZK106.K253.C330</v>
          </cell>
          <cell r="B712" t="str">
            <v>ZK106</v>
          </cell>
          <cell r="C712">
            <v>0</v>
          </cell>
          <cell r="D712">
            <v>0</v>
          </cell>
          <cell r="E712">
            <v>0</v>
          </cell>
          <cell r="F712">
            <v>6496.75</v>
          </cell>
          <cell r="G712">
            <v>0</v>
          </cell>
          <cell r="H712">
            <v>6496.75</v>
          </cell>
          <cell r="J712" t="str">
            <v>ZK106.K253.C330</v>
          </cell>
          <cell r="K712">
            <v>6496.75</v>
          </cell>
          <cell r="L712" t="str">
            <v>ZK106.K253.C330</v>
          </cell>
          <cell r="M712" t="str">
            <v>ZK106.K253.C330</v>
          </cell>
          <cell r="N712" t="str">
            <v>ZK106</v>
          </cell>
          <cell r="O712" t="str">
            <v>C330</v>
          </cell>
          <cell r="Q712">
            <v>6496.75</v>
          </cell>
          <cell r="R712">
            <v>0</v>
          </cell>
          <cell r="S712" t="b">
            <v>0</v>
          </cell>
          <cell r="U712" t="str">
            <v>ZK1</v>
          </cell>
          <cell r="V712" t="str">
            <v>C330</v>
          </cell>
          <cell r="W712">
            <v>0</v>
          </cell>
          <cell r="X712">
            <v>0</v>
          </cell>
          <cell r="Y712">
            <v>6496.75</v>
          </cell>
          <cell r="Z712">
            <v>0</v>
          </cell>
          <cell r="AA712">
            <v>6496.75</v>
          </cell>
          <cell r="AB712" t="str">
            <v>C330</v>
          </cell>
          <cell r="AC712">
            <v>0</v>
          </cell>
          <cell r="AD712">
            <v>0</v>
          </cell>
          <cell r="AE712">
            <v>6496.75</v>
          </cell>
          <cell r="AF712">
            <v>0</v>
          </cell>
          <cell r="AG712" t="str">
            <v>C330</v>
          </cell>
          <cell r="AJ712"/>
          <cell r="AK712">
            <v>1</v>
          </cell>
          <cell r="AL712">
            <v>959870.5499999997</v>
          </cell>
          <cell r="AV712">
            <v>6496.75</v>
          </cell>
        </row>
        <row r="713">
          <cell r="A713" t="str">
            <v>ZK106.K253.C500</v>
          </cell>
          <cell r="B713" t="str">
            <v>ZK106</v>
          </cell>
          <cell r="C713">
            <v>0</v>
          </cell>
          <cell r="D713">
            <v>0</v>
          </cell>
          <cell r="E713">
            <v>2233.13</v>
          </cell>
          <cell r="F713">
            <v>0</v>
          </cell>
          <cell r="G713">
            <v>0</v>
          </cell>
          <cell r="H713">
            <v>0</v>
          </cell>
          <cell r="J713" t="str">
            <v>ZK106.K253.C500</v>
          </cell>
          <cell r="K713">
            <v>0</v>
          </cell>
          <cell r="L713" t="str">
            <v>ZK106.K253.C500</v>
          </cell>
          <cell r="M713" t="str">
            <v>ZK106.K253.C500</v>
          </cell>
          <cell r="N713" t="str">
            <v>ZK106</v>
          </cell>
          <cell r="O713" t="str">
            <v>C500</v>
          </cell>
          <cell r="Q713">
            <v>0</v>
          </cell>
          <cell r="R713">
            <v>0</v>
          </cell>
          <cell r="S713" t="b">
            <v>0</v>
          </cell>
          <cell r="U713" t="str">
            <v>ZK1</v>
          </cell>
          <cell r="V713" t="str">
            <v>C500</v>
          </cell>
          <cell r="W713">
            <v>0</v>
          </cell>
          <cell r="X713">
            <v>2233.13</v>
          </cell>
          <cell r="Y713">
            <v>0</v>
          </cell>
          <cell r="Z713">
            <v>0</v>
          </cell>
          <cell r="AA713">
            <v>0</v>
          </cell>
          <cell r="AB713" t="str">
            <v>C500</v>
          </cell>
          <cell r="AC713">
            <v>0</v>
          </cell>
          <cell r="AD713">
            <v>2233.13</v>
          </cell>
          <cell r="AE713">
            <v>0</v>
          </cell>
          <cell r="AF713">
            <v>0</v>
          </cell>
          <cell r="AG713" t="str">
            <v>C500</v>
          </cell>
          <cell r="AJ713"/>
          <cell r="AK713">
            <v>1</v>
          </cell>
          <cell r="AL713">
            <v>959870.5499999997</v>
          </cell>
          <cell r="AV713">
            <v>2233.13</v>
          </cell>
        </row>
        <row r="714">
          <cell r="A714" t="str">
            <v>ZK106.K253.C601</v>
          </cell>
          <cell r="B714" t="str">
            <v>ZK106</v>
          </cell>
          <cell r="C714">
            <v>0</v>
          </cell>
          <cell r="D714">
            <v>0</v>
          </cell>
          <cell r="E714">
            <v>0</v>
          </cell>
          <cell r="F714">
            <v>6273</v>
          </cell>
          <cell r="G714">
            <v>0</v>
          </cell>
          <cell r="H714">
            <v>6273</v>
          </cell>
          <cell r="J714" t="str">
            <v>ZK106.K253.C601</v>
          </cell>
          <cell r="K714">
            <v>6273</v>
          </cell>
          <cell r="L714" t="str">
            <v>ZK106.K253.C601</v>
          </cell>
          <cell r="M714" t="str">
            <v>ZK106.K253.C601</v>
          </cell>
          <cell r="N714" t="str">
            <v>ZK106</v>
          </cell>
          <cell r="O714" t="str">
            <v>C601</v>
          </cell>
          <cell r="Q714">
            <v>6273</v>
          </cell>
          <cell r="R714">
            <v>0</v>
          </cell>
          <cell r="S714" t="b">
            <v>0</v>
          </cell>
          <cell r="U714" t="str">
            <v>ZK1</v>
          </cell>
          <cell r="V714" t="str">
            <v>C601</v>
          </cell>
          <cell r="W714">
            <v>0</v>
          </cell>
          <cell r="X714">
            <v>0</v>
          </cell>
          <cell r="Y714">
            <v>6273</v>
          </cell>
          <cell r="Z714">
            <v>0</v>
          </cell>
          <cell r="AA714">
            <v>6273</v>
          </cell>
          <cell r="AB714" t="str">
            <v>C601</v>
          </cell>
          <cell r="AC714">
            <v>0</v>
          </cell>
          <cell r="AD714">
            <v>0</v>
          </cell>
          <cell r="AE714">
            <v>6273</v>
          </cell>
          <cell r="AF714">
            <v>0</v>
          </cell>
          <cell r="AG714" t="str">
            <v>C601</v>
          </cell>
          <cell r="AJ714"/>
          <cell r="AK714">
            <v>1</v>
          </cell>
          <cell r="AL714">
            <v>959870.5499999997</v>
          </cell>
          <cell r="AV714">
            <v>6273</v>
          </cell>
        </row>
        <row r="715">
          <cell r="A715" t="str">
            <v>ZK106.K253.C603</v>
          </cell>
          <cell r="B715" t="str">
            <v>ZK106</v>
          </cell>
          <cell r="C715">
            <v>0</v>
          </cell>
          <cell r="D715">
            <v>0</v>
          </cell>
          <cell r="E715">
            <v>1559.01</v>
          </cell>
          <cell r="F715">
            <v>0</v>
          </cell>
          <cell r="G715">
            <v>0</v>
          </cell>
          <cell r="H715">
            <v>0</v>
          </cell>
          <cell r="J715" t="str">
            <v>ZK106.K253.C603</v>
          </cell>
          <cell r="K715">
            <v>0</v>
          </cell>
          <cell r="L715" t="str">
            <v>ZK106.K253.C603</v>
          </cell>
          <cell r="M715" t="str">
            <v>ZK106.K253.C603</v>
          </cell>
          <cell r="N715" t="str">
            <v>ZK106</v>
          </cell>
          <cell r="O715" t="str">
            <v>C603</v>
          </cell>
          <cell r="Q715">
            <v>0</v>
          </cell>
          <cell r="R715">
            <v>0</v>
          </cell>
          <cell r="S715" t="b">
            <v>0</v>
          </cell>
          <cell r="U715" t="str">
            <v>ZK1</v>
          </cell>
          <cell r="V715" t="str">
            <v>C603</v>
          </cell>
          <cell r="W715">
            <v>0</v>
          </cell>
          <cell r="X715">
            <v>1559.01</v>
          </cell>
          <cell r="Y715">
            <v>0</v>
          </cell>
          <cell r="Z715">
            <v>0</v>
          </cell>
          <cell r="AA715">
            <v>0</v>
          </cell>
          <cell r="AB715" t="str">
            <v>C603</v>
          </cell>
          <cell r="AC715">
            <v>0</v>
          </cell>
          <cell r="AD715">
            <v>1559.01</v>
          </cell>
          <cell r="AE715">
            <v>0</v>
          </cell>
          <cell r="AF715">
            <v>0</v>
          </cell>
          <cell r="AG715" t="str">
            <v>C603</v>
          </cell>
          <cell r="AJ715"/>
          <cell r="AK715">
            <v>1</v>
          </cell>
          <cell r="AL715">
            <v>959870.5499999997</v>
          </cell>
          <cell r="AV715">
            <v>1559.01</v>
          </cell>
        </row>
        <row r="716">
          <cell r="A716" t="str">
            <v>ZK106.K253.C604</v>
          </cell>
          <cell r="B716" t="str">
            <v>ZK106</v>
          </cell>
          <cell r="C716">
            <v>0</v>
          </cell>
          <cell r="D716">
            <v>0</v>
          </cell>
          <cell r="E716">
            <v>0</v>
          </cell>
          <cell r="F716">
            <v>1650</v>
          </cell>
          <cell r="G716">
            <v>0</v>
          </cell>
          <cell r="H716">
            <v>1650</v>
          </cell>
          <cell r="J716" t="str">
            <v>ZK106.K253.C604</v>
          </cell>
          <cell r="K716">
            <v>1650</v>
          </cell>
          <cell r="L716" t="str">
            <v>ZK106.K253.C604</v>
          </cell>
          <cell r="M716" t="str">
            <v>ZK106.K253.C604</v>
          </cell>
          <cell r="N716" t="str">
            <v>ZK106</v>
          </cell>
          <cell r="O716" t="str">
            <v>C604</v>
          </cell>
          <cell r="Q716">
            <v>1650</v>
          </cell>
          <cell r="R716">
            <v>0</v>
          </cell>
          <cell r="S716" t="b">
            <v>0</v>
          </cell>
          <cell r="U716" t="str">
            <v>ZK1</v>
          </cell>
          <cell r="V716" t="str">
            <v>C604</v>
          </cell>
          <cell r="W716">
            <v>0</v>
          </cell>
          <cell r="X716">
            <v>0</v>
          </cell>
          <cell r="Y716">
            <v>1650</v>
          </cell>
          <cell r="Z716">
            <v>0</v>
          </cell>
          <cell r="AA716">
            <v>1650</v>
          </cell>
          <cell r="AB716" t="str">
            <v>C604</v>
          </cell>
          <cell r="AC716">
            <v>0</v>
          </cell>
          <cell r="AD716">
            <v>0</v>
          </cell>
          <cell r="AE716">
            <v>1650</v>
          </cell>
          <cell r="AF716">
            <v>0</v>
          </cell>
          <cell r="AG716" t="str">
            <v>C604</v>
          </cell>
          <cell r="AJ716"/>
          <cell r="AK716">
            <v>1</v>
          </cell>
          <cell r="AL716">
            <v>959870.5499999997</v>
          </cell>
          <cell r="AV716">
            <v>1650</v>
          </cell>
        </row>
        <row r="717">
          <cell r="A717" t="str">
            <v>ZK106.K253.C700</v>
          </cell>
          <cell r="B717" t="str">
            <v>ZK106</v>
          </cell>
          <cell r="C717">
            <v>0</v>
          </cell>
          <cell r="D717">
            <v>0</v>
          </cell>
          <cell r="E717">
            <v>3890.38</v>
          </cell>
          <cell r="F717">
            <v>393.75</v>
          </cell>
          <cell r="G717">
            <v>0</v>
          </cell>
          <cell r="H717">
            <v>393.75</v>
          </cell>
          <cell r="J717" t="str">
            <v>ZK106.K253.C700</v>
          </cell>
          <cell r="K717">
            <v>393.75</v>
          </cell>
          <cell r="L717" t="str">
            <v>ZK106.K253.C700</v>
          </cell>
          <cell r="M717" t="str">
            <v>ZK106.K253.C700</v>
          </cell>
          <cell r="N717" t="str">
            <v>ZK106</v>
          </cell>
          <cell r="O717" t="str">
            <v>C700</v>
          </cell>
          <cell r="Q717">
            <v>393.75</v>
          </cell>
          <cell r="R717">
            <v>0</v>
          </cell>
          <cell r="S717" t="b">
            <v>0</v>
          </cell>
          <cell r="U717" t="str">
            <v>ZK1</v>
          </cell>
          <cell r="V717" t="str">
            <v>C700</v>
          </cell>
          <cell r="W717">
            <v>0</v>
          </cell>
          <cell r="X717">
            <v>3890.38</v>
          </cell>
          <cell r="Y717">
            <v>393.75</v>
          </cell>
          <cell r="Z717">
            <v>0</v>
          </cell>
          <cell r="AA717">
            <v>393.75</v>
          </cell>
          <cell r="AB717" t="str">
            <v>C700</v>
          </cell>
          <cell r="AC717">
            <v>0</v>
          </cell>
          <cell r="AD717">
            <v>3890.38</v>
          </cell>
          <cell r="AE717">
            <v>393.75</v>
          </cell>
          <cell r="AF717">
            <v>0</v>
          </cell>
          <cell r="AG717" t="str">
            <v>C700</v>
          </cell>
          <cell r="AJ717"/>
          <cell r="AK717">
            <v>1</v>
          </cell>
          <cell r="AL717">
            <v>959870.5499999997</v>
          </cell>
          <cell r="AV717">
            <v>4284.13</v>
          </cell>
        </row>
        <row r="718">
          <cell r="A718" t="str">
            <v>ZK106.K253.C810</v>
          </cell>
          <cell r="B718" t="str">
            <v>ZK106</v>
          </cell>
          <cell r="C718">
            <v>0</v>
          </cell>
          <cell r="D718">
            <v>0</v>
          </cell>
          <cell r="E718">
            <v>0</v>
          </cell>
          <cell r="F718">
            <v>3235.1</v>
          </cell>
          <cell r="G718">
            <v>0</v>
          </cell>
          <cell r="H718">
            <v>3235.1</v>
          </cell>
          <cell r="J718" t="str">
            <v>ZK106.K253.C810</v>
          </cell>
          <cell r="K718">
            <v>3235.1</v>
          </cell>
          <cell r="L718" t="str">
            <v>ZK106.K253.C810</v>
          </cell>
          <cell r="M718" t="str">
            <v>ZK106.K253.C810</v>
          </cell>
          <cell r="N718" t="str">
            <v>ZK106</v>
          </cell>
          <cell r="O718" t="str">
            <v>C810</v>
          </cell>
          <cell r="Q718">
            <v>3235.1</v>
          </cell>
          <cell r="R718">
            <v>0</v>
          </cell>
          <cell r="S718" t="b">
            <v>0</v>
          </cell>
          <cell r="U718" t="str">
            <v>ZK1</v>
          </cell>
          <cell r="V718" t="str">
            <v>C810</v>
          </cell>
          <cell r="W718">
            <v>0</v>
          </cell>
          <cell r="X718">
            <v>0</v>
          </cell>
          <cell r="Y718">
            <v>3235.1</v>
          </cell>
          <cell r="Z718">
            <v>0</v>
          </cell>
          <cell r="AA718">
            <v>3235.1</v>
          </cell>
          <cell r="AB718" t="str">
            <v>C810</v>
          </cell>
          <cell r="AC718">
            <v>0</v>
          </cell>
          <cell r="AD718">
            <v>0</v>
          </cell>
          <cell r="AE718">
            <v>3235.1</v>
          </cell>
          <cell r="AF718">
            <v>0</v>
          </cell>
          <cell r="AG718" t="str">
            <v>C810</v>
          </cell>
          <cell r="AJ718"/>
          <cell r="AK718">
            <v>1</v>
          </cell>
          <cell r="AL718">
            <v>959870.5499999997</v>
          </cell>
          <cell r="AV718">
            <v>3235.1</v>
          </cell>
        </row>
        <row r="719">
          <cell r="A719" t="str">
            <v>ZK106.K253.I006</v>
          </cell>
          <cell r="B719" t="str">
            <v>ZK106</v>
          </cell>
          <cell r="C719">
            <v>0</v>
          </cell>
          <cell r="D719">
            <v>0</v>
          </cell>
          <cell r="E719">
            <v>0</v>
          </cell>
          <cell r="F719">
            <v>3500</v>
          </cell>
          <cell r="G719">
            <v>0</v>
          </cell>
          <cell r="H719">
            <v>3500</v>
          </cell>
          <cell r="J719" t="str">
            <v>ZK106.K253.I006</v>
          </cell>
          <cell r="K719">
            <v>3500</v>
          </cell>
          <cell r="L719" t="str">
            <v>ZK106.K253.I006</v>
          </cell>
          <cell r="M719" t="str">
            <v>ZK106.K253.I006</v>
          </cell>
          <cell r="N719" t="str">
            <v>ZK106</v>
          </cell>
          <cell r="O719" t="str">
            <v>I006</v>
          </cell>
          <cell r="Q719">
            <v>3500</v>
          </cell>
          <cell r="R719">
            <v>0</v>
          </cell>
          <cell r="S719" t="b">
            <v>0</v>
          </cell>
          <cell r="U719" t="str">
            <v>ZK1</v>
          </cell>
          <cell r="V719" t="str">
            <v>I006</v>
          </cell>
          <cell r="W719">
            <v>0</v>
          </cell>
          <cell r="X719">
            <v>0</v>
          </cell>
          <cell r="Y719">
            <v>3500</v>
          </cell>
          <cell r="Z719">
            <v>0</v>
          </cell>
          <cell r="AA719">
            <v>3500</v>
          </cell>
          <cell r="AB719" t="str">
            <v>I006</v>
          </cell>
          <cell r="AC719">
            <v>0</v>
          </cell>
          <cell r="AD719">
            <v>0</v>
          </cell>
          <cell r="AE719">
            <v>3500</v>
          </cell>
          <cell r="AF719">
            <v>0</v>
          </cell>
          <cell r="AG719" t="str">
            <v>I006</v>
          </cell>
          <cell r="AJ719"/>
          <cell r="AK719">
            <v>1</v>
          </cell>
          <cell r="AL719">
            <v>959870.5499999997</v>
          </cell>
          <cell r="AV719">
            <v>3500</v>
          </cell>
        </row>
        <row r="720">
          <cell r="A720" t="str">
            <v>ZK106.K253.I007</v>
          </cell>
          <cell r="B720" t="str">
            <v>ZK106</v>
          </cell>
          <cell r="C720">
            <v>0</v>
          </cell>
          <cell r="D720">
            <v>0</v>
          </cell>
          <cell r="E720">
            <v>0</v>
          </cell>
          <cell r="F720">
            <v>1000</v>
          </cell>
          <cell r="G720">
            <v>0</v>
          </cell>
          <cell r="H720">
            <v>1000</v>
          </cell>
          <cell r="J720" t="str">
            <v>ZK106.K253.I007</v>
          </cell>
          <cell r="K720">
            <v>1000</v>
          </cell>
          <cell r="L720" t="str">
            <v>ZK106.K253.I007</v>
          </cell>
          <cell r="M720" t="str">
            <v>ZK106.K253.I007</v>
          </cell>
          <cell r="N720" t="str">
            <v>ZK106</v>
          </cell>
          <cell r="O720" t="str">
            <v>I007</v>
          </cell>
          <cell r="Q720">
            <v>1000</v>
          </cell>
          <cell r="R720">
            <v>0</v>
          </cell>
          <cell r="S720" t="b">
            <v>0</v>
          </cell>
          <cell r="U720" t="str">
            <v>ZK1</v>
          </cell>
          <cell r="V720" t="str">
            <v>I007</v>
          </cell>
          <cell r="W720">
            <v>0</v>
          </cell>
          <cell r="X720">
            <v>0</v>
          </cell>
          <cell r="Y720">
            <v>1000</v>
          </cell>
          <cell r="Z720">
            <v>0</v>
          </cell>
          <cell r="AA720">
            <v>1000</v>
          </cell>
          <cell r="AB720" t="str">
            <v>I007</v>
          </cell>
          <cell r="AC720">
            <v>0</v>
          </cell>
          <cell r="AD720">
            <v>0</v>
          </cell>
          <cell r="AE720">
            <v>1000</v>
          </cell>
          <cell r="AF720">
            <v>0</v>
          </cell>
          <cell r="AG720" t="str">
            <v>I007</v>
          </cell>
          <cell r="AJ720"/>
          <cell r="AK720">
            <v>1</v>
          </cell>
          <cell r="AL720">
            <v>959870.5499999997</v>
          </cell>
          <cell r="AV720">
            <v>1000</v>
          </cell>
        </row>
        <row r="721">
          <cell r="A721" t="str">
            <v>ZK106.K253.I008</v>
          </cell>
          <cell r="B721" t="str">
            <v>ZK106</v>
          </cell>
          <cell r="C721">
            <v>0</v>
          </cell>
          <cell r="D721">
            <v>0</v>
          </cell>
          <cell r="E721">
            <v>0</v>
          </cell>
          <cell r="F721">
            <v>1650</v>
          </cell>
          <cell r="G721">
            <v>0</v>
          </cell>
          <cell r="H721">
            <v>1650</v>
          </cell>
          <cell r="J721" t="str">
            <v>ZK106.K253.I008</v>
          </cell>
          <cell r="K721">
            <v>1650</v>
          </cell>
          <cell r="L721" t="str">
            <v>ZK106.K253.I008</v>
          </cell>
          <cell r="M721" t="str">
            <v>ZK106.K253.I008</v>
          </cell>
          <cell r="N721" t="str">
            <v>ZK106</v>
          </cell>
          <cell r="O721" t="str">
            <v>I008</v>
          </cell>
          <cell r="Q721">
            <v>1650</v>
          </cell>
          <cell r="R721">
            <v>0</v>
          </cell>
          <cell r="S721" t="b">
            <v>0</v>
          </cell>
          <cell r="U721" t="str">
            <v>ZK1</v>
          </cell>
          <cell r="V721" t="str">
            <v>I008</v>
          </cell>
          <cell r="W721">
            <v>0</v>
          </cell>
          <cell r="X721">
            <v>0</v>
          </cell>
          <cell r="Y721">
            <v>1650</v>
          </cell>
          <cell r="Z721">
            <v>0</v>
          </cell>
          <cell r="AA721">
            <v>1650</v>
          </cell>
          <cell r="AB721" t="str">
            <v>I008</v>
          </cell>
          <cell r="AC721">
            <v>0</v>
          </cell>
          <cell r="AD721">
            <v>0</v>
          </cell>
          <cell r="AE721">
            <v>1650</v>
          </cell>
          <cell r="AF721">
            <v>0</v>
          </cell>
          <cell r="AG721" t="str">
            <v>I008</v>
          </cell>
          <cell r="AJ721"/>
          <cell r="AK721">
            <v>1</v>
          </cell>
          <cell r="AL721">
            <v>959870.5499999997</v>
          </cell>
          <cell r="AV721">
            <v>1650</v>
          </cell>
        </row>
        <row r="722">
          <cell r="A722" t="str">
            <v>ZK106.K253.I009</v>
          </cell>
          <cell r="B722" t="str">
            <v>ZK106</v>
          </cell>
          <cell r="C722">
            <v>0</v>
          </cell>
          <cell r="D722">
            <v>0</v>
          </cell>
          <cell r="E722">
            <v>0</v>
          </cell>
          <cell r="F722">
            <v>17022.150000000001</v>
          </cell>
          <cell r="G722">
            <v>0</v>
          </cell>
          <cell r="H722">
            <v>17022.150000000001</v>
          </cell>
          <cell r="J722" t="str">
            <v>ZK106.K253.I009</v>
          </cell>
          <cell r="K722">
            <v>17022.150000000001</v>
          </cell>
          <cell r="L722" t="str">
            <v>ZK106.K253.I009</v>
          </cell>
          <cell r="M722" t="str">
            <v>ZK106.K253.I009</v>
          </cell>
          <cell r="N722" t="str">
            <v>ZK106</v>
          </cell>
          <cell r="O722" t="str">
            <v>I009</v>
          </cell>
          <cell r="Q722">
            <v>17022.150000000001</v>
          </cell>
          <cell r="R722">
            <v>0</v>
          </cell>
          <cell r="S722" t="b">
            <v>0</v>
          </cell>
          <cell r="U722" t="str">
            <v>ZK1</v>
          </cell>
          <cell r="V722" t="str">
            <v>I009</v>
          </cell>
          <cell r="W722">
            <v>0</v>
          </cell>
          <cell r="X722">
            <v>0</v>
          </cell>
          <cell r="Y722">
            <v>17022.150000000001</v>
          </cell>
          <cell r="Z722">
            <v>0</v>
          </cell>
          <cell r="AA722">
            <v>17022.150000000001</v>
          </cell>
          <cell r="AB722" t="str">
            <v>I009</v>
          </cell>
          <cell r="AC722">
            <v>0</v>
          </cell>
          <cell r="AD722">
            <v>0</v>
          </cell>
          <cell r="AE722">
            <v>17022.150000000001</v>
          </cell>
          <cell r="AF722">
            <v>0</v>
          </cell>
          <cell r="AG722" t="str">
            <v>I009</v>
          </cell>
          <cell r="AJ722"/>
          <cell r="AK722">
            <v>1</v>
          </cell>
          <cell r="AL722">
            <v>959870.5499999997</v>
          </cell>
          <cell r="AV722">
            <v>17022.150000000001</v>
          </cell>
        </row>
        <row r="723">
          <cell r="A723" t="str">
            <v>ZK106.K258.C070</v>
          </cell>
          <cell r="B723" t="str">
            <v>ZK106</v>
          </cell>
          <cell r="C723">
            <v>0</v>
          </cell>
          <cell r="D723">
            <v>0</v>
          </cell>
          <cell r="E723">
            <v>0</v>
          </cell>
          <cell r="F723">
            <v>20271.14</v>
          </cell>
          <cell r="G723">
            <v>0</v>
          </cell>
          <cell r="H723">
            <v>20271.14</v>
          </cell>
          <cell r="J723" t="str">
            <v>ZK106.K258.C070</v>
          </cell>
          <cell r="K723">
            <v>20271.14</v>
          </cell>
          <cell r="L723" t="str">
            <v>ZK106.K258.C070</v>
          </cell>
          <cell r="M723" t="str">
            <v>ZK106.K258.C070</v>
          </cell>
          <cell r="N723" t="str">
            <v>ZK106</v>
          </cell>
          <cell r="O723" t="str">
            <v>C070</v>
          </cell>
          <cell r="Q723">
            <v>20271.14</v>
          </cell>
          <cell r="R723">
            <v>0</v>
          </cell>
          <cell r="S723" t="b">
            <v>0</v>
          </cell>
          <cell r="U723" t="str">
            <v>ZK1</v>
          </cell>
          <cell r="V723" t="str">
            <v>C070</v>
          </cell>
          <cell r="W723">
            <v>0</v>
          </cell>
          <cell r="X723">
            <v>0</v>
          </cell>
          <cell r="Y723">
            <v>20271.14</v>
          </cell>
          <cell r="Z723">
            <v>0</v>
          </cell>
          <cell r="AA723">
            <v>20271.14</v>
          </cell>
          <cell r="AB723" t="str">
            <v>C070</v>
          </cell>
          <cell r="AC723">
            <v>0</v>
          </cell>
          <cell r="AD723">
            <v>0</v>
          </cell>
          <cell r="AE723">
            <v>20271.14</v>
          </cell>
          <cell r="AF723">
            <v>0</v>
          </cell>
          <cell r="AG723" t="str">
            <v>C070</v>
          </cell>
          <cell r="AJ723"/>
          <cell r="AK723">
            <v>1</v>
          </cell>
          <cell r="AL723">
            <v>959870.5499999997</v>
          </cell>
          <cell r="AV723">
            <v>20271.14</v>
          </cell>
        </row>
        <row r="724">
          <cell r="A724" t="str">
            <v>ZK106.K265.C390</v>
          </cell>
          <cell r="B724" t="str">
            <v>ZK106</v>
          </cell>
          <cell r="C724">
            <v>0</v>
          </cell>
          <cell r="D724">
            <v>0</v>
          </cell>
          <cell r="E724">
            <v>23.99</v>
          </cell>
          <cell r="F724">
            <v>23</v>
          </cell>
          <cell r="G724">
            <v>0</v>
          </cell>
          <cell r="H724">
            <v>23</v>
          </cell>
          <cell r="J724" t="str">
            <v>ZK106.K265.C390</v>
          </cell>
          <cell r="K724">
            <v>23</v>
          </cell>
          <cell r="L724" t="str">
            <v>ZK106.K265.C390</v>
          </cell>
          <cell r="M724" t="str">
            <v>ZK106.K265.C390</v>
          </cell>
          <cell r="N724" t="str">
            <v>ZK106</v>
          </cell>
          <cell r="O724" t="str">
            <v>C390</v>
          </cell>
          <cell r="Q724">
            <v>23</v>
          </cell>
          <cell r="R724">
            <v>0</v>
          </cell>
          <cell r="S724" t="b">
            <v>0</v>
          </cell>
          <cell r="U724" t="str">
            <v>ZK1</v>
          </cell>
          <cell r="V724" t="str">
            <v>C390</v>
          </cell>
          <cell r="W724">
            <v>0</v>
          </cell>
          <cell r="X724">
            <v>23.99</v>
          </cell>
          <cell r="Y724">
            <v>23</v>
          </cell>
          <cell r="Z724">
            <v>0</v>
          </cell>
          <cell r="AA724">
            <v>23</v>
          </cell>
          <cell r="AB724" t="str">
            <v>C390</v>
          </cell>
          <cell r="AC724">
            <v>0</v>
          </cell>
          <cell r="AD724">
            <v>23.99</v>
          </cell>
          <cell r="AE724">
            <v>23</v>
          </cell>
          <cell r="AF724">
            <v>0</v>
          </cell>
          <cell r="AG724" t="str">
            <v>C390</v>
          </cell>
          <cell r="AJ724"/>
          <cell r="AK724">
            <v>1</v>
          </cell>
          <cell r="AL724">
            <v>959870.5499999997</v>
          </cell>
          <cell r="AV724">
            <v>46.989999999999995</v>
          </cell>
        </row>
        <row r="725">
          <cell r="A725" t="str">
            <v>ZK106.K265.C900</v>
          </cell>
          <cell r="B725" t="str">
            <v>ZK106</v>
          </cell>
          <cell r="C725">
            <v>0</v>
          </cell>
          <cell r="D725">
            <v>0</v>
          </cell>
          <cell r="E725">
            <v>200</v>
          </cell>
          <cell r="F725">
            <v>0</v>
          </cell>
          <cell r="G725">
            <v>0</v>
          </cell>
          <cell r="H725">
            <v>0</v>
          </cell>
          <cell r="J725" t="str">
            <v>ZK106.K265.C900</v>
          </cell>
          <cell r="K725">
            <v>0</v>
          </cell>
          <cell r="L725" t="str">
            <v>ZK106.K265.C900</v>
          </cell>
          <cell r="M725" t="str">
            <v>ZK106.K265.C900</v>
          </cell>
          <cell r="N725" t="str">
            <v>ZK106</v>
          </cell>
          <cell r="O725" t="str">
            <v>C900</v>
          </cell>
          <cell r="Q725">
            <v>0</v>
          </cell>
          <cell r="R725">
            <v>0</v>
          </cell>
          <cell r="S725" t="b">
            <v>0</v>
          </cell>
          <cell r="U725" t="str">
            <v>ZK1</v>
          </cell>
          <cell r="V725" t="str">
            <v>C900</v>
          </cell>
          <cell r="W725">
            <v>0</v>
          </cell>
          <cell r="X725">
            <v>200</v>
          </cell>
          <cell r="Y725">
            <v>0</v>
          </cell>
          <cell r="Z725">
            <v>0</v>
          </cell>
          <cell r="AA725">
            <v>0</v>
          </cell>
          <cell r="AB725" t="str">
            <v>C900</v>
          </cell>
          <cell r="AC725">
            <v>0</v>
          </cell>
          <cell r="AD725">
            <v>200</v>
          </cell>
          <cell r="AE725">
            <v>0</v>
          </cell>
          <cell r="AF725">
            <v>0</v>
          </cell>
          <cell r="AG725" t="str">
            <v>C900</v>
          </cell>
          <cell r="AJ725"/>
          <cell r="AK725">
            <v>1</v>
          </cell>
          <cell r="AL725">
            <v>959870.5499999997</v>
          </cell>
          <cell r="AV725">
            <v>200</v>
          </cell>
        </row>
        <row r="726">
          <cell r="A726" t="str">
            <v>ZK106.K265.I005</v>
          </cell>
          <cell r="B726" t="str">
            <v>ZK106</v>
          </cell>
          <cell r="C726">
            <v>0</v>
          </cell>
          <cell r="D726">
            <v>0</v>
          </cell>
          <cell r="E726">
            <v>0</v>
          </cell>
          <cell r="F726">
            <v>196.5</v>
          </cell>
          <cell r="G726">
            <v>0</v>
          </cell>
          <cell r="H726">
            <v>196.5</v>
          </cell>
          <cell r="J726" t="str">
            <v>ZK106.K265.I005</v>
          </cell>
          <cell r="K726">
            <v>196.5</v>
          </cell>
          <cell r="L726" t="str">
            <v>ZK106.K265.I005</v>
          </cell>
          <cell r="M726" t="str">
            <v>ZK106.K265.I005</v>
          </cell>
          <cell r="N726" t="str">
            <v>ZK106</v>
          </cell>
          <cell r="O726" t="str">
            <v>I005</v>
          </cell>
          <cell r="Q726">
            <v>196.5</v>
          </cell>
          <cell r="R726">
            <v>0</v>
          </cell>
          <cell r="S726" t="b">
            <v>0</v>
          </cell>
          <cell r="U726" t="str">
            <v>ZK1</v>
          </cell>
          <cell r="V726" t="str">
            <v>I005</v>
          </cell>
          <cell r="W726">
            <v>0</v>
          </cell>
          <cell r="X726">
            <v>0</v>
          </cell>
          <cell r="Y726">
            <v>196.5</v>
          </cell>
          <cell r="Z726">
            <v>0</v>
          </cell>
          <cell r="AA726">
            <v>196.5</v>
          </cell>
          <cell r="AB726" t="str">
            <v>I005</v>
          </cell>
          <cell r="AC726">
            <v>0</v>
          </cell>
          <cell r="AD726">
            <v>0</v>
          </cell>
          <cell r="AE726">
            <v>196.5</v>
          </cell>
          <cell r="AF726">
            <v>0</v>
          </cell>
          <cell r="AG726" t="str">
            <v>I005</v>
          </cell>
          <cell r="AJ726"/>
          <cell r="AK726">
            <v>1</v>
          </cell>
          <cell r="AL726">
            <v>959870.5499999997</v>
          </cell>
          <cell r="AV726">
            <v>196.5</v>
          </cell>
        </row>
        <row r="727">
          <cell r="A727" t="str">
            <v>ZK106.K274.C728</v>
          </cell>
          <cell r="B727" t="str">
            <v>ZK106</v>
          </cell>
          <cell r="C727">
            <v>0</v>
          </cell>
          <cell r="D727">
            <v>0</v>
          </cell>
          <cell r="E727">
            <v>0</v>
          </cell>
          <cell r="F727">
            <v>265.05</v>
          </cell>
          <cell r="G727">
            <v>0</v>
          </cell>
          <cell r="H727">
            <v>265.05</v>
          </cell>
          <cell r="J727" t="str">
            <v>ZK106.K274.C728</v>
          </cell>
          <cell r="K727">
            <v>265.05</v>
          </cell>
          <cell r="L727" t="str">
            <v>ZK106.K274.C728</v>
          </cell>
          <cell r="M727" t="str">
            <v>ZK106.K274.C728</v>
          </cell>
          <cell r="N727" t="str">
            <v>ZK106</v>
          </cell>
          <cell r="O727" t="str">
            <v>C728</v>
          </cell>
          <cell r="Q727">
            <v>265.05</v>
          </cell>
          <cell r="R727">
            <v>0</v>
          </cell>
          <cell r="S727" t="b">
            <v>0</v>
          </cell>
          <cell r="U727" t="str">
            <v>ZK1</v>
          </cell>
          <cell r="V727" t="str">
            <v>C728</v>
          </cell>
          <cell r="W727">
            <v>0</v>
          </cell>
          <cell r="X727">
            <v>0</v>
          </cell>
          <cell r="Y727">
            <v>265.05</v>
          </cell>
          <cell r="Z727">
            <v>0</v>
          </cell>
          <cell r="AA727">
            <v>265.05</v>
          </cell>
          <cell r="AB727" t="str">
            <v>C728</v>
          </cell>
          <cell r="AC727">
            <v>0</v>
          </cell>
          <cell r="AD727">
            <v>0</v>
          </cell>
          <cell r="AE727">
            <v>265.05</v>
          </cell>
          <cell r="AF727">
            <v>0</v>
          </cell>
          <cell r="AG727" t="str">
            <v>C728</v>
          </cell>
          <cell r="AJ727"/>
          <cell r="AK727">
            <v>1</v>
          </cell>
          <cell r="AL727">
            <v>959870.5499999997</v>
          </cell>
          <cell r="AV727">
            <v>265.05</v>
          </cell>
        </row>
        <row r="728">
          <cell r="A728" t="str">
            <v>ZK106.K281.C070</v>
          </cell>
          <cell r="B728" t="str">
            <v>ZK106</v>
          </cell>
          <cell r="C728">
            <v>0</v>
          </cell>
          <cell r="D728">
            <v>0</v>
          </cell>
          <cell r="E728">
            <v>0</v>
          </cell>
          <cell r="F728">
            <v>9644</v>
          </cell>
          <cell r="G728">
            <v>0</v>
          </cell>
          <cell r="H728">
            <v>9644</v>
          </cell>
          <cell r="J728" t="str">
            <v>ZK106.K281.C070</v>
          </cell>
          <cell r="K728">
            <v>9644</v>
          </cell>
          <cell r="L728" t="str">
            <v>ZK106.K281.C070</v>
          </cell>
          <cell r="M728" t="str">
            <v>ZK106.K281.C070</v>
          </cell>
          <cell r="N728" t="str">
            <v>ZK106</v>
          </cell>
          <cell r="O728" t="str">
            <v>C070</v>
          </cell>
          <cell r="Q728">
            <v>9644</v>
          </cell>
          <cell r="R728">
            <v>0</v>
          </cell>
          <cell r="S728" t="b">
            <v>0</v>
          </cell>
          <cell r="U728" t="str">
            <v>ZK1</v>
          </cell>
          <cell r="V728" t="str">
            <v>C070</v>
          </cell>
          <cell r="W728">
            <v>0</v>
          </cell>
          <cell r="X728">
            <v>0</v>
          </cell>
          <cell r="Y728">
            <v>9644</v>
          </cell>
          <cell r="Z728">
            <v>0</v>
          </cell>
          <cell r="AA728">
            <v>9644</v>
          </cell>
          <cell r="AB728" t="str">
            <v>C070</v>
          </cell>
          <cell r="AC728">
            <v>0</v>
          </cell>
          <cell r="AD728">
            <v>0</v>
          </cell>
          <cell r="AE728">
            <v>9644</v>
          </cell>
          <cell r="AF728">
            <v>0</v>
          </cell>
          <cell r="AG728" t="str">
            <v>C070</v>
          </cell>
          <cell r="AJ728"/>
          <cell r="AK728">
            <v>1</v>
          </cell>
          <cell r="AL728">
            <v>959870.5499999997</v>
          </cell>
          <cell r="AV728">
            <v>9644</v>
          </cell>
        </row>
        <row r="729">
          <cell r="A729" t="str">
            <v>ZK106.K299.C390</v>
          </cell>
          <cell r="B729" t="str">
            <v>ZK106</v>
          </cell>
          <cell r="C729">
            <v>0</v>
          </cell>
          <cell r="D729">
            <v>0</v>
          </cell>
          <cell r="E729">
            <v>17.420000000000002</v>
          </cell>
          <cell r="F729">
            <v>0</v>
          </cell>
          <cell r="G729">
            <v>0</v>
          </cell>
          <cell r="H729">
            <v>0</v>
          </cell>
          <cell r="J729" t="str">
            <v>ZK106.K299.C390</v>
          </cell>
          <cell r="K729">
            <v>0</v>
          </cell>
          <cell r="L729" t="str">
            <v>ZK106.K299.C390</v>
          </cell>
          <cell r="M729" t="str">
            <v>ZK106.K299.C390</v>
          </cell>
          <cell r="N729" t="str">
            <v>ZK106</v>
          </cell>
          <cell r="O729" t="str">
            <v>C390</v>
          </cell>
          <cell r="Q729">
            <v>0</v>
          </cell>
          <cell r="R729">
            <v>0</v>
          </cell>
          <cell r="S729" t="b">
            <v>0</v>
          </cell>
          <cell r="U729" t="str">
            <v>ZK1</v>
          </cell>
          <cell r="V729" t="str">
            <v>C390</v>
          </cell>
          <cell r="W729">
            <v>0</v>
          </cell>
          <cell r="X729">
            <v>17.420000000000002</v>
          </cell>
          <cell r="Y729">
            <v>0</v>
          </cell>
          <cell r="Z729">
            <v>0</v>
          </cell>
          <cell r="AA729">
            <v>0</v>
          </cell>
          <cell r="AB729" t="str">
            <v>C390</v>
          </cell>
          <cell r="AC729">
            <v>0</v>
          </cell>
          <cell r="AD729">
            <v>17.420000000000002</v>
          </cell>
          <cell r="AE729">
            <v>0</v>
          </cell>
          <cell r="AF729">
            <v>0</v>
          </cell>
          <cell r="AG729" t="str">
            <v>C390</v>
          </cell>
          <cell r="AJ729"/>
          <cell r="AK729">
            <v>1</v>
          </cell>
          <cell r="AL729">
            <v>959870.5499999997</v>
          </cell>
          <cell r="AV729">
            <v>17.420000000000002</v>
          </cell>
        </row>
        <row r="730">
          <cell r="A730" t="str">
            <v>ZK106.K306.C902</v>
          </cell>
          <cell r="B730" t="str">
            <v>ZK106</v>
          </cell>
          <cell r="C730">
            <v>0</v>
          </cell>
          <cell r="D730">
            <v>0</v>
          </cell>
          <cell r="E730">
            <v>21</v>
          </cell>
          <cell r="F730">
            <v>0</v>
          </cell>
          <cell r="G730">
            <v>0</v>
          </cell>
          <cell r="H730">
            <v>0</v>
          </cell>
          <cell r="J730" t="str">
            <v>ZK106.K306.C902</v>
          </cell>
          <cell r="K730">
            <v>0</v>
          </cell>
          <cell r="L730" t="str">
            <v>ZK106.K306.C902</v>
          </cell>
          <cell r="M730" t="str">
            <v>ZK106.K306.C902</v>
          </cell>
          <cell r="N730" t="str">
            <v>ZK106</v>
          </cell>
          <cell r="O730" t="str">
            <v>C902</v>
          </cell>
          <cell r="Q730">
            <v>0</v>
          </cell>
          <cell r="R730">
            <v>0</v>
          </cell>
          <cell r="S730" t="b">
            <v>0</v>
          </cell>
          <cell r="U730" t="str">
            <v>ZK1</v>
          </cell>
          <cell r="V730" t="str">
            <v>C902</v>
          </cell>
          <cell r="W730">
            <v>0</v>
          </cell>
          <cell r="X730">
            <v>21</v>
          </cell>
          <cell r="Y730">
            <v>0</v>
          </cell>
          <cell r="Z730">
            <v>0</v>
          </cell>
          <cell r="AA730">
            <v>0</v>
          </cell>
          <cell r="AB730" t="str">
            <v>C902</v>
          </cell>
          <cell r="AC730">
            <v>0</v>
          </cell>
          <cell r="AD730">
            <v>21</v>
          </cell>
          <cell r="AE730">
            <v>0</v>
          </cell>
          <cell r="AF730">
            <v>0</v>
          </cell>
          <cell r="AG730" t="str">
            <v>C902</v>
          </cell>
          <cell r="AJ730"/>
          <cell r="AK730">
            <v>1</v>
          </cell>
          <cell r="AL730">
            <v>959870.5499999997</v>
          </cell>
          <cell r="AV730">
            <v>21</v>
          </cell>
        </row>
        <row r="731">
          <cell r="A731" t="str">
            <v>ZK106.K309.C902</v>
          </cell>
          <cell r="B731" t="str">
            <v>ZK106</v>
          </cell>
          <cell r="C731">
            <v>0</v>
          </cell>
          <cell r="D731">
            <v>0</v>
          </cell>
          <cell r="E731">
            <v>21</v>
          </cell>
          <cell r="F731">
            <v>0</v>
          </cell>
          <cell r="G731">
            <v>0</v>
          </cell>
          <cell r="H731">
            <v>0</v>
          </cell>
          <cell r="J731" t="str">
            <v>ZK106.K309.C902</v>
          </cell>
          <cell r="K731">
            <v>0</v>
          </cell>
          <cell r="L731" t="str">
            <v>ZK106.K309.C902</v>
          </cell>
          <cell r="M731" t="str">
            <v>ZK106.K309.C902</v>
          </cell>
          <cell r="N731" t="str">
            <v>ZK106</v>
          </cell>
          <cell r="O731" t="str">
            <v>C902</v>
          </cell>
          <cell r="Q731">
            <v>0</v>
          </cell>
          <cell r="R731">
            <v>0</v>
          </cell>
          <cell r="S731" t="b">
            <v>0</v>
          </cell>
          <cell r="U731" t="str">
            <v>ZK1</v>
          </cell>
          <cell r="V731" t="str">
            <v>C902</v>
          </cell>
          <cell r="W731">
            <v>0</v>
          </cell>
          <cell r="X731">
            <v>21</v>
          </cell>
          <cell r="Y731">
            <v>0</v>
          </cell>
          <cell r="Z731">
            <v>0</v>
          </cell>
          <cell r="AA731">
            <v>0</v>
          </cell>
          <cell r="AB731" t="str">
            <v>C902</v>
          </cell>
          <cell r="AC731">
            <v>0</v>
          </cell>
          <cell r="AD731">
            <v>21</v>
          </cell>
          <cell r="AE731">
            <v>0</v>
          </cell>
          <cell r="AF731">
            <v>0</v>
          </cell>
          <cell r="AG731" t="str">
            <v>C902</v>
          </cell>
          <cell r="AJ731"/>
          <cell r="AK731">
            <v>1</v>
          </cell>
          <cell r="AL731">
            <v>959870.5499999997</v>
          </cell>
          <cell r="AV731">
            <v>21</v>
          </cell>
        </row>
        <row r="732">
          <cell r="A732" t="str">
            <v>ZK107.K005.C019</v>
          </cell>
          <cell r="B732" t="str">
            <v>ZK107</v>
          </cell>
          <cell r="C732">
            <v>0</v>
          </cell>
          <cell r="D732">
            <v>0</v>
          </cell>
          <cell r="E732">
            <v>-200</v>
          </cell>
          <cell r="F732">
            <v>0</v>
          </cell>
          <cell r="G732">
            <v>0</v>
          </cell>
          <cell r="H732">
            <v>0</v>
          </cell>
          <cell r="J732" t="str">
            <v>ZK107.K005.C019</v>
          </cell>
          <cell r="K732">
            <v>0</v>
          </cell>
          <cell r="L732" t="str">
            <v>ZK107.K005.C019</v>
          </cell>
          <cell r="M732" t="str">
            <v>ZK107.K005.C019</v>
          </cell>
          <cell r="N732" t="str">
            <v>ZK107</v>
          </cell>
          <cell r="O732" t="str">
            <v>C019</v>
          </cell>
          <cell r="Q732">
            <v>0</v>
          </cell>
          <cell r="R732">
            <v>0</v>
          </cell>
          <cell r="S732" t="b">
            <v>0</v>
          </cell>
          <cell r="U732" t="str">
            <v>ZK1</v>
          </cell>
          <cell r="V732" t="str">
            <v>C019</v>
          </cell>
          <cell r="W732">
            <v>0</v>
          </cell>
          <cell r="X732">
            <v>-200</v>
          </cell>
          <cell r="Y732">
            <v>0</v>
          </cell>
          <cell r="Z732">
            <v>0</v>
          </cell>
          <cell r="AA732">
            <v>0</v>
          </cell>
          <cell r="AB732" t="str">
            <v>C019</v>
          </cell>
          <cell r="AC732">
            <v>0</v>
          </cell>
          <cell r="AD732">
            <v>-200</v>
          </cell>
          <cell r="AE732">
            <v>0</v>
          </cell>
          <cell r="AF732">
            <v>0</v>
          </cell>
          <cell r="AG732" t="str">
            <v>C019</v>
          </cell>
          <cell r="AJ732"/>
          <cell r="AK732">
            <v>1</v>
          </cell>
          <cell r="AL732">
            <v>959870.5499999997</v>
          </cell>
          <cell r="AV732">
            <v>-200</v>
          </cell>
        </row>
        <row r="733">
          <cell r="A733" t="str">
            <v>ZK107.K115.0000</v>
          </cell>
          <cell r="B733" t="str">
            <v>ZK107</v>
          </cell>
          <cell r="C733">
            <v>0</v>
          </cell>
          <cell r="D733">
            <v>0</v>
          </cell>
          <cell r="E733">
            <v>4</v>
          </cell>
          <cell r="F733">
            <v>0</v>
          </cell>
          <cell r="G733">
            <v>0</v>
          </cell>
          <cell r="H733">
            <v>0</v>
          </cell>
          <cell r="J733" t="str">
            <v>ZK107.K115.0000</v>
          </cell>
          <cell r="K733">
            <v>0</v>
          </cell>
          <cell r="L733" t="str">
            <v>ZK107.K115.0000</v>
          </cell>
          <cell r="M733" t="str">
            <v>ZK107.K115.0000</v>
          </cell>
          <cell r="N733" t="str">
            <v>ZK107</v>
          </cell>
          <cell r="O733" t="str">
            <v>0000</v>
          </cell>
          <cell r="Q733">
            <v>0</v>
          </cell>
          <cell r="R733">
            <v>0</v>
          </cell>
          <cell r="S733" t="b">
            <v>0</v>
          </cell>
          <cell r="U733" t="str">
            <v>ZK1</v>
          </cell>
          <cell r="V733" t="str">
            <v>0000</v>
          </cell>
          <cell r="W733">
            <v>0</v>
          </cell>
          <cell r="X733">
            <v>4</v>
          </cell>
          <cell r="Y733">
            <v>0</v>
          </cell>
          <cell r="Z733">
            <v>0</v>
          </cell>
          <cell r="AA733">
            <v>0</v>
          </cell>
          <cell r="AB733" t="str">
            <v>0000</v>
          </cell>
          <cell r="AC733">
            <v>0</v>
          </cell>
          <cell r="AD733">
            <v>4</v>
          </cell>
          <cell r="AE733">
            <v>0</v>
          </cell>
          <cell r="AF733">
            <v>0</v>
          </cell>
          <cell r="AG733" t="str">
            <v>0000</v>
          </cell>
          <cell r="AJ733"/>
          <cell r="AK733">
            <v>1</v>
          </cell>
          <cell r="AL733">
            <v>959870.5499999997</v>
          </cell>
          <cell r="AV733">
            <v>4</v>
          </cell>
        </row>
        <row r="734">
          <cell r="A734" t="str">
            <v>ZK107.K115.C031</v>
          </cell>
          <cell r="B734" t="str">
            <v>ZK107</v>
          </cell>
          <cell r="C734">
            <v>0</v>
          </cell>
          <cell r="D734">
            <v>0</v>
          </cell>
          <cell r="E734">
            <v>12.38</v>
          </cell>
          <cell r="F734">
            <v>0</v>
          </cell>
          <cell r="G734">
            <v>0</v>
          </cell>
          <cell r="H734">
            <v>0</v>
          </cell>
          <cell r="J734" t="str">
            <v>ZK107.K115.C031</v>
          </cell>
          <cell r="K734">
            <v>0</v>
          </cell>
          <cell r="L734" t="str">
            <v>ZK107.K115.C031</v>
          </cell>
          <cell r="M734" t="str">
            <v>ZK107.K115.C031</v>
          </cell>
          <cell r="N734" t="str">
            <v>ZK107</v>
          </cell>
          <cell r="O734" t="str">
            <v>C031</v>
          </cell>
          <cell r="Q734">
            <v>0</v>
          </cell>
          <cell r="R734">
            <v>0</v>
          </cell>
          <cell r="S734" t="b">
            <v>0</v>
          </cell>
          <cell r="U734" t="str">
            <v>ZK1</v>
          </cell>
          <cell r="V734" t="str">
            <v>C031</v>
          </cell>
          <cell r="W734">
            <v>0</v>
          </cell>
          <cell r="X734">
            <v>12.38</v>
          </cell>
          <cell r="Y734">
            <v>0</v>
          </cell>
          <cell r="Z734">
            <v>0</v>
          </cell>
          <cell r="AA734">
            <v>0</v>
          </cell>
          <cell r="AB734" t="str">
            <v>C031</v>
          </cell>
          <cell r="AC734">
            <v>0</v>
          </cell>
          <cell r="AD734">
            <v>12.38</v>
          </cell>
          <cell r="AE734">
            <v>0</v>
          </cell>
          <cell r="AF734">
            <v>0</v>
          </cell>
          <cell r="AG734" t="str">
            <v>C031</v>
          </cell>
          <cell r="AJ734"/>
          <cell r="AK734">
            <v>1</v>
          </cell>
          <cell r="AL734">
            <v>959870.5499999997</v>
          </cell>
          <cell r="AV734">
            <v>12.38</v>
          </cell>
        </row>
        <row r="735">
          <cell r="A735" t="str">
            <v>ZK107.K115.C070</v>
          </cell>
          <cell r="B735" t="str">
            <v>ZK107</v>
          </cell>
          <cell r="C735">
            <v>0</v>
          </cell>
          <cell r="D735">
            <v>0</v>
          </cell>
          <cell r="E735">
            <v>0</v>
          </cell>
          <cell r="F735">
            <v>1207.55</v>
          </cell>
          <cell r="G735">
            <v>0</v>
          </cell>
          <cell r="H735">
            <v>1207.55</v>
          </cell>
          <cell r="J735" t="str">
            <v>ZK107.K115.C070</v>
          </cell>
          <cell r="K735">
            <v>1207.55</v>
          </cell>
          <cell r="L735" t="str">
            <v>ZK107.K115.C070</v>
          </cell>
          <cell r="M735" t="str">
            <v>ZK107.K115.C070</v>
          </cell>
          <cell r="N735" t="str">
            <v>ZK107</v>
          </cell>
          <cell r="O735" t="str">
            <v>C070</v>
          </cell>
          <cell r="Q735">
            <v>1207.55</v>
          </cell>
          <cell r="R735">
            <v>0</v>
          </cell>
          <cell r="S735" t="b">
            <v>0</v>
          </cell>
          <cell r="U735" t="str">
            <v>ZK1</v>
          </cell>
          <cell r="V735" t="str">
            <v>C070</v>
          </cell>
          <cell r="W735">
            <v>0</v>
          </cell>
          <cell r="X735">
            <v>0</v>
          </cell>
          <cell r="Y735">
            <v>1207.55</v>
          </cell>
          <cell r="Z735">
            <v>0</v>
          </cell>
          <cell r="AA735">
            <v>1207.55</v>
          </cell>
          <cell r="AB735" t="str">
            <v>C070</v>
          </cell>
          <cell r="AC735">
            <v>0</v>
          </cell>
          <cell r="AD735">
            <v>0</v>
          </cell>
          <cell r="AE735">
            <v>1207.55</v>
          </cell>
          <cell r="AF735">
            <v>0</v>
          </cell>
          <cell r="AG735" t="str">
            <v>C070</v>
          </cell>
          <cell r="AJ735"/>
          <cell r="AK735">
            <v>1</v>
          </cell>
          <cell r="AL735">
            <v>959870.5499999997</v>
          </cell>
          <cell r="AV735">
            <v>1207.55</v>
          </cell>
        </row>
        <row r="736">
          <cell r="A736" t="str">
            <v>ZK107.K115.C301</v>
          </cell>
          <cell r="B736" t="str">
            <v>ZK107</v>
          </cell>
          <cell r="C736">
            <v>0</v>
          </cell>
          <cell r="D736">
            <v>0</v>
          </cell>
          <cell r="E736">
            <v>0</v>
          </cell>
          <cell r="F736">
            <v>10.9</v>
          </cell>
          <cell r="G736">
            <v>0</v>
          </cell>
          <cell r="H736">
            <v>10.9</v>
          </cell>
          <cell r="J736" t="str">
            <v>ZK107.K115.C301</v>
          </cell>
          <cell r="K736">
            <v>10.9</v>
          </cell>
          <cell r="L736" t="str">
            <v>ZK107.K115.C301</v>
          </cell>
          <cell r="M736" t="str">
            <v>ZK107.K115.C301</v>
          </cell>
          <cell r="N736" t="str">
            <v>ZK107</v>
          </cell>
          <cell r="O736" t="str">
            <v>C301</v>
          </cell>
          <cell r="Q736">
            <v>10.9</v>
          </cell>
          <cell r="R736">
            <v>0</v>
          </cell>
          <cell r="S736" t="b">
            <v>0</v>
          </cell>
          <cell r="U736" t="str">
            <v>ZK1</v>
          </cell>
          <cell r="V736" t="str">
            <v>C301</v>
          </cell>
          <cell r="W736">
            <v>0</v>
          </cell>
          <cell r="X736">
            <v>0</v>
          </cell>
          <cell r="Y736">
            <v>10.9</v>
          </cell>
          <cell r="Z736">
            <v>0</v>
          </cell>
          <cell r="AA736">
            <v>10.9</v>
          </cell>
          <cell r="AB736" t="str">
            <v>C301</v>
          </cell>
          <cell r="AC736">
            <v>0</v>
          </cell>
          <cell r="AD736">
            <v>0</v>
          </cell>
          <cell r="AE736">
            <v>10.9</v>
          </cell>
          <cell r="AF736">
            <v>0</v>
          </cell>
          <cell r="AG736" t="str">
            <v>C301</v>
          </cell>
          <cell r="AJ736"/>
          <cell r="AK736">
            <v>1</v>
          </cell>
          <cell r="AL736">
            <v>959870.5499999997</v>
          </cell>
          <cell r="AV736">
            <v>10.9</v>
          </cell>
        </row>
        <row r="737">
          <cell r="A737" t="str">
            <v>ZK107.K115.C350</v>
          </cell>
          <cell r="B737" t="str">
            <v>ZK107</v>
          </cell>
          <cell r="C737">
            <v>0</v>
          </cell>
          <cell r="D737">
            <v>0</v>
          </cell>
          <cell r="E737">
            <v>0</v>
          </cell>
          <cell r="F737">
            <v>7.2</v>
          </cell>
          <cell r="G737">
            <v>0</v>
          </cell>
          <cell r="H737">
            <v>7.2</v>
          </cell>
          <cell r="J737" t="str">
            <v>ZK107.K115.C350</v>
          </cell>
          <cell r="K737">
            <v>7.2</v>
          </cell>
          <cell r="L737" t="str">
            <v>ZK107.K115.C350</v>
          </cell>
          <cell r="M737" t="str">
            <v>ZK107.K115.C350</v>
          </cell>
          <cell r="N737" t="str">
            <v>ZK107</v>
          </cell>
          <cell r="O737" t="str">
            <v>C350</v>
          </cell>
          <cell r="Q737">
            <v>7.2</v>
          </cell>
          <cell r="R737">
            <v>0</v>
          </cell>
          <cell r="S737" t="b">
            <v>0</v>
          </cell>
          <cell r="U737" t="str">
            <v>ZK1</v>
          </cell>
          <cell r="V737" t="str">
            <v>C350</v>
          </cell>
          <cell r="W737">
            <v>0</v>
          </cell>
          <cell r="X737">
            <v>0</v>
          </cell>
          <cell r="Y737">
            <v>7.2</v>
          </cell>
          <cell r="Z737">
            <v>0</v>
          </cell>
          <cell r="AA737">
            <v>7.2</v>
          </cell>
          <cell r="AB737" t="str">
            <v>C350</v>
          </cell>
          <cell r="AC737">
            <v>0</v>
          </cell>
          <cell r="AD737">
            <v>0</v>
          </cell>
          <cell r="AE737">
            <v>7.2</v>
          </cell>
          <cell r="AF737">
            <v>0</v>
          </cell>
          <cell r="AG737" t="str">
            <v>C350</v>
          </cell>
          <cell r="AJ737"/>
          <cell r="AK737">
            <v>1</v>
          </cell>
          <cell r="AL737">
            <v>959870.5499999997</v>
          </cell>
          <cell r="AV737">
            <v>7.2</v>
          </cell>
        </row>
        <row r="738">
          <cell r="A738" t="str">
            <v>ZK107.K115.C390</v>
          </cell>
          <cell r="B738" t="str">
            <v>ZK107</v>
          </cell>
          <cell r="C738">
            <v>0</v>
          </cell>
          <cell r="D738">
            <v>0</v>
          </cell>
          <cell r="E738">
            <v>0</v>
          </cell>
          <cell r="F738">
            <v>207</v>
          </cell>
          <cell r="G738">
            <v>0</v>
          </cell>
          <cell r="H738">
            <v>207</v>
          </cell>
          <cell r="J738" t="str">
            <v>ZK107.K115.C390</v>
          </cell>
          <cell r="K738">
            <v>207</v>
          </cell>
          <cell r="L738" t="str">
            <v>ZK107.K115.C390</v>
          </cell>
          <cell r="M738" t="str">
            <v>ZK107.K115.C390</v>
          </cell>
          <cell r="N738" t="str">
            <v>ZK107</v>
          </cell>
          <cell r="O738" t="str">
            <v>C390</v>
          </cell>
          <cell r="Q738">
            <v>207</v>
          </cell>
          <cell r="R738">
            <v>0</v>
          </cell>
          <cell r="S738" t="b">
            <v>0</v>
          </cell>
          <cell r="U738" t="str">
            <v>ZK1</v>
          </cell>
          <cell r="V738" t="str">
            <v>C390</v>
          </cell>
          <cell r="W738">
            <v>0</v>
          </cell>
          <cell r="X738">
            <v>0</v>
          </cell>
          <cell r="Y738">
            <v>207</v>
          </cell>
          <cell r="Z738">
            <v>0</v>
          </cell>
          <cell r="AA738">
            <v>207</v>
          </cell>
          <cell r="AB738" t="str">
            <v>C390</v>
          </cell>
          <cell r="AC738">
            <v>0</v>
          </cell>
          <cell r="AD738">
            <v>0</v>
          </cell>
          <cell r="AE738">
            <v>207</v>
          </cell>
          <cell r="AF738">
            <v>0</v>
          </cell>
          <cell r="AG738" t="str">
            <v>C390</v>
          </cell>
          <cell r="AJ738"/>
          <cell r="AK738">
            <v>1</v>
          </cell>
          <cell r="AL738">
            <v>959870.5499999997</v>
          </cell>
          <cell r="AV738">
            <v>207</v>
          </cell>
        </row>
        <row r="739">
          <cell r="A739" t="str">
            <v>ZK107.K115.C702</v>
          </cell>
          <cell r="B739" t="str">
            <v>ZK107</v>
          </cell>
          <cell r="C739">
            <v>0</v>
          </cell>
          <cell r="D739">
            <v>0</v>
          </cell>
          <cell r="E739">
            <v>0</v>
          </cell>
          <cell r="F739">
            <v>76.5</v>
          </cell>
          <cell r="G739">
            <v>0</v>
          </cell>
          <cell r="H739">
            <v>76.5</v>
          </cell>
          <cell r="J739" t="str">
            <v>ZK107.K115.C702</v>
          </cell>
          <cell r="K739">
            <v>76.5</v>
          </cell>
          <cell r="L739" t="str">
            <v>ZK107.K115.C702</v>
          </cell>
          <cell r="M739" t="str">
            <v>ZK107.K115.C702</v>
          </cell>
          <cell r="N739" t="str">
            <v>ZK107</v>
          </cell>
          <cell r="O739" t="str">
            <v>C702</v>
          </cell>
          <cell r="Q739">
            <v>76.5</v>
          </cell>
          <cell r="R739">
            <v>0</v>
          </cell>
          <cell r="S739" t="b">
            <v>0</v>
          </cell>
          <cell r="U739" t="str">
            <v>ZK1</v>
          </cell>
          <cell r="V739" t="str">
            <v>C702</v>
          </cell>
          <cell r="W739">
            <v>0</v>
          </cell>
          <cell r="X739">
            <v>0</v>
          </cell>
          <cell r="Y739">
            <v>76.5</v>
          </cell>
          <cell r="Z739">
            <v>0</v>
          </cell>
          <cell r="AA739">
            <v>76.5</v>
          </cell>
          <cell r="AB739" t="str">
            <v>C702</v>
          </cell>
          <cell r="AC739">
            <v>0</v>
          </cell>
          <cell r="AD739">
            <v>0</v>
          </cell>
          <cell r="AE739">
            <v>76.5</v>
          </cell>
          <cell r="AF739">
            <v>0</v>
          </cell>
          <cell r="AG739" t="str">
            <v>C702</v>
          </cell>
          <cell r="AJ739"/>
          <cell r="AK739">
            <v>1</v>
          </cell>
          <cell r="AL739">
            <v>959870.5499999997</v>
          </cell>
          <cell r="AV739">
            <v>76.5</v>
          </cell>
        </row>
        <row r="740">
          <cell r="A740" t="str">
            <v>ZK107.K116.C390</v>
          </cell>
          <cell r="B740" t="str">
            <v>ZK107</v>
          </cell>
          <cell r="C740">
            <v>0</v>
          </cell>
          <cell r="D740">
            <v>0</v>
          </cell>
          <cell r="E740">
            <v>0</v>
          </cell>
          <cell r="F740">
            <v>316.66000000000003</v>
          </cell>
          <cell r="G740">
            <v>0</v>
          </cell>
          <cell r="H740">
            <v>316.66000000000003</v>
          </cell>
          <cell r="J740" t="str">
            <v>ZK107.K116.C390</v>
          </cell>
          <cell r="K740">
            <v>316.66000000000003</v>
          </cell>
          <cell r="L740" t="str">
            <v>ZK107.K116.C390</v>
          </cell>
          <cell r="M740" t="str">
            <v>ZK107.K116.C390</v>
          </cell>
          <cell r="N740" t="str">
            <v>ZK107</v>
          </cell>
          <cell r="O740" t="str">
            <v>C390</v>
          </cell>
          <cell r="Q740">
            <v>316.66000000000003</v>
          </cell>
          <cell r="R740">
            <v>0</v>
          </cell>
          <cell r="S740" t="b">
            <v>0</v>
          </cell>
          <cell r="U740" t="str">
            <v>ZK1</v>
          </cell>
          <cell r="V740" t="str">
            <v>C390</v>
          </cell>
          <cell r="W740">
            <v>0</v>
          </cell>
          <cell r="X740">
            <v>0</v>
          </cell>
          <cell r="Y740">
            <v>316.66000000000003</v>
          </cell>
          <cell r="Z740">
            <v>0</v>
          </cell>
          <cell r="AA740">
            <v>316.66000000000003</v>
          </cell>
          <cell r="AB740" t="str">
            <v>C390</v>
          </cell>
          <cell r="AC740">
            <v>0</v>
          </cell>
          <cell r="AD740">
            <v>0</v>
          </cell>
          <cell r="AE740">
            <v>316.66000000000003</v>
          </cell>
          <cell r="AF740">
            <v>0</v>
          </cell>
          <cell r="AG740" t="str">
            <v>C390</v>
          </cell>
          <cell r="AJ740"/>
          <cell r="AK740">
            <v>1</v>
          </cell>
          <cell r="AL740">
            <v>959870.5499999997</v>
          </cell>
          <cell r="AV740">
            <v>316.66000000000003</v>
          </cell>
        </row>
        <row r="741">
          <cell r="A741" t="str">
            <v>ZK107.K120.C070</v>
          </cell>
          <cell r="B741" t="str">
            <v>ZK107</v>
          </cell>
          <cell r="C741">
            <v>0</v>
          </cell>
          <cell r="D741">
            <v>0</v>
          </cell>
          <cell r="E741">
            <v>0</v>
          </cell>
          <cell r="F741">
            <v>13508.97</v>
          </cell>
          <cell r="G741">
            <v>0</v>
          </cell>
          <cell r="H741">
            <v>13508.97</v>
          </cell>
          <cell r="J741" t="str">
            <v>ZK107.K120.C070</v>
          </cell>
          <cell r="K741">
            <v>13508.97</v>
          </cell>
          <cell r="L741" t="str">
            <v>ZK107.K120.C070</v>
          </cell>
          <cell r="M741" t="str">
            <v>ZK107.K120.C070</v>
          </cell>
          <cell r="N741" t="str">
            <v>ZK107</v>
          </cell>
          <cell r="O741" t="str">
            <v>C070</v>
          </cell>
          <cell r="Q741">
            <v>13508.97</v>
          </cell>
          <cell r="R741">
            <v>0</v>
          </cell>
          <cell r="S741" t="b">
            <v>0</v>
          </cell>
          <cell r="U741" t="str">
            <v>ZK1</v>
          </cell>
          <cell r="V741" t="str">
            <v>C070</v>
          </cell>
          <cell r="W741">
            <v>0</v>
          </cell>
          <cell r="X741">
            <v>0</v>
          </cell>
          <cell r="Y741">
            <v>13508.97</v>
          </cell>
          <cell r="Z741">
            <v>0</v>
          </cell>
          <cell r="AA741">
            <v>13508.97</v>
          </cell>
          <cell r="AB741" t="str">
            <v>C070</v>
          </cell>
          <cell r="AC741">
            <v>0</v>
          </cell>
          <cell r="AD741">
            <v>0</v>
          </cell>
          <cell r="AE741">
            <v>13508.97</v>
          </cell>
          <cell r="AF741">
            <v>0</v>
          </cell>
          <cell r="AG741" t="str">
            <v>C070</v>
          </cell>
          <cell r="AJ741"/>
          <cell r="AK741">
            <v>1</v>
          </cell>
          <cell r="AL741">
            <v>959870.5499999997</v>
          </cell>
          <cell r="AV741">
            <v>13508.97</v>
          </cell>
        </row>
        <row r="742">
          <cell r="A742" t="str">
            <v>ZK107.K133.C070</v>
          </cell>
          <cell r="B742" t="str">
            <v>ZK107</v>
          </cell>
          <cell r="C742">
            <v>0</v>
          </cell>
          <cell r="D742">
            <v>0</v>
          </cell>
          <cell r="E742">
            <v>0</v>
          </cell>
          <cell r="F742">
            <v>1213.1099999999999</v>
          </cell>
          <cell r="G742">
            <v>0</v>
          </cell>
          <cell r="H742">
            <v>1213.1099999999999</v>
          </cell>
          <cell r="J742" t="str">
            <v>ZK107.K133.C070</v>
          </cell>
          <cell r="K742">
            <v>1213.1099999999999</v>
          </cell>
          <cell r="L742" t="str">
            <v>ZK107.K133.C070</v>
          </cell>
          <cell r="M742" t="str">
            <v>ZK107.K133.C070</v>
          </cell>
          <cell r="N742" t="str">
            <v>ZK107</v>
          </cell>
          <cell r="O742" t="str">
            <v>C070</v>
          </cell>
          <cell r="Q742">
            <v>1213.1099999999999</v>
          </cell>
          <cell r="R742">
            <v>0</v>
          </cell>
          <cell r="S742" t="b">
            <v>0</v>
          </cell>
          <cell r="U742" t="str">
            <v>ZK1</v>
          </cell>
          <cell r="V742" t="str">
            <v>C070</v>
          </cell>
          <cell r="W742">
            <v>0</v>
          </cell>
          <cell r="X742">
            <v>0</v>
          </cell>
          <cell r="Y742">
            <v>1213.1099999999999</v>
          </cell>
          <cell r="Z742">
            <v>0</v>
          </cell>
          <cell r="AA742">
            <v>1213.1099999999999</v>
          </cell>
          <cell r="AB742" t="str">
            <v>C070</v>
          </cell>
          <cell r="AC742">
            <v>0</v>
          </cell>
          <cell r="AD742">
            <v>0</v>
          </cell>
          <cell r="AE742">
            <v>1213.1099999999999</v>
          </cell>
          <cell r="AF742">
            <v>0</v>
          </cell>
          <cell r="AG742" t="str">
            <v>C070</v>
          </cell>
          <cell r="AJ742"/>
          <cell r="AK742">
            <v>1</v>
          </cell>
          <cell r="AL742">
            <v>959870.5499999997</v>
          </cell>
          <cell r="AV742">
            <v>1213.1099999999999</v>
          </cell>
        </row>
        <row r="743">
          <cell r="A743" t="str">
            <v>ZK107.K133.I004</v>
          </cell>
          <cell r="B743" t="str">
            <v>ZK107</v>
          </cell>
          <cell r="C743">
            <v>0</v>
          </cell>
          <cell r="D743">
            <v>0</v>
          </cell>
          <cell r="E743">
            <v>0</v>
          </cell>
          <cell r="F743">
            <v>16.66</v>
          </cell>
          <cell r="G743">
            <v>0</v>
          </cell>
          <cell r="H743">
            <v>16.66</v>
          </cell>
          <cell r="J743" t="str">
            <v>ZK107.K133.I004</v>
          </cell>
          <cell r="K743">
            <v>16.66</v>
          </cell>
          <cell r="L743" t="str">
            <v>ZK107.K133.I004</v>
          </cell>
          <cell r="M743" t="str">
            <v>ZK107.K133.I004</v>
          </cell>
          <cell r="N743" t="str">
            <v>ZK107</v>
          </cell>
          <cell r="O743" t="str">
            <v>I004</v>
          </cell>
          <cell r="Q743">
            <v>16.66</v>
          </cell>
          <cell r="R743">
            <v>0</v>
          </cell>
          <cell r="S743" t="b">
            <v>0</v>
          </cell>
          <cell r="U743" t="str">
            <v>ZK1</v>
          </cell>
          <cell r="V743" t="str">
            <v>I004</v>
          </cell>
          <cell r="W743">
            <v>0</v>
          </cell>
          <cell r="X743">
            <v>0</v>
          </cell>
          <cell r="Y743">
            <v>16.66</v>
          </cell>
          <cell r="Z743">
            <v>0</v>
          </cell>
          <cell r="AA743">
            <v>16.66</v>
          </cell>
          <cell r="AB743" t="str">
            <v>I004</v>
          </cell>
          <cell r="AC743">
            <v>0</v>
          </cell>
          <cell r="AD743">
            <v>0</v>
          </cell>
          <cell r="AE743">
            <v>16.66</v>
          </cell>
          <cell r="AF743">
            <v>0</v>
          </cell>
          <cell r="AG743" t="str">
            <v>I004</v>
          </cell>
          <cell r="AJ743"/>
          <cell r="AK743">
            <v>1</v>
          </cell>
          <cell r="AL743">
            <v>959870.5499999997</v>
          </cell>
          <cell r="AV743">
            <v>16.66</v>
          </cell>
        </row>
        <row r="744">
          <cell r="A744" t="str">
            <v>ZK107.K136.C015</v>
          </cell>
          <cell r="B744" t="str">
            <v>ZK107</v>
          </cell>
          <cell r="C744">
            <v>0</v>
          </cell>
          <cell r="D744">
            <v>0</v>
          </cell>
          <cell r="E744">
            <v>105</v>
          </cell>
          <cell r="F744">
            <v>149.75</v>
          </cell>
          <cell r="G744">
            <v>0</v>
          </cell>
          <cell r="H744">
            <v>149.75</v>
          </cell>
          <cell r="J744" t="str">
            <v>ZK107.K136.C015</v>
          </cell>
          <cell r="K744">
            <v>149.75</v>
          </cell>
          <cell r="L744" t="str">
            <v>ZK107.K136.C015</v>
          </cell>
          <cell r="M744" t="str">
            <v>ZK107.K136.C015</v>
          </cell>
          <cell r="N744" t="str">
            <v>ZK107</v>
          </cell>
          <cell r="O744" t="str">
            <v>C015</v>
          </cell>
          <cell r="Q744">
            <v>149.75</v>
          </cell>
          <cell r="R744">
            <v>0</v>
          </cell>
          <cell r="S744" t="b">
            <v>0</v>
          </cell>
          <cell r="U744" t="str">
            <v>ZK1</v>
          </cell>
          <cell r="V744" t="str">
            <v>C015</v>
          </cell>
          <cell r="W744">
            <v>0</v>
          </cell>
          <cell r="X744">
            <v>105</v>
          </cell>
          <cell r="Y744">
            <v>149.75</v>
          </cell>
          <cell r="Z744">
            <v>0</v>
          </cell>
          <cell r="AA744">
            <v>149.75</v>
          </cell>
          <cell r="AB744" t="str">
            <v>C015</v>
          </cell>
          <cell r="AC744">
            <v>0</v>
          </cell>
          <cell r="AD744">
            <v>105</v>
          </cell>
          <cell r="AE744">
            <v>149.75</v>
          </cell>
          <cell r="AF744">
            <v>0</v>
          </cell>
          <cell r="AG744" t="str">
            <v>C015</v>
          </cell>
          <cell r="AJ744"/>
          <cell r="AK744">
            <v>1</v>
          </cell>
          <cell r="AL744">
            <v>959870.5499999997</v>
          </cell>
          <cell r="AV744">
            <v>254.75</v>
          </cell>
        </row>
        <row r="745">
          <cell r="A745" t="str">
            <v>ZK107.K136.C019</v>
          </cell>
          <cell r="B745" t="str">
            <v>ZK107</v>
          </cell>
          <cell r="C745">
            <v>0</v>
          </cell>
          <cell r="D745">
            <v>0</v>
          </cell>
          <cell r="E745">
            <v>817.6</v>
          </cell>
          <cell r="F745">
            <v>0</v>
          </cell>
          <cell r="G745">
            <v>0</v>
          </cell>
          <cell r="H745">
            <v>0</v>
          </cell>
          <cell r="J745" t="str">
            <v>ZK107.K136.C019</v>
          </cell>
          <cell r="K745">
            <v>0</v>
          </cell>
          <cell r="L745" t="str">
            <v>ZK107.K136.C019</v>
          </cell>
          <cell r="M745" t="str">
            <v>ZK107.K136.C019</v>
          </cell>
          <cell r="N745" t="str">
            <v>ZK107</v>
          </cell>
          <cell r="O745" t="str">
            <v>C019</v>
          </cell>
          <cell r="Q745">
            <v>0</v>
          </cell>
          <cell r="R745">
            <v>0</v>
          </cell>
          <cell r="S745" t="b">
            <v>0</v>
          </cell>
          <cell r="U745" t="str">
            <v>ZK1</v>
          </cell>
          <cell r="V745" t="str">
            <v>C019</v>
          </cell>
          <cell r="W745">
            <v>0</v>
          </cell>
          <cell r="X745">
            <v>817.6</v>
          </cell>
          <cell r="Y745">
            <v>0</v>
          </cell>
          <cell r="Z745">
            <v>0</v>
          </cell>
          <cell r="AA745">
            <v>0</v>
          </cell>
          <cell r="AB745" t="str">
            <v>C019</v>
          </cell>
          <cell r="AC745">
            <v>0</v>
          </cell>
          <cell r="AD745">
            <v>817.6</v>
          </cell>
          <cell r="AE745">
            <v>0</v>
          </cell>
          <cell r="AF745">
            <v>0</v>
          </cell>
          <cell r="AG745" t="str">
            <v>C019</v>
          </cell>
          <cell r="AJ745"/>
          <cell r="AK745">
            <v>1</v>
          </cell>
          <cell r="AL745">
            <v>959870.5499999997</v>
          </cell>
          <cell r="AV745">
            <v>817.6</v>
          </cell>
        </row>
        <row r="746">
          <cell r="A746" t="str">
            <v>ZK107.K136.C020</v>
          </cell>
          <cell r="B746" t="str">
            <v>ZK107</v>
          </cell>
          <cell r="C746">
            <v>0</v>
          </cell>
          <cell r="D746">
            <v>0</v>
          </cell>
          <cell r="E746">
            <v>6209.78</v>
          </cell>
          <cell r="F746">
            <v>0</v>
          </cell>
          <cell r="G746">
            <v>0</v>
          </cell>
          <cell r="H746">
            <v>0</v>
          </cell>
          <cell r="J746" t="str">
            <v>ZK107.K136.C020</v>
          </cell>
          <cell r="K746">
            <v>0</v>
          </cell>
          <cell r="L746" t="str">
            <v>ZK107.K136.C020</v>
          </cell>
          <cell r="M746" t="str">
            <v>ZK107.K136.C020</v>
          </cell>
          <cell r="N746" t="str">
            <v>ZK107</v>
          </cell>
          <cell r="O746" t="str">
            <v>C020</v>
          </cell>
          <cell r="Q746">
            <v>0</v>
          </cell>
          <cell r="R746">
            <v>0</v>
          </cell>
          <cell r="S746" t="b">
            <v>0</v>
          </cell>
          <cell r="U746" t="str">
            <v>ZK1</v>
          </cell>
          <cell r="V746" t="str">
            <v>C020</v>
          </cell>
          <cell r="W746">
            <v>0</v>
          </cell>
          <cell r="X746">
            <v>6209.78</v>
          </cell>
          <cell r="Y746">
            <v>0</v>
          </cell>
          <cell r="Z746">
            <v>0</v>
          </cell>
          <cell r="AA746">
            <v>0</v>
          </cell>
          <cell r="AB746" t="str">
            <v>C020</v>
          </cell>
          <cell r="AC746">
            <v>0</v>
          </cell>
          <cell r="AD746">
            <v>6209.78</v>
          </cell>
          <cell r="AE746">
            <v>0</v>
          </cell>
          <cell r="AF746">
            <v>0</v>
          </cell>
          <cell r="AG746" t="str">
            <v>C020</v>
          </cell>
          <cell r="AJ746"/>
          <cell r="AK746">
            <v>1</v>
          </cell>
          <cell r="AL746">
            <v>959870.5499999997</v>
          </cell>
          <cell r="AV746">
            <v>6209.78</v>
          </cell>
        </row>
        <row r="747">
          <cell r="A747" t="str">
            <v>ZK107.K136.C025</v>
          </cell>
          <cell r="B747" t="str">
            <v>ZK107</v>
          </cell>
          <cell r="C747">
            <v>0</v>
          </cell>
          <cell r="D747">
            <v>0</v>
          </cell>
          <cell r="E747">
            <v>0</v>
          </cell>
          <cell r="F747">
            <v>4616.68</v>
          </cell>
          <cell r="G747">
            <v>0</v>
          </cell>
          <cell r="H747">
            <v>4616.68</v>
          </cell>
          <cell r="J747" t="str">
            <v>ZK107.K136.C025</v>
          </cell>
          <cell r="K747">
            <v>4616.68</v>
          </cell>
          <cell r="L747" t="str">
            <v>ZK107.K136.C025</v>
          </cell>
          <cell r="M747" t="str">
            <v>ZK107.K136.C025</v>
          </cell>
          <cell r="N747" t="str">
            <v>ZK107</v>
          </cell>
          <cell r="O747" t="str">
            <v>C025</v>
          </cell>
          <cell r="Q747">
            <v>4616.68</v>
          </cell>
          <cell r="R747">
            <v>0</v>
          </cell>
          <cell r="S747" t="b">
            <v>0</v>
          </cell>
          <cell r="U747" t="str">
            <v>ZK1</v>
          </cell>
          <cell r="V747" t="str">
            <v>C025</v>
          </cell>
          <cell r="W747">
            <v>0</v>
          </cell>
          <cell r="X747">
            <v>0</v>
          </cell>
          <cell r="Y747">
            <v>4616.68</v>
          </cell>
          <cell r="Z747">
            <v>0</v>
          </cell>
          <cell r="AA747">
            <v>4616.68</v>
          </cell>
          <cell r="AB747" t="str">
            <v>C025</v>
          </cell>
          <cell r="AC747">
            <v>0</v>
          </cell>
          <cell r="AD747">
            <v>0</v>
          </cell>
          <cell r="AE747">
            <v>4616.68</v>
          </cell>
          <cell r="AF747">
            <v>0</v>
          </cell>
          <cell r="AG747" t="str">
            <v>C025</v>
          </cell>
          <cell r="AJ747"/>
          <cell r="AK747">
            <v>1</v>
          </cell>
          <cell r="AL747">
            <v>959870.5499999997</v>
          </cell>
          <cell r="AV747">
            <v>4616.68</v>
          </cell>
        </row>
        <row r="748">
          <cell r="A748" t="str">
            <v>ZK107.K136.C034</v>
          </cell>
          <cell r="B748" t="str">
            <v>ZK107</v>
          </cell>
          <cell r="C748">
            <v>0</v>
          </cell>
          <cell r="D748">
            <v>0</v>
          </cell>
          <cell r="E748">
            <v>31000</v>
          </cell>
          <cell r="F748">
            <v>0</v>
          </cell>
          <cell r="G748">
            <v>0</v>
          </cell>
          <cell r="H748">
            <v>0</v>
          </cell>
          <cell r="J748" t="str">
            <v>ZK107.K136.C034</v>
          </cell>
          <cell r="K748">
            <v>0</v>
          </cell>
          <cell r="L748" t="str">
            <v>ZK107.K136.C034</v>
          </cell>
          <cell r="M748" t="str">
            <v>ZK107.K136.C034</v>
          </cell>
          <cell r="N748" t="str">
            <v>ZK107</v>
          </cell>
          <cell r="O748" t="str">
            <v>C034</v>
          </cell>
          <cell r="Q748">
            <v>0</v>
          </cell>
          <cell r="R748">
            <v>0</v>
          </cell>
          <cell r="S748" t="b">
            <v>0</v>
          </cell>
          <cell r="U748" t="str">
            <v>ZK1</v>
          </cell>
          <cell r="V748" t="str">
            <v>C034</v>
          </cell>
          <cell r="W748">
            <v>0</v>
          </cell>
          <cell r="X748">
            <v>31000</v>
          </cell>
          <cell r="Y748">
            <v>0</v>
          </cell>
          <cell r="Z748">
            <v>0</v>
          </cell>
          <cell r="AA748">
            <v>0</v>
          </cell>
          <cell r="AB748" t="str">
            <v>C034</v>
          </cell>
          <cell r="AC748">
            <v>0</v>
          </cell>
          <cell r="AD748">
            <v>31000</v>
          </cell>
          <cell r="AE748">
            <v>0</v>
          </cell>
          <cell r="AF748">
            <v>0</v>
          </cell>
          <cell r="AG748" t="str">
            <v>C034</v>
          </cell>
          <cell r="AJ748"/>
          <cell r="AK748">
            <v>1</v>
          </cell>
          <cell r="AL748">
            <v>959870.5499999997</v>
          </cell>
          <cell r="AV748">
            <v>31000</v>
          </cell>
        </row>
        <row r="749">
          <cell r="A749" t="str">
            <v>ZK107.K136.C041</v>
          </cell>
          <cell r="B749" t="str">
            <v>ZK107</v>
          </cell>
          <cell r="C749">
            <v>0</v>
          </cell>
          <cell r="D749">
            <v>0</v>
          </cell>
          <cell r="E749">
            <v>0</v>
          </cell>
          <cell r="F749">
            <v>5630.75</v>
          </cell>
          <cell r="G749">
            <v>0</v>
          </cell>
          <cell r="H749">
            <v>5630.75</v>
          </cell>
          <cell r="J749" t="str">
            <v>ZK107.K136.C041</v>
          </cell>
          <cell r="K749">
            <v>5630.75</v>
          </cell>
          <cell r="L749" t="str">
            <v>ZK107.K136.C041</v>
          </cell>
          <cell r="M749" t="str">
            <v>ZK107.K136.C041</v>
          </cell>
          <cell r="N749" t="str">
            <v>ZK107</v>
          </cell>
          <cell r="O749" t="str">
            <v>C041</v>
          </cell>
          <cell r="Q749">
            <v>5630.75</v>
          </cell>
          <cell r="R749">
            <v>0</v>
          </cell>
          <cell r="S749" t="b">
            <v>0</v>
          </cell>
          <cell r="U749" t="str">
            <v>ZK1</v>
          </cell>
          <cell r="V749" t="str">
            <v>C041</v>
          </cell>
          <cell r="W749">
            <v>0</v>
          </cell>
          <cell r="X749">
            <v>0</v>
          </cell>
          <cell r="Y749">
            <v>5630.75</v>
          </cell>
          <cell r="Z749">
            <v>0</v>
          </cell>
          <cell r="AA749">
            <v>5630.75</v>
          </cell>
          <cell r="AB749" t="str">
            <v>C041</v>
          </cell>
          <cell r="AC749">
            <v>0</v>
          </cell>
          <cell r="AD749">
            <v>0</v>
          </cell>
          <cell r="AE749">
            <v>5630.75</v>
          </cell>
          <cell r="AF749">
            <v>0</v>
          </cell>
          <cell r="AG749" t="str">
            <v>C041</v>
          </cell>
          <cell r="AJ749"/>
          <cell r="AK749">
            <v>1</v>
          </cell>
          <cell r="AL749">
            <v>959870.5499999997</v>
          </cell>
          <cell r="AV749">
            <v>5630.75</v>
          </cell>
        </row>
        <row r="750">
          <cell r="A750" t="str">
            <v>ZK107.K136.C042</v>
          </cell>
          <cell r="B750" t="str">
            <v>ZK107</v>
          </cell>
          <cell r="C750">
            <v>0</v>
          </cell>
          <cell r="D750">
            <v>0</v>
          </cell>
          <cell r="E750">
            <v>0</v>
          </cell>
          <cell r="F750">
            <v>6150</v>
          </cell>
          <cell r="G750">
            <v>0</v>
          </cell>
          <cell r="H750">
            <v>6150</v>
          </cell>
          <cell r="J750" t="str">
            <v>ZK107.K136.C042</v>
          </cell>
          <cell r="K750">
            <v>6150</v>
          </cell>
          <cell r="L750" t="str">
            <v>ZK107.K136.C042</v>
          </cell>
          <cell r="M750" t="str">
            <v>ZK107.K136.C042</v>
          </cell>
          <cell r="N750" t="str">
            <v>ZK107</v>
          </cell>
          <cell r="O750" t="str">
            <v>C042</v>
          </cell>
          <cell r="Q750">
            <v>6150</v>
          </cell>
          <cell r="R750">
            <v>0</v>
          </cell>
          <cell r="S750" t="b">
            <v>0</v>
          </cell>
          <cell r="U750" t="str">
            <v>ZK1</v>
          </cell>
          <cell r="V750" t="str">
            <v>C042</v>
          </cell>
          <cell r="W750">
            <v>0</v>
          </cell>
          <cell r="X750">
            <v>0</v>
          </cell>
          <cell r="Y750">
            <v>6150</v>
          </cell>
          <cell r="Z750">
            <v>0</v>
          </cell>
          <cell r="AA750">
            <v>6150</v>
          </cell>
          <cell r="AB750" t="str">
            <v>C042</v>
          </cell>
          <cell r="AC750">
            <v>0</v>
          </cell>
          <cell r="AD750">
            <v>0</v>
          </cell>
          <cell r="AE750">
            <v>6150</v>
          </cell>
          <cell r="AF750">
            <v>0</v>
          </cell>
          <cell r="AG750" t="str">
            <v>C042</v>
          </cell>
          <cell r="AJ750"/>
          <cell r="AK750">
            <v>1</v>
          </cell>
          <cell r="AL750">
            <v>959870.5499999997</v>
          </cell>
          <cell r="AV750">
            <v>6150</v>
          </cell>
        </row>
        <row r="751">
          <cell r="A751" t="str">
            <v>ZK107.K136.C045</v>
          </cell>
          <cell r="B751" t="str">
            <v>ZK107</v>
          </cell>
          <cell r="C751">
            <v>0</v>
          </cell>
          <cell r="D751">
            <v>0</v>
          </cell>
          <cell r="E751">
            <v>0</v>
          </cell>
          <cell r="F751">
            <v>4808.25</v>
          </cell>
          <cell r="G751">
            <v>0</v>
          </cell>
          <cell r="H751">
            <v>4808.25</v>
          </cell>
          <cell r="J751" t="str">
            <v>ZK107.K136.C045</v>
          </cell>
          <cell r="K751">
            <v>4808.25</v>
          </cell>
          <cell r="L751" t="str">
            <v>ZK107.K136.C045</v>
          </cell>
          <cell r="M751" t="str">
            <v>ZK107.K136.C045</v>
          </cell>
          <cell r="N751" t="str">
            <v>ZK107</v>
          </cell>
          <cell r="O751" t="str">
            <v>C045</v>
          </cell>
          <cell r="Q751">
            <v>4808.25</v>
          </cell>
          <cell r="R751">
            <v>0</v>
          </cell>
          <cell r="S751" t="b">
            <v>0</v>
          </cell>
          <cell r="U751" t="str">
            <v>ZK1</v>
          </cell>
          <cell r="V751" t="str">
            <v>C045</v>
          </cell>
          <cell r="W751">
            <v>0</v>
          </cell>
          <cell r="X751">
            <v>0</v>
          </cell>
          <cell r="Y751">
            <v>4808.25</v>
          </cell>
          <cell r="Z751">
            <v>0</v>
          </cell>
          <cell r="AA751">
            <v>4808.25</v>
          </cell>
          <cell r="AB751" t="str">
            <v>C045</v>
          </cell>
          <cell r="AC751">
            <v>0</v>
          </cell>
          <cell r="AD751">
            <v>0</v>
          </cell>
          <cell r="AE751">
            <v>4808.25</v>
          </cell>
          <cell r="AF751">
            <v>0</v>
          </cell>
          <cell r="AG751" t="str">
            <v>C045</v>
          </cell>
          <cell r="AJ751"/>
          <cell r="AK751">
            <v>1</v>
          </cell>
          <cell r="AL751">
            <v>959870.5499999997</v>
          </cell>
          <cell r="AV751">
            <v>4808.25</v>
          </cell>
        </row>
        <row r="752">
          <cell r="A752" t="str">
            <v>ZK107.K136.C070</v>
          </cell>
          <cell r="B752" t="str">
            <v>ZK107</v>
          </cell>
          <cell r="C752">
            <v>0</v>
          </cell>
          <cell r="D752">
            <v>0</v>
          </cell>
          <cell r="E752">
            <v>0</v>
          </cell>
          <cell r="F752">
            <v>18823.79</v>
          </cell>
          <cell r="G752">
            <v>0</v>
          </cell>
          <cell r="H752">
            <v>18823.79</v>
          </cell>
          <cell r="J752" t="str">
            <v>ZK107.K136.C070</v>
          </cell>
          <cell r="K752">
            <v>18823.79</v>
          </cell>
          <cell r="L752" t="str">
            <v>ZK107.K136.C070</v>
          </cell>
          <cell r="M752" t="str">
            <v>ZK107.K136.C070</v>
          </cell>
          <cell r="N752" t="str">
            <v>ZK107</v>
          </cell>
          <cell r="O752" t="str">
            <v>C070</v>
          </cell>
          <cell r="Q752">
            <v>18823.79</v>
          </cell>
          <cell r="R752">
            <v>0</v>
          </cell>
          <cell r="S752" t="b">
            <v>0</v>
          </cell>
          <cell r="U752" t="str">
            <v>ZK1</v>
          </cell>
          <cell r="V752" t="str">
            <v>C070</v>
          </cell>
          <cell r="W752">
            <v>0</v>
          </cell>
          <cell r="X752">
            <v>0</v>
          </cell>
          <cell r="Y752">
            <v>18823.79</v>
          </cell>
          <cell r="Z752">
            <v>0</v>
          </cell>
          <cell r="AA752">
            <v>18823.79</v>
          </cell>
          <cell r="AB752" t="str">
            <v>C070</v>
          </cell>
          <cell r="AC752">
            <v>0</v>
          </cell>
          <cell r="AD752">
            <v>0</v>
          </cell>
          <cell r="AE752">
            <v>18823.79</v>
          </cell>
          <cell r="AF752">
            <v>0</v>
          </cell>
          <cell r="AG752" t="str">
            <v>C070</v>
          </cell>
          <cell r="AJ752"/>
          <cell r="AK752">
            <v>1</v>
          </cell>
          <cell r="AL752">
            <v>959870.5499999997</v>
          </cell>
          <cell r="AV752">
            <v>18823.79</v>
          </cell>
        </row>
        <row r="753">
          <cell r="A753" t="str">
            <v>ZK107.K136.C080</v>
          </cell>
          <cell r="B753" t="str">
            <v>ZK107</v>
          </cell>
          <cell r="C753">
            <v>0</v>
          </cell>
          <cell r="D753">
            <v>0</v>
          </cell>
          <cell r="E753">
            <v>0</v>
          </cell>
          <cell r="F753">
            <v>534</v>
          </cell>
          <cell r="G753">
            <v>0</v>
          </cell>
          <cell r="H753">
            <v>534</v>
          </cell>
          <cell r="J753" t="str">
            <v>ZK107.K136.C080</v>
          </cell>
          <cell r="K753">
            <v>534</v>
          </cell>
          <cell r="L753" t="str">
            <v>ZK107.K136.C080</v>
          </cell>
          <cell r="M753" t="str">
            <v>ZK107.K136.C080</v>
          </cell>
          <cell r="N753" t="str">
            <v>ZK107</v>
          </cell>
          <cell r="O753" t="str">
            <v>C080</v>
          </cell>
          <cell r="Q753">
            <v>534</v>
          </cell>
          <cell r="R753">
            <v>0</v>
          </cell>
          <cell r="S753" t="b">
            <v>0</v>
          </cell>
          <cell r="U753" t="str">
            <v>ZK1</v>
          </cell>
          <cell r="V753" t="str">
            <v>C080</v>
          </cell>
          <cell r="W753">
            <v>0</v>
          </cell>
          <cell r="X753">
            <v>0</v>
          </cell>
          <cell r="Y753">
            <v>534</v>
          </cell>
          <cell r="Z753">
            <v>0</v>
          </cell>
          <cell r="AA753">
            <v>534</v>
          </cell>
          <cell r="AB753" t="str">
            <v>C080</v>
          </cell>
          <cell r="AC753">
            <v>0</v>
          </cell>
          <cell r="AD753">
            <v>0</v>
          </cell>
          <cell r="AE753">
            <v>534</v>
          </cell>
          <cell r="AF753">
            <v>0</v>
          </cell>
          <cell r="AG753" t="str">
            <v>C080</v>
          </cell>
          <cell r="AJ753"/>
          <cell r="AK753">
            <v>1</v>
          </cell>
          <cell r="AL753">
            <v>959870.5499999997</v>
          </cell>
          <cell r="AV753">
            <v>534</v>
          </cell>
        </row>
        <row r="754">
          <cell r="A754" t="str">
            <v>ZK107.K136.C100</v>
          </cell>
          <cell r="B754" t="str">
            <v>ZK107</v>
          </cell>
          <cell r="C754">
            <v>0</v>
          </cell>
          <cell r="D754">
            <v>0</v>
          </cell>
          <cell r="E754">
            <v>25000</v>
          </cell>
          <cell r="F754">
            <v>70266.62</v>
          </cell>
          <cell r="G754">
            <v>0</v>
          </cell>
          <cell r="H754">
            <v>70266.62</v>
          </cell>
          <cell r="J754" t="str">
            <v>ZK107.K136.C100</v>
          </cell>
          <cell r="K754">
            <v>70266.62</v>
          </cell>
          <cell r="L754" t="str">
            <v>ZK107.K136.C100</v>
          </cell>
          <cell r="M754" t="str">
            <v>ZK107.K136.C100</v>
          </cell>
          <cell r="N754" t="str">
            <v>ZK107</v>
          </cell>
          <cell r="O754" t="str">
            <v>C100</v>
          </cell>
          <cell r="Q754">
            <v>70266.62</v>
          </cell>
          <cell r="R754">
            <v>0</v>
          </cell>
          <cell r="S754" t="b">
            <v>0</v>
          </cell>
          <cell r="U754" t="str">
            <v>ZK1</v>
          </cell>
          <cell r="V754" t="str">
            <v>C100</v>
          </cell>
          <cell r="W754">
            <v>0</v>
          </cell>
          <cell r="X754">
            <v>25000</v>
          </cell>
          <cell r="Y754">
            <v>70266.62</v>
          </cell>
          <cell r="Z754">
            <v>0</v>
          </cell>
          <cell r="AA754">
            <v>70266.62</v>
          </cell>
          <cell r="AB754" t="str">
            <v>C100</v>
          </cell>
          <cell r="AC754">
            <v>0</v>
          </cell>
          <cell r="AD754">
            <v>25000</v>
          </cell>
          <cell r="AE754">
            <v>70266.62</v>
          </cell>
          <cell r="AF754">
            <v>0</v>
          </cell>
          <cell r="AG754" t="str">
            <v>C100</v>
          </cell>
          <cell r="AJ754"/>
          <cell r="AK754">
            <v>1</v>
          </cell>
          <cell r="AL754">
            <v>959870.5499999997</v>
          </cell>
          <cell r="AV754">
            <v>95266.62</v>
          </cell>
        </row>
        <row r="755">
          <cell r="A755" t="str">
            <v>ZK107.K136.C130</v>
          </cell>
          <cell r="B755" t="str">
            <v>ZK107</v>
          </cell>
          <cell r="C755">
            <v>0</v>
          </cell>
          <cell r="D755">
            <v>0</v>
          </cell>
          <cell r="E755">
            <v>0</v>
          </cell>
          <cell r="F755">
            <v>2898.11</v>
          </cell>
          <cell r="G755">
            <v>0</v>
          </cell>
          <cell r="H755">
            <v>2898.11</v>
          </cell>
          <cell r="J755" t="str">
            <v>ZK107.K136.C130</v>
          </cell>
          <cell r="K755">
            <v>2898.11</v>
          </cell>
          <cell r="L755" t="str">
            <v>ZK107.K136.C130</v>
          </cell>
          <cell r="M755" t="str">
            <v>ZK107.K136.C130</v>
          </cell>
          <cell r="N755" t="str">
            <v>ZK107</v>
          </cell>
          <cell r="O755" t="str">
            <v>C130</v>
          </cell>
          <cell r="Q755">
            <v>2898.11</v>
          </cell>
          <cell r="R755">
            <v>0</v>
          </cell>
          <cell r="S755" t="b">
            <v>0</v>
          </cell>
          <cell r="U755" t="str">
            <v>ZK1</v>
          </cell>
          <cell r="V755" t="str">
            <v>C130</v>
          </cell>
          <cell r="W755">
            <v>0</v>
          </cell>
          <cell r="X755">
            <v>0</v>
          </cell>
          <cell r="Y755">
            <v>2898.11</v>
          </cell>
          <cell r="Z755">
            <v>0</v>
          </cell>
          <cell r="AA755">
            <v>2898.11</v>
          </cell>
          <cell r="AB755" t="str">
            <v>C130</v>
          </cell>
          <cell r="AC755">
            <v>0</v>
          </cell>
          <cell r="AD755">
            <v>0</v>
          </cell>
          <cell r="AE755">
            <v>2898.11</v>
          </cell>
          <cell r="AF755">
            <v>0</v>
          </cell>
          <cell r="AG755" t="str">
            <v>C130</v>
          </cell>
          <cell r="AJ755"/>
          <cell r="AK755">
            <v>1</v>
          </cell>
          <cell r="AL755">
            <v>959870.5499999997</v>
          </cell>
          <cell r="AV755">
            <v>2898.11</v>
          </cell>
        </row>
        <row r="756">
          <cell r="A756" t="str">
            <v>ZK107.K136.C131</v>
          </cell>
          <cell r="B756" t="str">
            <v>ZK107</v>
          </cell>
          <cell r="C756">
            <v>0</v>
          </cell>
          <cell r="D756">
            <v>0</v>
          </cell>
          <cell r="E756">
            <v>0</v>
          </cell>
          <cell r="F756">
            <v>778.42</v>
          </cell>
          <cell r="G756">
            <v>0</v>
          </cell>
          <cell r="H756">
            <v>778.42</v>
          </cell>
          <cell r="J756" t="str">
            <v>ZK107.K136.C131</v>
          </cell>
          <cell r="K756">
            <v>778.42</v>
          </cell>
          <cell r="L756" t="str">
            <v>ZK107.K136.C131</v>
          </cell>
          <cell r="M756" t="str">
            <v>ZK107.K136.C131</v>
          </cell>
          <cell r="N756" t="str">
            <v>ZK107</v>
          </cell>
          <cell r="O756" t="str">
            <v>C131</v>
          </cell>
          <cell r="Q756">
            <v>778.42</v>
          </cell>
          <cell r="R756">
            <v>0</v>
          </cell>
          <cell r="S756" t="b">
            <v>0</v>
          </cell>
          <cell r="U756" t="str">
            <v>ZK1</v>
          </cell>
          <cell r="V756" t="str">
            <v>C131</v>
          </cell>
          <cell r="W756">
            <v>0</v>
          </cell>
          <cell r="X756">
            <v>0</v>
          </cell>
          <cell r="Y756">
            <v>778.42</v>
          </cell>
          <cell r="Z756">
            <v>0</v>
          </cell>
          <cell r="AA756">
            <v>778.42</v>
          </cell>
          <cell r="AB756" t="str">
            <v>C131</v>
          </cell>
          <cell r="AC756">
            <v>0</v>
          </cell>
          <cell r="AD756">
            <v>0</v>
          </cell>
          <cell r="AE756">
            <v>778.42</v>
          </cell>
          <cell r="AF756">
            <v>0</v>
          </cell>
          <cell r="AG756" t="str">
            <v>C131</v>
          </cell>
          <cell r="AJ756"/>
          <cell r="AK756">
            <v>1</v>
          </cell>
          <cell r="AL756">
            <v>959870.5499999997</v>
          </cell>
          <cell r="AV756">
            <v>778.42</v>
          </cell>
        </row>
        <row r="757">
          <cell r="A757" t="str">
            <v>ZK107.K136.C140</v>
          </cell>
          <cell r="B757" t="str">
            <v>ZK107</v>
          </cell>
          <cell r="C757">
            <v>0</v>
          </cell>
          <cell r="D757">
            <v>0</v>
          </cell>
          <cell r="E757">
            <v>2750</v>
          </cell>
          <cell r="F757">
            <v>0</v>
          </cell>
          <cell r="G757">
            <v>0</v>
          </cell>
          <cell r="H757">
            <v>0</v>
          </cell>
          <cell r="J757" t="str">
            <v>ZK107.K136.C140</v>
          </cell>
          <cell r="K757">
            <v>0</v>
          </cell>
          <cell r="L757" t="str">
            <v>ZK107.K136.C140</v>
          </cell>
          <cell r="M757" t="str">
            <v>ZK107.K136.C140</v>
          </cell>
          <cell r="N757" t="str">
            <v>ZK107</v>
          </cell>
          <cell r="O757" t="str">
            <v>C140</v>
          </cell>
          <cell r="Q757">
            <v>0</v>
          </cell>
          <cell r="R757">
            <v>0</v>
          </cell>
          <cell r="S757" t="b">
            <v>0</v>
          </cell>
          <cell r="U757" t="str">
            <v>ZK1</v>
          </cell>
          <cell r="V757" t="str">
            <v>C140</v>
          </cell>
          <cell r="W757">
            <v>0</v>
          </cell>
          <cell r="X757">
            <v>2750</v>
          </cell>
          <cell r="Y757">
            <v>0</v>
          </cell>
          <cell r="Z757">
            <v>0</v>
          </cell>
          <cell r="AA757">
            <v>0</v>
          </cell>
          <cell r="AB757" t="str">
            <v>C140</v>
          </cell>
          <cell r="AC757">
            <v>0</v>
          </cell>
          <cell r="AD757">
            <v>2750</v>
          </cell>
          <cell r="AE757">
            <v>0</v>
          </cell>
          <cell r="AF757">
            <v>0</v>
          </cell>
          <cell r="AG757" t="str">
            <v>C140</v>
          </cell>
          <cell r="AJ757"/>
          <cell r="AK757">
            <v>1</v>
          </cell>
          <cell r="AL757">
            <v>959870.5499999997</v>
          </cell>
          <cell r="AV757">
            <v>2750</v>
          </cell>
        </row>
        <row r="758">
          <cell r="A758" t="str">
            <v>ZK107.K136.C235</v>
          </cell>
          <cell r="B758" t="str">
            <v>ZK107</v>
          </cell>
          <cell r="C758">
            <v>0</v>
          </cell>
          <cell r="D758">
            <v>0</v>
          </cell>
          <cell r="E758">
            <v>0</v>
          </cell>
          <cell r="F758">
            <v>305</v>
          </cell>
          <cell r="G758">
            <v>0</v>
          </cell>
          <cell r="H758">
            <v>305</v>
          </cell>
          <cell r="J758" t="str">
            <v>ZK107.K136.C235</v>
          </cell>
          <cell r="K758">
            <v>305</v>
          </cell>
          <cell r="L758" t="str">
            <v>ZK107.K136.C235</v>
          </cell>
          <cell r="M758" t="str">
            <v>ZK107.K136.C235</v>
          </cell>
          <cell r="N758" t="str">
            <v>ZK107</v>
          </cell>
          <cell r="O758" t="str">
            <v>C235</v>
          </cell>
          <cell r="Q758">
            <v>305</v>
          </cell>
          <cell r="R758">
            <v>0</v>
          </cell>
          <cell r="S758" t="b">
            <v>0</v>
          </cell>
          <cell r="U758" t="str">
            <v>ZK1</v>
          </cell>
          <cell r="V758" t="str">
            <v>C235</v>
          </cell>
          <cell r="W758">
            <v>0</v>
          </cell>
          <cell r="X758">
            <v>0</v>
          </cell>
          <cell r="Y758">
            <v>305</v>
          </cell>
          <cell r="Z758">
            <v>0</v>
          </cell>
          <cell r="AA758">
            <v>305</v>
          </cell>
          <cell r="AB758" t="str">
            <v>C235</v>
          </cell>
          <cell r="AC758">
            <v>0</v>
          </cell>
          <cell r="AD758">
            <v>0</v>
          </cell>
          <cell r="AE758">
            <v>305</v>
          </cell>
          <cell r="AF758">
            <v>0</v>
          </cell>
          <cell r="AG758" t="str">
            <v>C235</v>
          </cell>
          <cell r="AJ758"/>
          <cell r="AK758">
            <v>1</v>
          </cell>
          <cell r="AL758">
            <v>959870.5499999997</v>
          </cell>
          <cell r="AV758">
            <v>305</v>
          </cell>
        </row>
        <row r="759">
          <cell r="A759" t="str">
            <v>ZK107.K136.C300</v>
          </cell>
          <cell r="B759" t="str">
            <v>ZK107</v>
          </cell>
          <cell r="C759">
            <v>0</v>
          </cell>
          <cell r="D759">
            <v>0</v>
          </cell>
          <cell r="E759">
            <v>21</v>
          </cell>
          <cell r="F759">
            <v>0</v>
          </cell>
          <cell r="G759">
            <v>0</v>
          </cell>
          <cell r="H759">
            <v>0</v>
          </cell>
          <cell r="J759" t="str">
            <v>ZK107.K136.C300</v>
          </cell>
          <cell r="K759">
            <v>0</v>
          </cell>
          <cell r="L759" t="str">
            <v>ZK107.K136.C300</v>
          </cell>
          <cell r="M759" t="str">
            <v>ZK107.K136.C300</v>
          </cell>
          <cell r="N759" t="str">
            <v>ZK107</v>
          </cell>
          <cell r="O759" t="str">
            <v>C300</v>
          </cell>
          <cell r="Q759">
            <v>0</v>
          </cell>
          <cell r="R759">
            <v>0</v>
          </cell>
          <cell r="S759" t="b">
            <v>0</v>
          </cell>
          <cell r="U759" t="str">
            <v>ZK1</v>
          </cell>
          <cell r="V759" t="str">
            <v>C300</v>
          </cell>
          <cell r="W759">
            <v>0</v>
          </cell>
          <cell r="X759">
            <v>21</v>
          </cell>
          <cell r="Y759">
            <v>0</v>
          </cell>
          <cell r="Z759">
            <v>0</v>
          </cell>
          <cell r="AA759">
            <v>0</v>
          </cell>
          <cell r="AB759" t="str">
            <v>C300</v>
          </cell>
          <cell r="AC759">
            <v>0</v>
          </cell>
          <cell r="AD759">
            <v>21</v>
          </cell>
          <cell r="AE759">
            <v>0</v>
          </cell>
          <cell r="AF759">
            <v>0</v>
          </cell>
          <cell r="AG759" t="str">
            <v>C300</v>
          </cell>
          <cell r="AJ759"/>
          <cell r="AK759">
            <v>1</v>
          </cell>
          <cell r="AL759">
            <v>959870.5499999997</v>
          </cell>
          <cell r="AV759">
            <v>21</v>
          </cell>
        </row>
        <row r="760">
          <cell r="A760" t="str">
            <v>ZK107.K136.C301</v>
          </cell>
          <cell r="B760" t="str">
            <v>ZK107</v>
          </cell>
          <cell r="C760">
            <v>0</v>
          </cell>
          <cell r="D760">
            <v>0</v>
          </cell>
          <cell r="E760">
            <v>0</v>
          </cell>
          <cell r="F760">
            <v>2019</v>
          </cell>
          <cell r="G760">
            <v>0</v>
          </cell>
          <cell r="H760">
            <v>2019</v>
          </cell>
          <cell r="J760" t="str">
            <v>ZK107.K136.C301</v>
          </cell>
          <cell r="K760">
            <v>2019</v>
          </cell>
          <cell r="L760" t="str">
            <v>ZK107.K136.C301</v>
          </cell>
          <cell r="M760" t="str">
            <v>ZK107.K136.C301</v>
          </cell>
          <cell r="N760" t="str">
            <v>ZK107</v>
          </cell>
          <cell r="O760" t="str">
            <v>C301</v>
          </cell>
          <cell r="Q760">
            <v>2019</v>
          </cell>
          <cell r="R760">
            <v>0</v>
          </cell>
          <cell r="S760" t="b">
            <v>0</v>
          </cell>
          <cell r="U760" t="str">
            <v>ZK1</v>
          </cell>
          <cell r="V760" t="str">
            <v>C301</v>
          </cell>
          <cell r="W760">
            <v>0</v>
          </cell>
          <cell r="X760">
            <v>0</v>
          </cell>
          <cell r="Y760">
            <v>2019</v>
          </cell>
          <cell r="Z760">
            <v>0</v>
          </cell>
          <cell r="AA760">
            <v>2019</v>
          </cell>
          <cell r="AB760" t="str">
            <v>C301</v>
          </cell>
          <cell r="AC760">
            <v>0</v>
          </cell>
          <cell r="AD760">
            <v>0</v>
          </cell>
          <cell r="AE760">
            <v>2019</v>
          </cell>
          <cell r="AF760">
            <v>0</v>
          </cell>
          <cell r="AG760" t="str">
            <v>C301</v>
          </cell>
          <cell r="AJ760"/>
          <cell r="AK760">
            <v>1</v>
          </cell>
          <cell r="AL760">
            <v>959870.5499999997</v>
          </cell>
          <cell r="AV760">
            <v>2019</v>
          </cell>
        </row>
        <row r="761">
          <cell r="A761" t="str">
            <v>ZK107.K136.C320</v>
          </cell>
          <cell r="B761" t="str">
            <v>ZK107</v>
          </cell>
          <cell r="C761">
            <v>0</v>
          </cell>
          <cell r="D761">
            <v>0</v>
          </cell>
          <cell r="E761">
            <v>8274.73</v>
          </cell>
          <cell r="F761">
            <v>166.66</v>
          </cell>
          <cell r="G761">
            <v>0</v>
          </cell>
          <cell r="H761">
            <v>166.66</v>
          </cell>
          <cell r="J761" t="str">
            <v>ZK107.K136.C320</v>
          </cell>
          <cell r="K761">
            <v>166.66</v>
          </cell>
          <cell r="L761" t="str">
            <v>ZK107.K136.C320</v>
          </cell>
          <cell r="M761" t="str">
            <v>ZK107.K136.C320</v>
          </cell>
          <cell r="N761" t="str">
            <v>ZK107</v>
          </cell>
          <cell r="O761" t="str">
            <v>C320</v>
          </cell>
          <cell r="Q761">
            <v>166.66</v>
          </cell>
          <cell r="R761">
            <v>0</v>
          </cell>
          <cell r="S761" t="b">
            <v>0</v>
          </cell>
          <cell r="U761" t="str">
            <v>ZK1</v>
          </cell>
          <cell r="V761" t="str">
            <v>C320</v>
          </cell>
          <cell r="W761">
            <v>0</v>
          </cell>
          <cell r="X761">
            <v>8274.73</v>
          </cell>
          <cell r="Y761">
            <v>166.66</v>
          </cell>
          <cell r="Z761">
            <v>0</v>
          </cell>
          <cell r="AA761">
            <v>166.66</v>
          </cell>
          <cell r="AB761" t="str">
            <v>C320</v>
          </cell>
          <cell r="AC761">
            <v>0</v>
          </cell>
          <cell r="AD761">
            <v>8274.73</v>
          </cell>
          <cell r="AE761">
            <v>166.66</v>
          </cell>
          <cell r="AF761">
            <v>0</v>
          </cell>
          <cell r="AG761" t="str">
            <v>C320</v>
          </cell>
          <cell r="AJ761"/>
          <cell r="AK761">
            <v>1</v>
          </cell>
          <cell r="AL761">
            <v>959870.5499999997</v>
          </cell>
          <cell r="AV761">
            <v>8441.39</v>
          </cell>
        </row>
        <row r="762">
          <cell r="A762" t="str">
            <v>ZK107.K136.C330</v>
          </cell>
          <cell r="B762" t="str">
            <v>ZK107</v>
          </cell>
          <cell r="C762">
            <v>0</v>
          </cell>
          <cell r="D762">
            <v>0</v>
          </cell>
          <cell r="E762">
            <v>0</v>
          </cell>
          <cell r="F762">
            <v>7453.32</v>
          </cell>
          <cell r="G762">
            <v>0</v>
          </cell>
          <cell r="H762">
            <v>7453.32</v>
          </cell>
          <cell r="J762" t="str">
            <v>ZK107.K136.C330</v>
          </cell>
          <cell r="K762">
            <v>7453.32</v>
          </cell>
          <cell r="L762" t="str">
            <v>ZK107.K136.C330</v>
          </cell>
          <cell r="M762" t="str">
            <v>ZK107.K136.C330</v>
          </cell>
          <cell r="N762" t="str">
            <v>ZK107</v>
          </cell>
          <cell r="O762" t="str">
            <v>C330</v>
          </cell>
          <cell r="Q762">
            <v>7453.32</v>
          </cell>
          <cell r="R762">
            <v>0</v>
          </cell>
          <cell r="S762" t="b">
            <v>0</v>
          </cell>
          <cell r="U762" t="str">
            <v>ZK1</v>
          </cell>
          <cell r="V762" t="str">
            <v>C330</v>
          </cell>
          <cell r="W762">
            <v>0</v>
          </cell>
          <cell r="X762">
            <v>0</v>
          </cell>
          <cell r="Y762">
            <v>7453.32</v>
          </cell>
          <cell r="Z762">
            <v>0</v>
          </cell>
          <cell r="AA762">
            <v>7453.32</v>
          </cell>
          <cell r="AB762" t="str">
            <v>C330</v>
          </cell>
          <cell r="AC762">
            <v>0</v>
          </cell>
          <cell r="AD762">
            <v>0</v>
          </cell>
          <cell r="AE762">
            <v>7453.32</v>
          </cell>
          <cell r="AF762">
            <v>0</v>
          </cell>
          <cell r="AG762" t="str">
            <v>C330</v>
          </cell>
          <cell r="AJ762"/>
          <cell r="AK762">
            <v>1</v>
          </cell>
          <cell r="AL762">
            <v>959870.5499999997</v>
          </cell>
          <cell r="AV762">
            <v>7453.32</v>
          </cell>
        </row>
        <row r="763">
          <cell r="A763" t="str">
            <v>ZK107.K136.C350</v>
          </cell>
          <cell r="B763" t="str">
            <v>ZK107</v>
          </cell>
          <cell r="C763">
            <v>0</v>
          </cell>
          <cell r="D763">
            <v>0</v>
          </cell>
          <cell r="E763">
            <v>0</v>
          </cell>
          <cell r="F763">
            <v>1382.33</v>
          </cell>
          <cell r="G763">
            <v>0</v>
          </cell>
          <cell r="H763">
            <v>1382.33</v>
          </cell>
          <cell r="J763" t="str">
            <v>ZK107.K136.C350</v>
          </cell>
          <cell r="K763">
            <v>1382.33</v>
          </cell>
          <cell r="L763" t="str">
            <v>ZK107.K136.C350</v>
          </cell>
          <cell r="M763" t="str">
            <v>ZK107.K136.C350</v>
          </cell>
          <cell r="N763" t="str">
            <v>ZK107</v>
          </cell>
          <cell r="O763" t="str">
            <v>C350</v>
          </cell>
          <cell r="Q763">
            <v>1382.33</v>
          </cell>
          <cell r="R763">
            <v>0</v>
          </cell>
          <cell r="S763" t="b">
            <v>0</v>
          </cell>
          <cell r="U763" t="str">
            <v>ZK1</v>
          </cell>
          <cell r="V763" t="str">
            <v>C350</v>
          </cell>
          <cell r="W763">
            <v>0</v>
          </cell>
          <cell r="X763">
            <v>0</v>
          </cell>
          <cell r="Y763">
            <v>1382.33</v>
          </cell>
          <cell r="Z763">
            <v>0</v>
          </cell>
          <cell r="AA763">
            <v>1382.33</v>
          </cell>
          <cell r="AB763" t="str">
            <v>C350</v>
          </cell>
          <cell r="AC763">
            <v>0</v>
          </cell>
          <cell r="AD763">
            <v>0</v>
          </cell>
          <cell r="AE763">
            <v>1382.33</v>
          </cell>
          <cell r="AF763">
            <v>0</v>
          </cell>
          <cell r="AG763" t="str">
            <v>C350</v>
          </cell>
          <cell r="AJ763"/>
          <cell r="AK763">
            <v>1</v>
          </cell>
          <cell r="AL763">
            <v>959870.5499999997</v>
          </cell>
          <cell r="AV763">
            <v>1382.33</v>
          </cell>
        </row>
        <row r="764">
          <cell r="A764" t="str">
            <v>ZK107.K136.C360</v>
          </cell>
          <cell r="B764" t="str">
            <v>ZK107</v>
          </cell>
          <cell r="C764">
            <v>0</v>
          </cell>
          <cell r="D764">
            <v>0</v>
          </cell>
          <cell r="E764">
            <v>0</v>
          </cell>
          <cell r="F764">
            <v>2367</v>
          </cell>
          <cell r="G764">
            <v>0</v>
          </cell>
          <cell r="H764">
            <v>2367</v>
          </cell>
          <cell r="J764" t="str">
            <v>ZK107.K136.C360</v>
          </cell>
          <cell r="K764">
            <v>2367</v>
          </cell>
          <cell r="L764" t="str">
            <v>ZK107.K136.C360</v>
          </cell>
          <cell r="M764" t="str">
            <v>ZK107.K136.C360</v>
          </cell>
          <cell r="N764" t="str">
            <v>ZK107</v>
          </cell>
          <cell r="O764" t="str">
            <v>C360</v>
          </cell>
          <cell r="Q764">
            <v>2367</v>
          </cell>
          <cell r="R764">
            <v>0</v>
          </cell>
          <cell r="S764" t="b">
            <v>0</v>
          </cell>
          <cell r="U764" t="str">
            <v>ZK1</v>
          </cell>
          <cell r="V764" t="str">
            <v>C360</v>
          </cell>
          <cell r="W764">
            <v>0</v>
          </cell>
          <cell r="X764">
            <v>0</v>
          </cell>
          <cell r="Y764">
            <v>2367</v>
          </cell>
          <cell r="Z764">
            <v>0</v>
          </cell>
          <cell r="AA764">
            <v>2367</v>
          </cell>
          <cell r="AB764" t="str">
            <v>C360</v>
          </cell>
          <cell r="AC764">
            <v>0</v>
          </cell>
          <cell r="AD764">
            <v>0</v>
          </cell>
          <cell r="AE764">
            <v>2367</v>
          </cell>
          <cell r="AF764">
            <v>0</v>
          </cell>
          <cell r="AG764" t="str">
            <v>C360</v>
          </cell>
          <cell r="AJ764"/>
          <cell r="AK764">
            <v>1</v>
          </cell>
          <cell r="AL764">
            <v>959870.5499999997</v>
          </cell>
          <cell r="AV764">
            <v>2367</v>
          </cell>
        </row>
        <row r="765">
          <cell r="A765" t="str">
            <v>ZK107.K136.C415</v>
          </cell>
          <cell r="B765" t="str">
            <v>ZK107</v>
          </cell>
          <cell r="C765">
            <v>0</v>
          </cell>
          <cell r="D765">
            <v>0</v>
          </cell>
          <cell r="E765">
            <v>0</v>
          </cell>
          <cell r="F765">
            <v>10147.08</v>
          </cell>
          <cell r="G765">
            <v>0</v>
          </cell>
          <cell r="H765">
            <v>10147.08</v>
          </cell>
          <cell r="J765" t="str">
            <v>ZK107.K136.C415</v>
          </cell>
          <cell r="K765">
            <v>10147.08</v>
          </cell>
          <cell r="L765" t="str">
            <v>ZK107.K136.C415</v>
          </cell>
          <cell r="M765" t="str">
            <v>ZK107.K136.C415</v>
          </cell>
          <cell r="N765" t="str">
            <v>ZK107</v>
          </cell>
          <cell r="O765" t="str">
            <v>C415</v>
          </cell>
          <cell r="Q765">
            <v>10147.08</v>
          </cell>
          <cell r="R765">
            <v>0</v>
          </cell>
          <cell r="S765" t="b">
            <v>0</v>
          </cell>
          <cell r="U765" t="str">
            <v>ZK1</v>
          </cell>
          <cell r="V765" t="str">
            <v>C415</v>
          </cell>
          <cell r="W765">
            <v>0</v>
          </cell>
          <cell r="X765">
            <v>0</v>
          </cell>
          <cell r="Y765">
            <v>10147.08</v>
          </cell>
          <cell r="Z765">
            <v>0</v>
          </cell>
          <cell r="AA765">
            <v>10147.08</v>
          </cell>
          <cell r="AB765" t="str">
            <v>C415</v>
          </cell>
          <cell r="AC765">
            <v>0</v>
          </cell>
          <cell r="AD765">
            <v>0</v>
          </cell>
          <cell r="AE765">
            <v>10147.08</v>
          </cell>
          <cell r="AF765">
            <v>0</v>
          </cell>
          <cell r="AG765" t="str">
            <v>C415</v>
          </cell>
          <cell r="AJ765"/>
          <cell r="AK765">
            <v>1</v>
          </cell>
          <cell r="AL765">
            <v>959870.5499999997</v>
          </cell>
          <cell r="AV765">
            <v>10147.08</v>
          </cell>
        </row>
        <row r="766">
          <cell r="A766" t="str">
            <v>ZK107.K136.C603</v>
          </cell>
          <cell r="B766" t="str">
            <v>ZK107</v>
          </cell>
          <cell r="C766">
            <v>0</v>
          </cell>
          <cell r="D766">
            <v>0</v>
          </cell>
          <cell r="E766">
            <v>2410</v>
          </cell>
          <cell r="F766">
            <v>0</v>
          </cell>
          <cell r="G766">
            <v>0</v>
          </cell>
          <cell r="H766">
            <v>0</v>
          </cell>
          <cell r="J766" t="str">
            <v>ZK107.K136.C603</v>
          </cell>
          <cell r="K766">
            <v>0</v>
          </cell>
          <cell r="L766" t="str">
            <v>ZK107.K136.C603</v>
          </cell>
          <cell r="M766" t="str">
            <v>ZK107.K136.C603</v>
          </cell>
          <cell r="N766" t="str">
            <v>ZK107</v>
          </cell>
          <cell r="O766" t="str">
            <v>C603</v>
          </cell>
          <cell r="Q766">
            <v>0</v>
          </cell>
          <cell r="R766">
            <v>0</v>
          </cell>
          <cell r="S766" t="b">
            <v>0</v>
          </cell>
          <cell r="U766" t="str">
            <v>ZK1</v>
          </cell>
          <cell r="V766" t="str">
            <v>C603</v>
          </cell>
          <cell r="W766">
            <v>0</v>
          </cell>
          <cell r="X766">
            <v>2410</v>
          </cell>
          <cell r="Y766">
            <v>0</v>
          </cell>
          <cell r="Z766">
            <v>0</v>
          </cell>
          <cell r="AA766">
            <v>0</v>
          </cell>
          <cell r="AB766" t="str">
            <v>C603</v>
          </cell>
          <cell r="AC766">
            <v>0</v>
          </cell>
          <cell r="AD766">
            <v>2410</v>
          </cell>
          <cell r="AE766">
            <v>0</v>
          </cell>
          <cell r="AF766">
            <v>0</v>
          </cell>
          <cell r="AG766" t="str">
            <v>C603</v>
          </cell>
          <cell r="AJ766"/>
          <cell r="AK766">
            <v>1</v>
          </cell>
          <cell r="AL766">
            <v>959870.5499999997</v>
          </cell>
          <cell r="AV766">
            <v>2410</v>
          </cell>
        </row>
        <row r="767">
          <cell r="A767" t="str">
            <v>ZK107.K136.C604</v>
          </cell>
          <cell r="B767" t="str">
            <v>ZK107</v>
          </cell>
          <cell r="C767">
            <v>0</v>
          </cell>
          <cell r="D767">
            <v>0</v>
          </cell>
          <cell r="E767">
            <v>0</v>
          </cell>
          <cell r="F767">
            <v>3500</v>
          </cell>
          <cell r="G767">
            <v>0</v>
          </cell>
          <cell r="H767">
            <v>3500</v>
          </cell>
          <cell r="J767" t="str">
            <v>ZK107.K136.C604</v>
          </cell>
          <cell r="K767">
            <v>3500</v>
          </cell>
          <cell r="L767" t="str">
            <v>ZK107.K136.C604</v>
          </cell>
          <cell r="M767" t="str">
            <v>ZK107.K136.C604</v>
          </cell>
          <cell r="N767" t="str">
            <v>ZK107</v>
          </cell>
          <cell r="O767" t="str">
            <v>C604</v>
          </cell>
          <cell r="Q767">
            <v>3500</v>
          </cell>
          <cell r="R767">
            <v>0</v>
          </cell>
          <cell r="S767" t="b">
            <v>0</v>
          </cell>
          <cell r="U767" t="str">
            <v>ZK1</v>
          </cell>
          <cell r="V767" t="str">
            <v>C604</v>
          </cell>
          <cell r="W767">
            <v>0</v>
          </cell>
          <cell r="X767">
            <v>0</v>
          </cell>
          <cell r="Y767">
            <v>3500</v>
          </cell>
          <cell r="Z767">
            <v>0</v>
          </cell>
          <cell r="AA767">
            <v>3500</v>
          </cell>
          <cell r="AB767" t="str">
            <v>C604</v>
          </cell>
          <cell r="AC767">
            <v>0</v>
          </cell>
          <cell r="AD767">
            <v>0</v>
          </cell>
          <cell r="AE767">
            <v>3500</v>
          </cell>
          <cell r="AF767">
            <v>0</v>
          </cell>
          <cell r="AG767" t="str">
            <v>C604</v>
          </cell>
          <cell r="AJ767"/>
          <cell r="AK767">
            <v>1</v>
          </cell>
          <cell r="AL767">
            <v>959870.5499999997</v>
          </cell>
          <cell r="AV767">
            <v>3500</v>
          </cell>
        </row>
        <row r="768">
          <cell r="A768" t="str">
            <v>ZK107.K136.C610</v>
          </cell>
          <cell r="B768" t="str">
            <v>ZK107</v>
          </cell>
          <cell r="C768">
            <v>0</v>
          </cell>
          <cell r="D768">
            <v>0</v>
          </cell>
          <cell r="E768">
            <v>0</v>
          </cell>
          <cell r="F768">
            <v>5885</v>
          </cell>
          <cell r="G768">
            <v>0</v>
          </cell>
          <cell r="H768">
            <v>5885</v>
          </cell>
          <cell r="J768" t="str">
            <v>ZK107.K136.C610</v>
          </cell>
          <cell r="K768">
            <v>5885</v>
          </cell>
          <cell r="L768" t="str">
            <v>ZK107.K136.C610</v>
          </cell>
          <cell r="M768" t="str">
            <v>ZK107.K136.C610</v>
          </cell>
          <cell r="N768" t="str">
            <v>ZK107</v>
          </cell>
          <cell r="O768" t="str">
            <v>C610</v>
          </cell>
          <cell r="Q768">
            <v>5885</v>
          </cell>
          <cell r="R768">
            <v>0</v>
          </cell>
          <cell r="S768" t="b">
            <v>0</v>
          </cell>
          <cell r="U768" t="str">
            <v>ZK1</v>
          </cell>
          <cell r="V768" t="str">
            <v>C610</v>
          </cell>
          <cell r="W768">
            <v>0</v>
          </cell>
          <cell r="X768">
            <v>0</v>
          </cell>
          <cell r="Y768">
            <v>5885</v>
          </cell>
          <cell r="Z768">
            <v>0</v>
          </cell>
          <cell r="AA768">
            <v>5885</v>
          </cell>
          <cell r="AB768" t="str">
            <v>C610</v>
          </cell>
          <cell r="AC768">
            <v>0</v>
          </cell>
          <cell r="AD768">
            <v>0</v>
          </cell>
          <cell r="AE768">
            <v>5885</v>
          </cell>
          <cell r="AF768">
            <v>0</v>
          </cell>
          <cell r="AG768" t="str">
            <v>C610</v>
          </cell>
          <cell r="AJ768"/>
          <cell r="AK768">
            <v>1</v>
          </cell>
          <cell r="AL768">
            <v>959870.5499999997</v>
          </cell>
          <cell r="AV768">
            <v>5885</v>
          </cell>
        </row>
        <row r="769">
          <cell r="A769" t="str">
            <v>ZK107.K136.C700</v>
          </cell>
          <cell r="B769" t="str">
            <v>ZK107</v>
          </cell>
          <cell r="C769">
            <v>0</v>
          </cell>
          <cell r="D769">
            <v>0</v>
          </cell>
          <cell r="E769">
            <v>11680.06</v>
          </cell>
          <cell r="F769">
            <v>283.33</v>
          </cell>
          <cell r="G769">
            <v>0</v>
          </cell>
          <cell r="H769">
            <v>283.33</v>
          </cell>
          <cell r="J769" t="str">
            <v>ZK107.K136.C700</v>
          </cell>
          <cell r="K769">
            <v>283.33</v>
          </cell>
          <cell r="L769" t="str">
            <v>ZK107.K136.C700</v>
          </cell>
          <cell r="M769" t="str">
            <v>ZK107.K136.C700</v>
          </cell>
          <cell r="N769" t="str">
            <v>ZK107</v>
          </cell>
          <cell r="O769" t="str">
            <v>C700</v>
          </cell>
          <cell r="Q769">
            <v>283.33</v>
          </cell>
          <cell r="R769">
            <v>0</v>
          </cell>
          <cell r="S769" t="b">
            <v>0</v>
          </cell>
          <cell r="U769" t="str">
            <v>ZK1</v>
          </cell>
          <cell r="V769" t="str">
            <v>C700</v>
          </cell>
          <cell r="W769">
            <v>0</v>
          </cell>
          <cell r="X769">
            <v>11680.06</v>
          </cell>
          <cell r="Y769">
            <v>283.33</v>
          </cell>
          <cell r="Z769">
            <v>0</v>
          </cell>
          <cell r="AA769">
            <v>283.33</v>
          </cell>
          <cell r="AB769" t="str">
            <v>C700</v>
          </cell>
          <cell r="AC769">
            <v>0</v>
          </cell>
          <cell r="AD769">
            <v>11680.06</v>
          </cell>
          <cell r="AE769">
            <v>283.33</v>
          </cell>
          <cell r="AF769">
            <v>0</v>
          </cell>
          <cell r="AG769" t="str">
            <v>C700</v>
          </cell>
          <cell r="AJ769"/>
          <cell r="AK769">
            <v>1</v>
          </cell>
          <cell r="AL769">
            <v>959870.5499999997</v>
          </cell>
          <cell r="AV769">
            <v>11963.39</v>
          </cell>
        </row>
        <row r="770">
          <cell r="A770" t="str">
            <v>ZK107.K136.C702</v>
          </cell>
          <cell r="B770" t="str">
            <v>ZK107</v>
          </cell>
          <cell r="C770">
            <v>0</v>
          </cell>
          <cell r="D770">
            <v>0</v>
          </cell>
          <cell r="E770">
            <v>0</v>
          </cell>
          <cell r="F770">
            <v>3956.34</v>
          </cell>
          <cell r="G770">
            <v>0</v>
          </cell>
          <cell r="H770">
            <v>3956.34</v>
          </cell>
          <cell r="J770" t="str">
            <v>ZK107.K136.C702</v>
          </cell>
          <cell r="K770">
            <v>3956.34</v>
          </cell>
          <cell r="L770" t="str">
            <v>ZK107.K136.C702</v>
          </cell>
          <cell r="M770" t="str">
            <v>ZK107.K136.C702</v>
          </cell>
          <cell r="N770" t="str">
            <v>ZK107</v>
          </cell>
          <cell r="O770" t="str">
            <v>C702</v>
          </cell>
          <cell r="Q770">
            <v>3956.34</v>
          </cell>
          <cell r="R770">
            <v>0</v>
          </cell>
          <cell r="S770" t="b">
            <v>0</v>
          </cell>
          <cell r="U770" t="str">
            <v>ZK1</v>
          </cell>
          <cell r="V770" t="str">
            <v>C702</v>
          </cell>
          <cell r="W770">
            <v>0</v>
          </cell>
          <cell r="X770">
            <v>0</v>
          </cell>
          <cell r="Y770">
            <v>3956.34</v>
          </cell>
          <cell r="Z770">
            <v>0</v>
          </cell>
          <cell r="AA770">
            <v>3956.34</v>
          </cell>
          <cell r="AB770" t="str">
            <v>C702</v>
          </cell>
          <cell r="AC770">
            <v>0</v>
          </cell>
          <cell r="AD770">
            <v>0</v>
          </cell>
          <cell r="AE770">
            <v>3956.34</v>
          </cell>
          <cell r="AF770">
            <v>0</v>
          </cell>
          <cell r="AG770" t="str">
            <v>C702</v>
          </cell>
          <cell r="AJ770"/>
          <cell r="AK770">
            <v>1</v>
          </cell>
          <cell r="AL770">
            <v>959870.5499999997</v>
          </cell>
          <cell r="AV770">
            <v>3956.34</v>
          </cell>
        </row>
        <row r="771">
          <cell r="A771" t="str">
            <v>ZK107.K136.C727</v>
          </cell>
          <cell r="B771" t="str">
            <v>ZK107</v>
          </cell>
          <cell r="C771">
            <v>0</v>
          </cell>
          <cell r="D771">
            <v>0</v>
          </cell>
          <cell r="E771">
            <v>0</v>
          </cell>
          <cell r="F771">
            <v>90</v>
          </cell>
          <cell r="G771">
            <v>0</v>
          </cell>
          <cell r="H771">
            <v>90</v>
          </cell>
          <cell r="J771" t="str">
            <v>ZK107.K136.C727</v>
          </cell>
          <cell r="K771">
            <v>90</v>
          </cell>
          <cell r="L771" t="str">
            <v>ZK107.K136.C727</v>
          </cell>
          <cell r="M771" t="str">
            <v>ZK107.K136.C727</v>
          </cell>
          <cell r="N771" t="str">
            <v>ZK107</v>
          </cell>
          <cell r="O771" t="str">
            <v>C727</v>
          </cell>
          <cell r="Q771">
            <v>90</v>
          </cell>
          <cell r="R771">
            <v>0</v>
          </cell>
          <cell r="S771" t="b">
            <v>0</v>
          </cell>
          <cell r="U771" t="str">
            <v>ZK1</v>
          </cell>
          <cell r="V771" t="str">
            <v>C727</v>
          </cell>
          <cell r="W771">
            <v>0</v>
          </cell>
          <cell r="X771">
            <v>0</v>
          </cell>
          <cell r="Y771">
            <v>90</v>
          </cell>
          <cell r="Z771">
            <v>0</v>
          </cell>
          <cell r="AA771">
            <v>90</v>
          </cell>
          <cell r="AB771" t="str">
            <v>C727</v>
          </cell>
          <cell r="AC771">
            <v>0</v>
          </cell>
          <cell r="AD771">
            <v>0</v>
          </cell>
          <cell r="AE771">
            <v>90</v>
          </cell>
          <cell r="AF771">
            <v>0</v>
          </cell>
          <cell r="AG771" t="str">
            <v>C727</v>
          </cell>
          <cell r="AJ771"/>
          <cell r="AK771">
            <v>1</v>
          </cell>
          <cell r="AL771">
            <v>959870.5499999997</v>
          </cell>
          <cell r="AV771">
            <v>90</v>
          </cell>
        </row>
        <row r="772">
          <cell r="A772" t="str">
            <v>ZK107.K136.C728</v>
          </cell>
          <cell r="B772" t="str">
            <v>ZK107</v>
          </cell>
          <cell r="C772">
            <v>0</v>
          </cell>
          <cell r="D772">
            <v>0</v>
          </cell>
          <cell r="E772">
            <v>0</v>
          </cell>
          <cell r="F772">
            <v>2194</v>
          </cell>
          <cell r="G772">
            <v>0</v>
          </cell>
          <cell r="H772">
            <v>2194</v>
          </cell>
          <cell r="J772" t="str">
            <v>ZK107.K136.C728</v>
          </cell>
          <cell r="K772">
            <v>2194</v>
          </cell>
          <cell r="L772" t="str">
            <v>ZK107.K136.C728</v>
          </cell>
          <cell r="M772" t="str">
            <v>ZK107.K136.C728</v>
          </cell>
          <cell r="N772" t="str">
            <v>ZK107</v>
          </cell>
          <cell r="O772" t="str">
            <v>C728</v>
          </cell>
          <cell r="Q772">
            <v>2194</v>
          </cell>
          <cell r="R772">
            <v>0</v>
          </cell>
          <cell r="S772" t="b">
            <v>0</v>
          </cell>
          <cell r="U772" t="str">
            <v>ZK1</v>
          </cell>
          <cell r="V772" t="str">
            <v>C728</v>
          </cell>
          <cell r="W772">
            <v>0</v>
          </cell>
          <cell r="X772">
            <v>0</v>
          </cell>
          <cell r="Y772">
            <v>2194</v>
          </cell>
          <cell r="Z772">
            <v>0</v>
          </cell>
          <cell r="AA772">
            <v>2194</v>
          </cell>
          <cell r="AB772" t="str">
            <v>C728</v>
          </cell>
          <cell r="AC772">
            <v>0</v>
          </cell>
          <cell r="AD772">
            <v>0</v>
          </cell>
          <cell r="AE772">
            <v>2194</v>
          </cell>
          <cell r="AF772">
            <v>0</v>
          </cell>
          <cell r="AG772" t="str">
            <v>C728</v>
          </cell>
          <cell r="AJ772"/>
          <cell r="AK772">
            <v>1</v>
          </cell>
          <cell r="AL772">
            <v>959870.5499999997</v>
          </cell>
          <cell r="AV772">
            <v>2194</v>
          </cell>
        </row>
        <row r="773">
          <cell r="A773" t="str">
            <v>ZK107.K136.C810</v>
          </cell>
          <cell r="B773" t="str">
            <v>ZK107</v>
          </cell>
          <cell r="C773">
            <v>0</v>
          </cell>
          <cell r="D773">
            <v>0</v>
          </cell>
          <cell r="E773">
            <v>0</v>
          </cell>
          <cell r="F773">
            <v>10393.15</v>
          </cell>
          <cell r="G773">
            <v>0</v>
          </cell>
          <cell r="H773">
            <v>10393.15</v>
          </cell>
          <cell r="J773" t="str">
            <v>ZK107.K136.C810</v>
          </cell>
          <cell r="K773">
            <v>10393.15</v>
          </cell>
          <cell r="L773" t="str">
            <v>ZK107.K136.C810</v>
          </cell>
          <cell r="M773" t="str">
            <v>ZK107.K136.C810</v>
          </cell>
          <cell r="N773" t="str">
            <v>ZK107</v>
          </cell>
          <cell r="O773" t="str">
            <v>C810</v>
          </cell>
          <cell r="Q773">
            <v>10393.15</v>
          </cell>
          <cell r="R773">
            <v>0</v>
          </cell>
          <cell r="S773" t="b">
            <v>0</v>
          </cell>
          <cell r="U773" t="str">
            <v>ZK1</v>
          </cell>
          <cell r="V773" t="str">
            <v>C810</v>
          </cell>
          <cell r="W773">
            <v>0</v>
          </cell>
          <cell r="X773">
            <v>0</v>
          </cell>
          <cell r="Y773">
            <v>10393.15</v>
          </cell>
          <cell r="Z773">
            <v>0</v>
          </cell>
          <cell r="AA773">
            <v>10393.15</v>
          </cell>
          <cell r="AB773" t="str">
            <v>C810</v>
          </cell>
          <cell r="AC773">
            <v>0</v>
          </cell>
          <cell r="AD773">
            <v>0</v>
          </cell>
          <cell r="AE773">
            <v>10393.15</v>
          </cell>
          <cell r="AF773">
            <v>0</v>
          </cell>
          <cell r="AG773" t="str">
            <v>C810</v>
          </cell>
          <cell r="AJ773"/>
          <cell r="AK773">
            <v>1</v>
          </cell>
          <cell r="AL773">
            <v>959870.5499999997</v>
          </cell>
          <cell r="AV773">
            <v>10393.15</v>
          </cell>
        </row>
        <row r="774">
          <cell r="A774" t="str">
            <v>ZK107.K136.C910</v>
          </cell>
          <cell r="B774" t="str">
            <v>ZK107</v>
          </cell>
          <cell r="C774">
            <v>0</v>
          </cell>
          <cell r="D774">
            <v>0</v>
          </cell>
          <cell r="E774">
            <v>0</v>
          </cell>
          <cell r="F774">
            <v>550.01</v>
          </cell>
          <cell r="G774">
            <v>0</v>
          </cell>
          <cell r="H774">
            <v>550.01</v>
          </cell>
          <cell r="J774" t="str">
            <v>ZK107.K136.C910</v>
          </cell>
          <cell r="K774">
            <v>550.01</v>
          </cell>
          <cell r="L774" t="str">
            <v>ZK107.K136.C910</v>
          </cell>
          <cell r="M774" t="str">
            <v>ZK107.K136.C910</v>
          </cell>
          <cell r="N774" t="str">
            <v>ZK107</v>
          </cell>
          <cell r="O774" t="str">
            <v>C910</v>
          </cell>
          <cell r="Q774">
            <v>550.01</v>
          </cell>
          <cell r="R774">
            <v>0</v>
          </cell>
          <cell r="S774" t="b">
            <v>0</v>
          </cell>
          <cell r="U774" t="str">
            <v>ZK1</v>
          </cell>
          <cell r="V774" t="str">
            <v>C910</v>
          </cell>
          <cell r="W774">
            <v>0</v>
          </cell>
          <cell r="X774">
            <v>0</v>
          </cell>
          <cell r="Y774">
            <v>550.01</v>
          </cell>
          <cell r="Z774">
            <v>0</v>
          </cell>
          <cell r="AA774">
            <v>550.01</v>
          </cell>
          <cell r="AB774" t="str">
            <v>C910</v>
          </cell>
          <cell r="AC774">
            <v>0</v>
          </cell>
          <cell r="AD774">
            <v>0</v>
          </cell>
          <cell r="AE774">
            <v>550.01</v>
          </cell>
          <cell r="AF774">
            <v>0</v>
          </cell>
          <cell r="AG774" t="str">
            <v>C910</v>
          </cell>
          <cell r="AJ774"/>
          <cell r="AK774">
            <v>1</v>
          </cell>
          <cell r="AL774">
            <v>959870.5499999997</v>
          </cell>
          <cell r="AV774">
            <v>550.01</v>
          </cell>
        </row>
        <row r="775">
          <cell r="A775" t="str">
            <v>ZK107.K136.I002</v>
          </cell>
          <cell r="B775" t="str">
            <v>ZK107</v>
          </cell>
          <cell r="C775">
            <v>0</v>
          </cell>
          <cell r="D775">
            <v>0</v>
          </cell>
          <cell r="E775">
            <v>6585.06</v>
          </cell>
          <cell r="F775">
            <v>216.5</v>
          </cell>
          <cell r="G775">
            <v>0</v>
          </cell>
          <cell r="H775">
            <v>216.5</v>
          </cell>
          <cell r="J775" t="str">
            <v>ZK107.K136.I002</v>
          </cell>
          <cell r="K775">
            <v>216.5</v>
          </cell>
          <cell r="L775" t="str">
            <v>ZK107.K136.I002</v>
          </cell>
          <cell r="M775" t="str">
            <v>ZK107.K136.I002</v>
          </cell>
          <cell r="N775" t="str">
            <v>ZK107</v>
          </cell>
          <cell r="O775" t="str">
            <v>I002</v>
          </cell>
          <cell r="Q775">
            <v>216.5</v>
          </cell>
          <cell r="R775">
            <v>0</v>
          </cell>
          <cell r="S775" t="b">
            <v>0</v>
          </cell>
          <cell r="U775" t="str">
            <v>ZK1</v>
          </cell>
          <cell r="V775" t="str">
            <v>I002</v>
          </cell>
          <cell r="W775">
            <v>0</v>
          </cell>
          <cell r="X775">
            <v>6585.06</v>
          </cell>
          <cell r="Y775">
            <v>216.5</v>
          </cell>
          <cell r="Z775">
            <v>0</v>
          </cell>
          <cell r="AA775">
            <v>216.5</v>
          </cell>
          <cell r="AB775" t="str">
            <v>I002</v>
          </cell>
          <cell r="AC775">
            <v>0</v>
          </cell>
          <cell r="AD775">
            <v>6585.06</v>
          </cell>
          <cell r="AE775">
            <v>216.5</v>
          </cell>
          <cell r="AF775">
            <v>0</v>
          </cell>
          <cell r="AG775" t="str">
            <v>I002</v>
          </cell>
          <cell r="AJ775"/>
          <cell r="AK775">
            <v>1</v>
          </cell>
          <cell r="AL775">
            <v>959870.5499999997</v>
          </cell>
          <cell r="AV775">
            <v>6801.56</v>
          </cell>
        </row>
        <row r="776">
          <cell r="A776" t="str">
            <v>ZK107.K136.I005</v>
          </cell>
          <cell r="B776" t="str">
            <v>ZK107</v>
          </cell>
          <cell r="C776">
            <v>0</v>
          </cell>
          <cell r="D776">
            <v>0</v>
          </cell>
          <cell r="E776">
            <v>0</v>
          </cell>
          <cell r="F776">
            <v>4000</v>
          </cell>
          <cell r="G776">
            <v>0</v>
          </cell>
          <cell r="H776">
            <v>4000</v>
          </cell>
          <cell r="J776" t="str">
            <v>ZK107.K136.I005</v>
          </cell>
          <cell r="K776">
            <v>4000</v>
          </cell>
          <cell r="L776" t="str">
            <v>ZK107.K136.I005</v>
          </cell>
          <cell r="M776" t="str">
            <v>ZK107.K136.I005</v>
          </cell>
          <cell r="N776" t="str">
            <v>ZK107</v>
          </cell>
          <cell r="O776" t="str">
            <v>I005</v>
          </cell>
          <cell r="Q776">
            <v>4000</v>
          </cell>
          <cell r="R776">
            <v>0</v>
          </cell>
          <cell r="S776" t="b">
            <v>0</v>
          </cell>
          <cell r="U776" t="str">
            <v>ZK1</v>
          </cell>
          <cell r="V776" t="str">
            <v>I005</v>
          </cell>
          <cell r="W776">
            <v>0</v>
          </cell>
          <cell r="X776">
            <v>0</v>
          </cell>
          <cell r="Y776">
            <v>4000</v>
          </cell>
          <cell r="Z776">
            <v>0</v>
          </cell>
          <cell r="AA776">
            <v>4000</v>
          </cell>
          <cell r="AB776" t="str">
            <v>I005</v>
          </cell>
          <cell r="AC776">
            <v>0</v>
          </cell>
          <cell r="AD776">
            <v>0</v>
          </cell>
          <cell r="AE776">
            <v>4000</v>
          </cell>
          <cell r="AF776">
            <v>0</v>
          </cell>
          <cell r="AG776" t="str">
            <v>I005</v>
          </cell>
          <cell r="AJ776"/>
          <cell r="AK776">
            <v>1</v>
          </cell>
          <cell r="AL776">
            <v>959870.5499999997</v>
          </cell>
          <cell r="AV776">
            <v>4000</v>
          </cell>
        </row>
        <row r="777">
          <cell r="A777" t="str">
            <v>ZK107.K137.C020</v>
          </cell>
          <cell r="B777" t="str">
            <v>ZK107</v>
          </cell>
          <cell r="C777">
            <v>0</v>
          </cell>
          <cell r="D777">
            <v>0</v>
          </cell>
          <cell r="E777">
            <v>5284</v>
          </cell>
          <cell r="F777">
            <v>0</v>
          </cell>
          <cell r="G777">
            <v>0</v>
          </cell>
          <cell r="H777">
            <v>0</v>
          </cell>
          <cell r="J777" t="str">
            <v>ZK107.K137.C020</v>
          </cell>
          <cell r="K777">
            <v>0</v>
          </cell>
          <cell r="L777" t="str">
            <v>ZK107.K137.C020</v>
          </cell>
          <cell r="M777" t="str">
            <v>ZK107.K137.C020</v>
          </cell>
          <cell r="N777" t="str">
            <v>ZK107</v>
          </cell>
          <cell r="O777" t="str">
            <v>C020</v>
          </cell>
          <cell r="Q777">
            <v>0</v>
          </cell>
          <cell r="R777">
            <v>0</v>
          </cell>
          <cell r="S777" t="b">
            <v>0</v>
          </cell>
          <cell r="U777" t="str">
            <v>ZK1</v>
          </cell>
          <cell r="V777" t="str">
            <v>C020</v>
          </cell>
          <cell r="W777">
            <v>0</v>
          </cell>
          <cell r="X777">
            <v>5284</v>
          </cell>
          <cell r="Y777">
            <v>0</v>
          </cell>
          <cell r="Z777">
            <v>0</v>
          </cell>
          <cell r="AA777">
            <v>0</v>
          </cell>
          <cell r="AB777" t="str">
            <v>C020</v>
          </cell>
          <cell r="AC777">
            <v>0</v>
          </cell>
          <cell r="AD777">
            <v>5284</v>
          </cell>
          <cell r="AE777">
            <v>0</v>
          </cell>
          <cell r="AF777">
            <v>0</v>
          </cell>
          <cell r="AG777" t="str">
            <v>C020</v>
          </cell>
          <cell r="AJ777"/>
          <cell r="AK777">
            <v>1</v>
          </cell>
          <cell r="AL777">
            <v>959870.5499999997</v>
          </cell>
          <cell r="AV777">
            <v>5284</v>
          </cell>
        </row>
        <row r="778">
          <cell r="A778" t="str">
            <v>ZK107.K137.C100</v>
          </cell>
          <cell r="B778" t="str">
            <v>ZK107</v>
          </cell>
          <cell r="C778">
            <v>0</v>
          </cell>
          <cell r="D778">
            <v>0</v>
          </cell>
          <cell r="E778">
            <v>0</v>
          </cell>
          <cell r="F778">
            <v>17391.669999999998</v>
          </cell>
          <cell r="G778">
            <v>0</v>
          </cell>
          <cell r="H778">
            <v>17391.669999999998</v>
          </cell>
          <cell r="J778" t="str">
            <v>ZK107.K137.C100</v>
          </cell>
          <cell r="K778">
            <v>17391.669999999998</v>
          </cell>
          <cell r="L778" t="str">
            <v>ZK107.K137.C100</v>
          </cell>
          <cell r="M778" t="str">
            <v>ZK107.K137.C100</v>
          </cell>
          <cell r="N778" t="str">
            <v>ZK107</v>
          </cell>
          <cell r="O778" t="str">
            <v>C100</v>
          </cell>
          <cell r="Q778">
            <v>17391.669999999998</v>
          </cell>
          <cell r="R778">
            <v>0</v>
          </cell>
          <cell r="S778" t="b">
            <v>0</v>
          </cell>
          <cell r="U778" t="str">
            <v>ZK1</v>
          </cell>
          <cell r="V778" t="str">
            <v>C100</v>
          </cell>
          <cell r="W778">
            <v>0</v>
          </cell>
          <cell r="X778">
            <v>0</v>
          </cell>
          <cell r="Y778">
            <v>17391.669999999998</v>
          </cell>
          <cell r="Z778">
            <v>0</v>
          </cell>
          <cell r="AA778">
            <v>17391.669999999998</v>
          </cell>
          <cell r="AB778" t="str">
            <v>C100</v>
          </cell>
          <cell r="AC778">
            <v>0</v>
          </cell>
          <cell r="AD778">
            <v>0</v>
          </cell>
          <cell r="AE778">
            <v>17391.669999999998</v>
          </cell>
          <cell r="AF778">
            <v>0</v>
          </cell>
          <cell r="AG778" t="str">
            <v>C100</v>
          </cell>
          <cell r="AJ778"/>
          <cell r="AK778">
            <v>1</v>
          </cell>
          <cell r="AL778">
            <v>959870.5499999997</v>
          </cell>
          <cell r="AV778">
            <v>17391.669999999998</v>
          </cell>
        </row>
        <row r="779">
          <cell r="A779" t="str">
            <v>ZK107.K137.C390</v>
          </cell>
          <cell r="B779" t="str">
            <v>ZK107</v>
          </cell>
          <cell r="C779">
            <v>0</v>
          </cell>
          <cell r="D779">
            <v>0</v>
          </cell>
          <cell r="E779">
            <v>0</v>
          </cell>
          <cell r="F779">
            <v>14</v>
          </cell>
          <cell r="G779">
            <v>0</v>
          </cell>
          <cell r="H779">
            <v>14</v>
          </cell>
          <cell r="J779" t="str">
            <v>ZK107.K137.C390</v>
          </cell>
          <cell r="K779">
            <v>14</v>
          </cell>
          <cell r="L779" t="str">
            <v>ZK107.K137.C390</v>
          </cell>
          <cell r="M779" t="str">
            <v>ZK107.K137.C390</v>
          </cell>
          <cell r="N779" t="str">
            <v>ZK107</v>
          </cell>
          <cell r="O779" t="str">
            <v>C390</v>
          </cell>
          <cell r="Q779">
            <v>14</v>
          </cell>
          <cell r="R779">
            <v>0</v>
          </cell>
          <cell r="S779" t="b">
            <v>0</v>
          </cell>
          <cell r="U779" t="str">
            <v>ZK1</v>
          </cell>
          <cell r="V779" t="str">
            <v>C390</v>
          </cell>
          <cell r="W779">
            <v>0</v>
          </cell>
          <cell r="X779">
            <v>0</v>
          </cell>
          <cell r="Y779">
            <v>14</v>
          </cell>
          <cell r="Z779">
            <v>0</v>
          </cell>
          <cell r="AA779">
            <v>14</v>
          </cell>
          <cell r="AB779" t="str">
            <v>C390</v>
          </cell>
          <cell r="AC779">
            <v>0</v>
          </cell>
          <cell r="AD779">
            <v>0</v>
          </cell>
          <cell r="AE779">
            <v>14</v>
          </cell>
          <cell r="AF779">
            <v>0</v>
          </cell>
          <cell r="AG779" t="str">
            <v>C390</v>
          </cell>
          <cell r="AJ779"/>
          <cell r="AK779">
            <v>1</v>
          </cell>
          <cell r="AL779">
            <v>959870.5499999997</v>
          </cell>
          <cell r="AV779">
            <v>14</v>
          </cell>
        </row>
        <row r="780">
          <cell r="A780" t="str">
            <v>ZK107.K137.C500</v>
          </cell>
          <cell r="B780" t="str">
            <v>ZK107</v>
          </cell>
          <cell r="C780">
            <v>0</v>
          </cell>
          <cell r="D780">
            <v>0</v>
          </cell>
          <cell r="E780">
            <v>210</v>
          </cell>
          <cell r="F780">
            <v>0</v>
          </cell>
          <cell r="G780">
            <v>0</v>
          </cell>
          <cell r="H780">
            <v>0</v>
          </cell>
          <cell r="J780" t="str">
            <v>ZK107.K137.C500</v>
          </cell>
          <cell r="K780">
            <v>0</v>
          </cell>
          <cell r="L780" t="str">
            <v>ZK107.K137.C500</v>
          </cell>
          <cell r="M780" t="str">
            <v>ZK107.K137.C500</v>
          </cell>
          <cell r="N780" t="str">
            <v>ZK107</v>
          </cell>
          <cell r="O780" t="str">
            <v>C500</v>
          </cell>
          <cell r="Q780">
            <v>0</v>
          </cell>
          <cell r="R780">
            <v>0</v>
          </cell>
          <cell r="S780" t="b">
            <v>0</v>
          </cell>
          <cell r="U780" t="str">
            <v>ZK1</v>
          </cell>
          <cell r="V780" t="str">
            <v>C500</v>
          </cell>
          <cell r="W780">
            <v>0</v>
          </cell>
          <cell r="X780">
            <v>210</v>
          </cell>
          <cell r="Y780">
            <v>0</v>
          </cell>
          <cell r="Z780">
            <v>0</v>
          </cell>
          <cell r="AA780">
            <v>0</v>
          </cell>
          <cell r="AB780" t="str">
            <v>C500</v>
          </cell>
          <cell r="AC780">
            <v>0</v>
          </cell>
          <cell r="AD780">
            <v>210</v>
          </cell>
          <cell r="AE780">
            <v>0</v>
          </cell>
          <cell r="AF780">
            <v>0</v>
          </cell>
          <cell r="AG780" t="str">
            <v>C500</v>
          </cell>
          <cell r="AJ780"/>
          <cell r="AK780">
            <v>1</v>
          </cell>
          <cell r="AL780">
            <v>959870.5499999997</v>
          </cell>
          <cell r="AV780">
            <v>210</v>
          </cell>
        </row>
        <row r="781">
          <cell r="A781" t="str">
            <v>ZK107.K137.C810</v>
          </cell>
          <cell r="B781" t="str">
            <v>ZK107</v>
          </cell>
          <cell r="C781">
            <v>0</v>
          </cell>
          <cell r="D781">
            <v>0</v>
          </cell>
          <cell r="E781">
            <v>0</v>
          </cell>
          <cell r="F781">
            <v>2568.5</v>
          </cell>
          <cell r="G781">
            <v>0</v>
          </cell>
          <cell r="H781">
            <v>2568.5</v>
          </cell>
          <cell r="J781" t="str">
            <v>ZK107.K137.C810</v>
          </cell>
          <cell r="K781">
            <v>2568.5</v>
          </cell>
          <cell r="L781" t="str">
            <v>ZK107.K137.C810</v>
          </cell>
          <cell r="M781" t="str">
            <v>ZK107.K137.C810</v>
          </cell>
          <cell r="N781" t="str">
            <v>ZK107</v>
          </cell>
          <cell r="O781" t="str">
            <v>C810</v>
          </cell>
          <cell r="Q781">
            <v>2568.5</v>
          </cell>
          <cell r="R781">
            <v>0</v>
          </cell>
          <cell r="S781" t="b">
            <v>0</v>
          </cell>
          <cell r="U781" t="str">
            <v>ZK1</v>
          </cell>
          <cell r="V781" t="str">
            <v>C810</v>
          </cell>
          <cell r="W781">
            <v>0</v>
          </cell>
          <cell r="X781">
            <v>0</v>
          </cell>
          <cell r="Y781">
            <v>2568.5</v>
          </cell>
          <cell r="Z781">
            <v>0</v>
          </cell>
          <cell r="AA781">
            <v>2568.5</v>
          </cell>
          <cell r="AB781" t="str">
            <v>C810</v>
          </cell>
          <cell r="AC781">
            <v>0</v>
          </cell>
          <cell r="AD781">
            <v>0</v>
          </cell>
          <cell r="AE781">
            <v>2568.5</v>
          </cell>
          <cell r="AF781">
            <v>0</v>
          </cell>
          <cell r="AG781" t="str">
            <v>C810</v>
          </cell>
          <cell r="AJ781"/>
          <cell r="AK781">
            <v>1</v>
          </cell>
          <cell r="AL781">
            <v>959870.5499999997</v>
          </cell>
          <cell r="AV781">
            <v>2568.5</v>
          </cell>
        </row>
        <row r="782">
          <cell r="A782" t="str">
            <v>ZK107.K145.C019</v>
          </cell>
          <cell r="B782" t="str">
            <v>ZK107</v>
          </cell>
          <cell r="C782">
            <v>0</v>
          </cell>
          <cell r="D782">
            <v>0</v>
          </cell>
          <cell r="E782">
            <v>1984.03</v>
          </cell>
          <cell r="F782">
            <v>0</v>
          </cell>
          <cell r="G782">
            <v>0</v>
          </cell>
          <cell r="H782">
            <v>0</v>
          </cell>
          <cell r="J782" t="str">
            <v>ZK107.K145.C019</v>
          </cell>
          <cell r="K782">
            <v>0</v>
          </cell>
          <cell r="L782" t="str">
            <v>ZK107.K145.C019</v>
          </cell>
          <cell r="M782" t="str">
            <v>ZK107.K145.C019</v>
          </cell>
          <cell r="N782" t="str">
            <v>ZK107</v>
          </cell>
          <cell r="O782" t="str">
            <v>C019</v>
          </cell>
          <cell r="Q782">
            <v>0</v>
          </cell>
          <cell r="R782">
            <v>0</v>
          </cell>
          <cell r="S782" t="b">
            <v>0</v>
          </cell>
          <cell r="U782" t="str">
            <v>ZK1</v>
          </cell>
          <cell r="V782" t="str">
            <v>C019</v>
          </cell>
          <cell r="W782">
            <v>0</v>
          </cell>
          <cell r="X782">
            <v>1984.03</v>
          </cell>
          <cell r="Y782">
            <v>0</v>
          </cell>
          <cell r="Z782">
            <v>0</v>
          </cell>
          <cell r="AA782">
            <v>0</v>
          </cell>
          <cell r="AB782" t="str">
            <v>C019</v>
          </cell>
          <cell r="AC782">
            <v>0</v>
          </cell>
          <cell r="AD782">
            <v>1984.03</v>
          </cell>
          <cell r="AE782">
            <v>0</v>
          </cell>
          <cell r="AF782">
            <v>0</v>
          </cell>
          <cell r="AG782" t="str">
            <v>C019</v>
          </cell>
          <cell r="AJ782"/>
          <cell r="AK782">
            <v>1</v>
          </cell>
          <cell r="AL782">
            <v>959870.5499999997</v>
          </cell>
          <cell r="AV782">
            <v>1984.03</v>
          </cell>
        </row>
        <row r="783">
          <cell r="A783" t="str">
            <v>ZK107.K145.C020</v>
          </cell>
          <cell r="B783" t="str">
            <v>ZK107</v>
          </cell>
          <cell r="C783">
            <v>0</v>
          </cell>
          <cell r="D783">
            <v>0</v>
          </cell>
          <cell r="E783">
            <v>150</v>
          </cell>
          <cell r="F783">
            <v>0</v>
          </cell>
          <cell r="G783">
            <v>0</v>
          </cell>
          <cell r="H783">
            <v>0</v>
          </cell>
          <cell r="J783" t="str">
            <v>ZK107.K145.C020</v>
          </cell>
          <cell r="K783">
            <v>0</v>
          </cell>
          <cell r="L783" t="str">
            <v>ZK107.K145.C020</v>
          </cell>
          <cell r="M783" t="str">
            <v>ZK107.K145.C020</v>
          </cell>
          <cell r="N783" t="str">
            <v>ZK107</v>
          </cell>
          <cell r="O783" t="str">
            <v>C020</v>
          </cell>
          <cell r="Q783">
            <v>0</v>
          </cell>
          <cell r="R783">
            <v>0</v>
          </cell>
          <cell r="S783" t="b">
            <v>0</v>
          </cell>
          <cell r="U783" t="str">
            <v>ZK1</v>
          </cell>
          <cell r="V783" t="str">
            <v>C020</v>
          </cell>
          <cell r="W783">
            <v>0</v>
          </cell>
          <cell r="X783">
            <v>150</v>
          </cell>
          <cell r="Y783">
            <v>0</v>
          </cell>
          <cell r="Z783">
            <v>0</v>
          </cell>
          <cell r="AA783">
            <v>0</v>
          </cell>
          <cell r="AB783" t="str">
            <v>C020</v>
          </cell>
          <cell r="AC783">
            <v>0</v>
          </cell>
          <cell r="AD783">
            <v>150</v>
          </cell>
          <cell r="AE783">
            <v>0</v>
          </cell>
          <cell r="AF783">
            <v>0</v>
          </cell>
          <cell r="AG783" t="str">
            <v>C020</v>
          </cell>
          <cell r="AJ783"/>
          <cell r="AK783">
            <v>1</v>
          </cell>
          <cell r="AL783">
            <v>959870.5499999997</v>
          </cell>
          <cell r="AV783">
            <v>150</v>
          </cell>
        </row>
        <row r="784">
          <cell r="A784" t="str">
            <v>ZK107.K145.C100</v>
          </cell>
          <cell r="B784" t="str">
            <v>ZK107</v>
          </cell>
          <cell r="C784">
            <v>0</v>
          </cell>
          <cell r="D784">
            <v>0</v>
          </cell>
          <cell r="E784">
            <v>0</v>
          </cell>
          <cell r="F784">
            <v>79309.03</v>
          </cell>
          <cell r="G784">
            <v>0</v>
          </cell>
          <cell r="H784">
            <v>79309.03</v>
          </cell>
          <cell r="J784" t="str">
            <v>ZK107.K145.C100</v>
          </cell>
          <cell r="K784">
            <v>79309.03</v>
          </cell>
          <cell r="L784" t="str">
            <v>ZK107.K145.C100</v>
          </cell>
          <cell r="M784" t="str">
            <v>ZK107.K145.C100</v>
          </cell>
          <cell r="N784" t="str">
            <v>ZK107</v>
          </cell>
          <cell r="O784" t="str">
            <v>C100</v>
          </cell>
          <cell r="Q784">
            <v>79309.03</v>
          </cell>
          <cell r="R784">
            <v>0</v>
          </cell>
          <cell r="S784" t="b">
            <v>0</v>
          </cell>
          <cell r="U784" t="str">
            <v>ZK1</v>
          </cell>
          <cell r="V784" t="str">
            <v>C100</v>
          </cell>
          <cell r="W784">
            <v>0</v>
          </cell>
          <cell r="X784">
            <v>0</v>
          </cell>
          <cell r="Y784">
            <v>79309.03</v>
          </cell>
          <cell r="Z784">
            <v>0</v>
          </cell>
          <cell r="AA784">
            <v>79309.03</v>
          </cell>
          <cell r="AB784" t="str">
            <v>C100</v>
          </cell>
          <cell r="AC784">
            <v>0</v>
          </cell>
          <cell r="AD784">
            <v>0</v>
          </cell>
          <cell r="AE784">
            <v>79309.03</v>
          </cell>
          <cell r="AF784">
            <v>0</v>
          </cell>
          <cell r="AG784" t="str">
            <v>C100</v>
          </cell>
          <cell r="AJ784"/>
          <cell r="AK784">
            <v>1</v>
          </cell>
          <cell r="AL784">
            <v>959870.5499999997</v>
          </cell>
          <cell r="AV784">
            <v>79309.03</v>
          </cell>
        </row>
        <row r="785">
          <cell r="A785" t="str">
            <v>ZK107.K145.C500</v>
          </cell>
          <cell r="B785" t="str">
            <v>ZK107</v>
          </cell>
          <cell r="C785">
            <v>0</v>
          </cell>
          <cell r="D785">
            <v>0</v>
          </cell>
          <cell r="E785">
            <v>173.7</v>
          </cell>
          <cell r="F785">
            <v>0</v>
          </cell>
          <cell r="G785">
            <v>0</v>
          </cell>
          <cell r="H785">
            <v>0</v>
          </cell>
          <cell r="J785" t="str">
            <v>ZK107.K145.C500</v>
          </cell>
          <cell r="K785">
            <v>0</v>
          </cell>
          <cell r="L785" t="str">
            <v>ZK107.K145.C500</v>
          </cell>
          <cell r="M785" t="str">
            <v>ZK107.K145.C500</v>
          </cell>
          <cell r="N785" t="str">
            <v>ZK107</v>
          </cell>
          <cell r="O785" t="str">
            <v>C500</v>
          </cell>
          <cell r="Q785">
            <v>0</v>
          </cell>
          <cell r="R785">
            <v>0</v>
          </cell>
          <cell r="S785" t="b">
            <v>0</v>
          </cell>
          <cell r="U785" t="str">
            <v>ZK1</v>
          </cell>
          <cell r="V785" t="str">
            <v>C500</v>
          </cell>
          <cell r="W785">
            <v>0</v>
          </cell>
          <cell r="X785">
            <v>173.7</v>
          </cell>
          <cell r="Y785">
            <v>0</v>
          </cell>
          <cell r="Z785">
            <v>0</v>
          </cell>
          <cell r="AA785">
            <v>0</v>
          </cell>
          <cell r="AB785" t="str">
            <v>C500</v>
          </cell>
          <cell r="AC785">
            <v>0</v>
          </cell>
          <cell r="AD785">
            <v>173.7</v>
          </cell>
          <cell r="AE785">
            <v>0</v>
          </cell>
          <cell r="AF785">
            <v>0</v>
          </cell>
          <cell r="AG785" t="str">
            <v>C500</v>
          </cell>
          <cell r="AJ785"/>
          <cell r="AK785">
            <v>1</v>
          </cell>
          <cell r="AL785">
            <v>959870.5499999997</v>
          </cell>
          <cell r="AV785">
            <v>173.7</v>
          </cell>
        </row>
        <row r="786">
          <cell r="A786" t="str">
            <v>ZK107.K145.C555</v>
          </cell>
          <cell r="B786" t="str">
            <v>ZK107</v>
          </cell>
          <cell r="C786">
            <v>0</v>
          </cell>
          <cell r="D786">
            <v>0</v>
          </cell>
          <cell r="E786">
            <v>95.28</v>
          </cell>
          <cell r="F786">
            <v>0</v>
          </cell>
          <cell r="G786">
            <v>0</v>
          </cell>
          <cell r="H786">
            <v>0</v>
          </cell>
          <cell r="J786" t="str">
            <v>ZK107.K145.C555</v>
          </cell>
          <cell r="K786">
            <v>0</v>
          </cell>
          <cell r="L786" t="str">
            <v>ZK107.K145.C555</v>
          </cell>
          <cell r="M786" t="str">
            <v>ZK107.K145.C555</v>
          </cell>
          <cell r="N786" t="str">
            <v>ZK107</v>
          </cell>
          <cell r="O786" t="str">
            <v>C555</v>
          </cell>
          <cell r="Q786">
            <v>0</v>
          </cell>
          <cell r="R786">
            <v>0</v>
          </cell>
          <cell r="S786" t="b">
            <v>0</v>
          </cell>
          <cell r="U786" t="str">
            <v>ZK1</v>
          </cell>
          <cell r="V786" t="str">
            <v>C555</v>
          </cell>
          <cell r="W786">
            <v>0</v>
          </cell>
          <cell r="X786">
            <v>95.28</v>
          </cell>
          <cell r="Y786">
            <v>0</v>
          </cell>
          <cell r="Z786">
            <v>0</v>
          </cell>
          <cell r="AA786">
            <v>0</v>
          </cell>
          <cell r="AB786" t="str">
            <v>C555</v>
          </cell>
          <cell r="AC786">
            <v>0</v>
          </cell>
          <cell r="AD786">
            <v>95.28</v>
          </cell>
          <cell r="AE786">
            <v>0</v>
          </cell>
          <cell r="AF786">
            <v>0</v>
          </cell>
          <cell r="AG786" t="str">
            <v>C555</v>
          </cell>
          <cell r="AJ786"/>
          <cell r="AK786">
            <v>1</v>
          </cell>
          <cell r="AL786">
            <v>959870.5499999997</v>
          </cell>
          <cell r="AV786">
            <v>95.28</v>
          </cell>
        </row>
        <row r="787">
          <cell r="A787" t="str">
            <v>ZK107.K145.C610</v>
          </cell>
          <cell r="B787" t="str">
            <v>ZK107</v>
          </cell>
          <cell r="C787">
            <v>0</v>
          </cell>
          <cell r="D787">
            <v>0</v>
          </cell>
          <cell r="E787">
            <v>0</v>
          </cell>
          <cell r="F787">
            <v>1891.73</v>
          </cell>
          <cell r="G787">
            <v>0</v>
          </cell>
          <cell r="H787">
            <v>1891.73</v>
          </cell>
          <cell r="J787" t="str">
            <v>ZK107.K145.C610</v>
          </cell>
          <cell r="K787">
            <v>1891.73</v>
          </cell>
          <cell r="L787" t="str">
            <v>ZK107.K145.C610</v>
          </cell>
          <cell r="M787" t="str">
            <v>ZK107.K145.C610</v>
          </cell>
          <cell r="N787" t="str">
            <v>ZK107</v>
          </cell>
          <cell r="O787" t="str">
            <v>C610</v>
          </cell>
          <cell r="Q787">
            <v>1891.73</v>
          </cell>
          <cell r="R787">
            <v>0</v>
          </cell>
          <cell r="S787" t="b">
            <v>0</v>
          </cell>
          <cell r="U787" t="str">
            <v>ZK1</v>
          </cell>
          <cell r="V787" t="str">
            <v>C610</v>
          </cell>
          <cell r="W787">
            <v>0</v>
          </cell>
          <cell r="X787">
            <v>0</v>
          </cell>
          <cell r="Y787">
            <v>1891.73</v>
          </cell>
          <cell r="Z787">
            <v>0</v>
          </cell>
          <cell r="AA787">
            <v>1891.73</v>
          </cell>
          <cell r="AB787" t="str">
            <v>C610</v>
          </cell>
          <cell r="AC787">
            <v>0</v>
          </cell>
          <cell r="AD787">
            <v>0</v>
          </cell>
          <cell r="AE787">
            <v>1891.73</v>
          </cell>
          <cell r="AF787">
            <v>0</v>
          </cell>
          <cell r="AG787" t="str">
            <v>C610</v>
          </cell>
          <cell r="AJ787"/>
          <cell r="AK787">
            <v>1</v>
          </cell>
          <cell r="AL787">
            <v>959870.5499999997</v>
          </cell>
          <cell r="AV787">
            <v>1891.73</v>
          </cell>
        </row>
        <row r="788">
          <cell r="A788" t="str">
            <v>ZK107.K145.C810</v>
          </cell>
          <cell r="B788" t="str">
            <v>ZK107</v>
          </cell>
          <cell r="C788">
            <v>0</v>
          </cell>
          <cell r="D788">
            <v>0</v>
          </cell>
          <cell r="E788">
            <v>0</v>
          </cell>
          <cell r="F788">
            <v>2017.67</v>
          </cell>
          <cell r="G788">
            <v>0</v>
          </cell>
          <cell r="H788">
            <v>2017.67</v>
          </cell>
          <cell r="J788" t="str">
            <v>ZK107.K145.C810</v>
          </cell>
          <cell r="K788">
            <v>2017.67</v>
          </cell>
          <cell r="L788" t="str">
            <v>ZK107.K145.C810</v>
          </cell>
          <cell r="M788" t="str">
            <v>ZK107.K145.C810</v>
          </cell>
          <cell r="N788" t="str">
            <v>ZK107</v>
          </cell>
          <cell r="O788" t="str">
            <v>C810</v>
          </cell>
          <cell r="Q788">
            <v>2017.67</v>
          </cell>
          <cell r="R788">
            <v>0</v>
          </cell>
          <cell r="S788" t="b">
            <v>0</v>
          </cell>
          <cell r="U788" t="str">
            <v>ZK1</v>
          </cell>
          <cell r="V788" t="str">
            <v>C810</v>
          </cell>
          <cell r="W788">
            <v>0</v>
          </cell>
          <cell r="X788">
            <v>0</v>
          </cell>
          <cell r="Y788">
            <v>2017.67</v>
          </cell>
          <cell r="Z788">
            <v>0</v>
          </cell>
          <cell r="AA788">
            <v>2017.67</v>
          </cell>
          <cell r="AB788" t="str">
            <v>C810</v>
          </cell>
          <cell r="AC788">
            <v>0</v>
          </cell>
          <cell r="AD788">
            <v>0</v>
          </cell>
          <cell r="AE788">
            <v>2017.67</v>
          </cell>
          <cell r="AF788">
            <v>0</v>
          </cell>
          <cell r="AG788" t="str">
            <v>C810</v>
          </cell>
          <cell r="AJ788"/>
          <cell r="AK788">
            <v>1</v>
          </cell>
          <cell r="AL788">
            <v>959870.5499999997</v>
          </cell>
          <cell r="AV788">
            <v>2017.67</v>
          </cell>
        </row>
        <row r="789">
          <cell r="A789" t="str">
            <v>ZK107.K150.C810</v>
          </cell>
          <cell r="B789" t="str">
            <v>ZK107</v>
          </cell>
          <cell r="C789">
            <v>0</v>
          </cell>
          <cell r="D789">
            <v>0</v>
          </cell>
          <cell r="E789">
            <v>0</v>
          </cell>
          <cell r="F789">
            <v>439.61</v>
          </cell>
          <cell r="G789">
            <v>0</v>
          </cell>
          <cell r="H789">
            <v>439.61</v>
          </cell>
          <cell r="J789" t="str">
            <v>ZK107.K150.C810</v>
          </cell>
          <cell r="K789">
            <v>439.61</v>
          </cell>
          <cell r="L789" t="str">
            <v>ZK107.K150.C810</v>
          </cell>
          <cell r="M789" t="str">
            <v>ZK107.K150.C810</v>
          </cell>
          <cell r="N789" t="str">
            <v>ZK107</v>
          </cell>
          <cell r="O789" t="str">
            <v>C810</v>
          </cell>
          <cell r="Q789">
            <v>439.61</v>
          </cell>
          <cell r="R789">
            <v>0</v>
          </cell>
          <cell r="S789" t="b">
            <v>0</v>
          </cell>
          <cell r="U789" t="str">
            <v>ZK1</v>
          </cell>
          <cell r="V789" t="str">
            <v>C810</v>
          </cell>
          <cell r="W789">
            <v>0</v>
          </cell>
          <cell r="X789">
            <v>0</v>
          </cell>
          <cell r="Y789">
            <v>439.61</v>
          </cell>
          <cell r="Z789">
            <v>0</v>
          </cell>
          <cell r="AA789">
            <v>439.61</v>
          </cell>
          <cell r="AB789" t="str">
            <v>C810</v>
          </cell>
          <cell r="AC789">
            <v>0</v>
          </cell>
          <cell r="AD789">
            <v>0</v>
          </cell>
          <cell r="AE789">
            <v>439.61</v>
          </cell>
          <cell r="AF789">
            <v>0</v>
          </cell>
          <cell r="AG789" t="str">
            <v>C810</v>
          </cell>
          <cell r="AJ789"/>
          <cell r="AK789">
            <v>1</v>
          </cell>
          <cell r="AL789">
            <v>959870.5499999997</v>
          </cell>
          <cell r="AV789">
            <v>439.61</v>
          </cell>
        </row>
        <row r="790">
          <cell r="A790" t="str">
            <v>ZK107.K150.I005</v>
          </cell>
          <cell r="B790" t="str">
            <v>ZK107</v>
          </cell>
          <cell r="C790">
            <v>0</v>
          </cell>
          <cell r="D790">
            <v>0</v>
          </cell>
          <cell r="E790">
            <v>0</v>
          </cell>
          <cell r="F790">
            <v>1043.72</v>
          </cell>
          <cell r="G790">
            <v>0</v>
          </cell>
          <cell r="H790">
            <v>1043.72</v>
          </cell>
          <cell r="J790" t="str">
            <v>ZK107.K150.I005</v>
          </cell>
          <cell r="K790">
            <v>1043.72</v>
          </cell>
          <cell r="L790" t="str">
            <v>ZK107.K150.I005</v>
          </cell>
          <cell r="M790" t="str">
            <v>ZK107.K150.I005</v>
          </cell>
          <cell r="N790" t="str">
            <v>ZK107</v>
          </cell>
          <cell r="O790" t="str">
            <v>I005</v>
          </cell>
          <cell r="Q790">
            <v>1043.72</v>
          </cell>
          <cell r="R790">
            <v>0</v>
          </cell>
          <cell r="S790" t="b">
            <v>0</v>
          </cell>
          <cell r="U790" t="str">
            <v>ZK1</v>
          </cell>
          <cell r="V790" t="str">
            <v>I005</v>
          </cell>
          <cell r="W790">
            <v>0</v>
          </cell>
          <cell r="X790">
            <v>0</v>
          </cell>
          <cell r="Y790">
            <v>1043.72</v>
          </cell>
          <cell r="Z790">
            <v>0</v>
          </cell>
          <cell r="AA790">
            <v>1043.72</v>
          </cell>
          <cell r="AB790" t="str">
            <v>I005</v>
          </cell>
          <cell r="AC790">
            <v>0</v>
          </cell>
          <cell r="AD790">
            <v>0</v>
          </cell>
          <cell r="AE790">
            <v>1043.72</v>
          </cell>
          <cell r="AF790">
            <v>0</v>
          </cell>
          <cell r="AG790" t="str">
            <v>I005</v>
          </cell>
          <cell r="AJ790"/>
          <cell r="AK790">
            <v>1</v>
          </cell>
          <cell r="AL790">
            <v>959870.5499999997</v>
          </cell>
          <cell r="AV790">
            <v>1043.72</v>
          </cell>
        </row>
        <row r="791">
          <cell r="A791" t="str">
            <v>ZK107.K161.C236</v>
          </cell>
          <cell r="B791" t="str">
            <v>ZK107</v>
          </cell>
          <cell r="C791">
            <v>0</v>
          </cell>
          <cell r="D791">
            <v>0</v>
          </cell>
          <cell r="E791">
            <v>0</v>
          </cell>
          <cell r="F791">
            <v>2400</v>
          </cell>
          <cell r="G791">
            <v>0</v>
          </cell>
          <cell r="H791">
            <v>2400</v>
          </cell>
          <cell r="J791" t="str">
            <v>ZK107.K161.C236</v>
          </cell>
          <cell r="K791">
            <v>2400</v>
          </cell>
          <cell r="L791" t="str">
            <v>ZK107.K161.C236</v>
          </cell>
          <cell r="M791" t="str">
            <v>ZK107.K161.C236</v>
          </cell>
          <cell r="N791" t="str">
            <v>ZK107</v>
          </cell>
          <cell r="O791" t="str">
            <v>C236</v>
          </cell>
          <cell r="Q791">
            <v>2400</v>
          </cell>
          <cell r="R791">
            <v>0</v>
          </cell>
          <cell r="S791" t="b">
            <v>0</v>
          </cell>
          <cell r="U791" t="str">
            <v>ZK1</v>
          </cell>
          <cell r="V791" t="str">
            <v>C236</v>
          </cell>
          <cell r="W791">
            <v>0</v>
          </cell>
          <cell r="X791">
            <v>0</v>
          </cell>
          <cell r="Y791">
            <v>2400</v>
          </cell>
          <cell r="Z791">
            <v>0</v>
          </cell>
          <cell r="AA791">
            <v>2400</v>
          </cell>
          <cell r="AB791" t="str">
            <v>C236</v>
          </cell>
          <cell r="AC791">
            <v>0</v>
          </cell>
          <cell r="AD791">
            <v>0</v>
          </cell>
          <cell r="AE791">
            <v>2400</v>
          </cell>
          <cell r="AF791">
            <v>0</v>
          </cell>
          <cell r="AG791" t="str">
            <v>C236</v>
          </cell>
          <cell r="AJ791"/>
          <cell r="AK791">
            <v>1</v>
          </cell>
          <cell r="AL791">
            <v>959870.5499999997</v>
          </cell>
          <cell r="AV791">
            <v>2400</v>
          </cell>
        </row>
        <row r="792">
          <cell r="A792" t="str">
            <v>ZK107.K161.C702</v>
          </cell>
          <cell r="B792" t="str">
            <v>ZK107</v>
          </cell>
          <cell r="C792">
            <v>0</v>
          </cell>
          <cell r="D792">
            <v>0</v>
          </cell>
          <cell r="E792">
            <v>0</v>
          </cell>
          <cell r="F792">
            <v>145</v>
          </cell>
          <cell r="G792">
            <v>0</v>
          </cell>
          <cell r="H792">
            <v>145</v>
          </cell>
          <cell r="J792" t="str">
            <v>ZK107.K161.C702</v>
          </cell>
          <cell r="K792">
            <v>145</v>
          </cell>
          <cell r="L792" t="str">
            <v>ZK107.K161.C702</v>
          </cell>
          <cell r="M792" t="str">
            <v>ZK107.K161.C702</v>
          </cell>
          <cell r="N792" t="str">
            <v>ZK107</v>
          </cell>
          <cell r="O792" t="str">
            <v>C702</v>
          </cell>
          <cell r="Q792">
            <v>145</v>
          </cell>
          <cell r="R792">
            <v>0</v>
          </cell>
          <cell r="S792" t="b">
            <v>0</v>
          </cell>
          <cell r="U792" t="str">
            <v>ZK1</v>
          </cell>
          <cell r="V792" t="str">
            <v>C702</v>
          </cell>
          <cell r="W792">
            <v>0</v>
          </cell>
          <cell r="X792">
            <v>0</v>
          </cell>
          <cell r="Y792">
            <v>145</v>
          </cell>
          <cell r="Z792">
            <v>0</v>
          </cell>
          <cell r="AA792">
            <v>145</v>
          </cell>
          <cell r="AB792" t="str">
            <v>C702</v>
          </cell>
          <cell r="AC792">
            <v>0</v>
          </cell>
          <cell r="AD792">
            <v>0</v>
          </cell>
          <cell r="AE792">
            <v>145</v>
          </cell>
          <cell r="AF792">
            <v>0</v>
          </cell>
          <cell r="AG792" t="str">
            <v>C702</v>
          </cell>
          <cell r="AJ792"/>
          <cell r="AK792">
            <v>1</v>
          </cell>
          <cell r="AL792">
            <v>959870.5499999997</v>
          </cell>
          <cell r="AV792">
            <v>145</v>
          </cell>
        </row>
        <row r="793">
          <cell r="A793" t="str">
            <v>ZK107.K162.C130</v>
          </cell>
          <cell r="B793" t="str">
            <v>ZK107</v>
          </cell>
          <cell r="C793">
            <v>0</v>
          </cell>
          <cell r="D793">
            <v>0</v>
          </cell>
          <cell r="E793">
            <v>0</v>
          </cell>
          <cell r="F793">
            <v>178</v>
          </cell>
          <cell r="G793">
            <v>0</v>
          </cell>
          <cell r="H793">
            <v>178</v>
          </cell>
          <cell r="J793" t="str">
            <v>ZK107.K162.C130</v>
          </cell>
          <cell r="K793">
            <v>178</v>
          </cell>
          <cell r="L793" t="str">
            <v>ZK107.K162.C130</v>
          </cell>
          <cell r="M793" t="str">
            <v>ZK107.K162.C130</v>
          </cell>
          <cell r="N793" t="str">
            <v>ZK107</v>
          </cell>
          <cell r="O793" t="str">
            <v>C130</v>
          </cell>
          <cell r="Q793">
            <v>178</v>
          </cell>
          <cell r="R793">
            <v>0</v>
          </cell>
          <cell r="S793" t="b">
            <v>0</v>
          </cell>
          <cell r="U793" t="str">
            <v>ZK1</v>
          </cell>
          <cell r="V793" t="str">
            <v>C130</v>
          </cell>
          <cell r="W793">
            <v>0</v>
          </cell>
          <cell r="X793">
            <v>0</v>
          </cell>
          <cell r="Y793">
            <v>178</v>
          </cell>
          <cell r="Z793">
            <v>0</v>
          </cell>
          <cell r="AA793">
            <v>178</v>
          </cell>
          <cell r="AB793" t="str">
            <v>C130</v>
          </cell>
          <cell r="AC793">
            <v>0</v>
          </cell>
          <cell r="AD793">
            <v>0</v>
          </cell>
          <cell r="AE793">
            <v>178</v>
          </cell>
          <cell r="AF793">
            <v>0</v>
          </cell>
          <cell r="AG793" t="str">
            <v>C130</v>
          </cell>
          <cell r="AJ793"/>
          <cell r="AK793">
            <v>1</v>
          </cell>
          <cell r="AL793">
            <v>959870.5499999997</v>
          </cell>
          <cell r="AV793">
            <v>178</v>
          </cell>
        </row>
        <row r="794">
          <cell r="A794" t="str">
            <v>ZK107.K185.C702</v>
          </cell>
          <cell r="B794" t="str">
            <v>ZK107</v>
          </cell>
          <cell r="C794">
            <v>0</v>
          </cell>
          <cell r="D794">
            <v>0</v>
          </cell>
          <cell r="E794">
            <v>0</v>
          </cell>
          <cell r="F794">
            <v>1300</v>
          </cell>
          <cell r="G794">
            <v>0</v>
          </cell>
          <cell r="H794">
            <v>1300</v>
          </cell>
          <cell r="J794" t="str">
            <v>ZK107.K185.C702</v>
          </cell>
          <cell r="K794">
            <v>1300</v>
          </cell>
          <cell r="L794" t="str">
            <v>ZK107.K185.C702</v>
          </cell>
          <cell r="M794" t="str">
            <v>ZK107.K185.C702</v>
          </cell>
          <cell r="N794" t="str">
            <v>ZK107</v>
          </cell>
          <cell r="O794" t="str">
            <v>C702</v>
          </cell>
          <cell r="Q794">
            <v>1300</v>
          </cell>
          <cell r="R794">
            <v>0</v>
          </cell>
          <cell r="S794" t="b">
            <v>0</v>
          </cell>
          <cell r="U794" t="str">
            <v>ZK1</v>
          </cell>
          <cell r="V794" t="str">
            <v>C702</v>
          </cell>
          <cell r="W794">
            <v>0</v>
          </cell>
          <cell r="X794">
            <v>0</v>
          </cell>
          <cell r="Y794">
            <v>1300</v>
          </cell>
          <cell r="Z794">
            <v>0</v>
          </cell>
          <cell r="AA794">
            <v>1300</v>
          </cell>
          <cell r="AB794" t="str">
            <v>C702</v>
          </cell>
          <cell r="AC794">
            <v>0</v>
          </cell>
          <cell r="AD794">
            <v>0</v>
          </cell>
          <cell r="AE794">
            <v>1300</v>
          </cell>
          <cell r="AF794">
            <v>0</v>
          </cell>
          <cell r="AG794" t="str">
            <v>C702</v>
          </cell>
          <cell r="AJ794"/>
          <cell r="AK794">
            <v>1</v>
          </cell>
          <cell r="AL794">
            <v>959870.5499999997</v>
          </cell>
          <cell r="AV794">
            <v>1300</v>
          </cell>
        </row>
        <row r="795">
          <cell r="A795" t="str">
            <v>ZK107.K185.C727</v>
          </cell>
          <cell r="B795" t="str">
            <v>ZK107</v>
          </cell>
          <cell r="C795">
            <v>0</v>
          </cell>
          <cell r="D795">
            <v>0</v>
          </cell>
          <cell r="E795">
            <v>0</v>
          </cell>
          <cell r="F795">
            <v>1428.12</v>
          </cell>
          <cell r="G795">
            <v>0</v>
          </cell>
          <cell r="H795">
            <v>1428.12</v>
          </cell>
          <cell r="J795" t="str">
            <v>ZK107.K185.C727</v>
          </cell>
          <cell r="K795">
            <v>1428.12</v>
          </cell>
          <cell r="L795" t="str">
            <v>ZK107.K185.C727</v>
          </cell>
          <cell r="M795" t="str">
            <v>ZK107.K185.C727</v>
          </cell>
          <cell r="N795" t="str">
            <v>ZK107</v>
          </cell>
          <cell r="O795" t="str">
            <v>C727</v>
          </cell>
          <cell r="Q795">
            <v>1428.12</v>
          </cell>
          <cell r="R795">
            <v>0</v>
          </cell>
          <cell r="S795" t="b">
            <v>0</v>
          </cell>
          <cell r="U795" t="str">
            <v>ZK1</v>
          </cell>
          <cell r="V795" t="str">
            <v>C727</v>
          </cell>
          <cell r="W795">
            <v>0</v>
          </cell>
          <cell r="X795">
            <v>0</v>
          </cell>
          <cell r="Y795">
            <v>1428.12</v>
          </cell>
          <cell r="Z795">
            <v>0</v>
          </cell>
          <cell r="AA795">
            <v>1428.12</v>
          </cell>
          <cell r="AB795" t="str">
            <v>C727</v>
          </cell>
          <cell r="AC795">
            <v>0</v>
          </cell>
          <cell r="AD795">
            <v>0</v>
          </cell>
          <cell r="AE795">
            <v>1428.12</v>
          </cell>
          <cell r="AF795">
            <v>0</v>
          </cell>
          <cell r="AG795" t="str">
            <v>C727</v>
          </cell>
          <cell r="AJ795"/>
          <cell r="AK795">
            <v>1</v>
          </cell>
          <cell r="AL795">
            <v>959870.5499999997</v>
          </cell>
          <cell r="AV795">
            <v>1428.12</v>
          </cell>
        </row>
        <row r="796">
          <cell r="A796" t="str">
            <v>ZK107.K185.C728</v>
          </cell>
          <cell r="B796" t="str">
            <v>ZK107</v>
          </cell>
          <cell r="C796">
            <v>0</v>
          </cell>
          <cell r="D796">
            <v>0</v>
          </cell>
          <cell r="E796">
            <v>0</v>
          </cell>
          <cell r="F796">
            <v>2212.5</v>
          </cell>
          <cell r="G796">
            <v>0</v>
          </cell>
          <cell r="H796">
            <v>2212.5</v>
          </cell>
          <cell r="J796" t="str">
            <v>ZK107.K185.C728</v>
          </cell>
          <cell r="K796">
            <v>2212.5</v>
          </cell>
          <cell r="L796" t="str">
            <v>ZK107.K185.C728</v>
          </cell>
          <cell r="M796" t="str">
            <v>ZK107.K185.C728</v>
          </cell>
          <cell r="N796" t="str">
            <v>ZK107</v>
          </cell>
          <cell r="O796" t="str">
            <v>C728</v>
          </cell>
          <cell r="Q796">
            <v>2212.5</v>
          </cell>
          <cell r="R796">
            <v>0</v>
          </cell>
          <cell r="S796" t="b">
            <v>0</v>
          </cell>
          <cell r="U796" t="str">
            <v>ZK1</v>
          </cell>
          <cell r="V796" t="str">
            <v>C728</v>
          </cell>
          <cell r="W796">
            <v>0</v>
          </cell>
          <cell r="X796">
            <v>0</v>
          </cell>
          <cell r="Y796">
            <v>2212.5</v>
          </cell>
          <cell r="Z796">
            <v>0</v>
          </cell>
          <cell r="AA796">
            <v>2212.5</v>
          </cell>
          <cell r="AB796" t="str">
            <v>C728</v>
          </cell>
          <cell r="AC796">
            <v>0</v>
          </cell>
          <cell r="AD796">
            <v>0</v>
          </cell>
          <cell r="AE796">
            <v>2212.5</v>
          </cell>
          <cell r="AF796">
            <v>0</v>
          </cell>
          <cell r="AG796" t="str">
            <v>C728</v>
          </cell>
          <cell r="AJ796"/>
          <cell r="AK796">
            <v>1</v>
          </cell>
          <cell r="AL796">
            <v>959870.5499999997</v>
          </cell>
          <cell r="AV796">
            <v>2212.5</v>
          </cell>
        </row>
        <row r="797">
          <cell r="A797" t="str">
            <v>ZK107.K200.C910</v>
          </cell>
          <cell r="B797" t="str">
            <v>ZK107</v>
          </cell>
          <cell r="C797">
            <v>0</v>
          </cell>
          <cell r="D797">
            <v>0</v>
          </cell>
          <cell r="E797">
            <v>0</v>
          </cell>
          <cell r="F797">
            <v>790</v>
          </cell>
          <cell r="G797">
            <v>0</v>
          </cell>
          <cell r="H797">
            <v>790</v>
          </cell>
          <cell r="J797" t="str">
            <v>ZK107.K200.C910</v>
          </cell>
          <cell r="K797">
            <v>790</v>
          </cell>
          <cell r="L797" t="str">
            <v>ZK107.K200.C910</v>
          </cell>
          <cell r="M797" t="str">
            <v>ZK107.K200.C910</v>
          </cell>
          <cell r="N797" t="str">
            <v>ZK107</v>
          </cell>
          <cell r="O797" t="str">
            <v>C910</v>
          </cell>
          <cell r="Q797">
            <v>790</v>
          </cell>
          <cell r="R797">
            <v>0</v>
          </cell>
          <cell r="S797" t="b">
            <v>0</v>
          </cell>
          <cell r="U797" t="str">
            <v>ZK1</v>
          </cell>
          <cell r="V797" t="str">
            <v>C910</v>
          </cell>
          <cell r="W797">
            <v>0</v>
          </cell>
          <cell r="X797">
            <v>0</v>
          </cell>
          <cell r="Y797">
            <v>790</v>
          </cell>
          <cell r="Z797">
            <v>0</v>
          </cell>
          <cell r="AA797">
            <v>790</v>
          </cell>
          <cell r="AB797" t="str">
            <v>C910</v>
          </cell>
          <cell r="AC797">
            <v>0</v>
          </cell>
          <cell r="AD797">
            <v>0</v>
          </cell>
          <cell r="AE797">
            <v>790</v>
          </cell>
          <cell r="AF797">
            <v>0</v>
          </cell>
          <cell r="AG797" t="str">
            <v>C910</v>
          </cell>
          <cell r="AJ797"/>
          <cell r="AK797">
            <v>1</v>
          </cell>
          <cell r="AL797">
            <v>959870.5499999997</v>
          </cell>
          <cell r="AV797">
            <v>790</v>
          </cell>
        </row>
        <row r="798">
          <cell r="A798" t="str">
            <v>ZK107.K201.C019</v>
          </cell>
          <cell r="B798" t="str">
            <v>ZK107</v>
          </cell>
          <cell r="C798">
            <v>0</v>
          </cell>
          <cell r="D798">
            <v>0</v>
          </cell>
          <cell r="E798">
            <v>350</v>
          </cell>
          <cell r="F798">
            <v>0</v>
          </cell>
          <cell r="G798">
            <v>0</v>
          </cell>
          <cell r="H798">
            <v>0</v>
          </cell>
          <cell r="J798" t="str">
            <v>ZK107.K201.C019</v>
          </cell>
          <cell r="K798">
            <v>0</v>
          </cell>
          <cell r="L798" t="str">
            <v>ZK107.K201.C019</v>
          </cell>
          <cell r="M798" t="str">
            <v>ZK107.K201.C019</v>
          </cell>
          <cell r="N798" t="str">
            <v>ZK107</v>
          </cell>
          <cell r="O798" t="str">
            <v>C019</v>
          </cell>
          <cell r="Q798">
            <v>0</v>
          </cell>
          <cell r="R798">
            <v>0</v>
          </cell>
          <cell r="S798" t="b">
            <v>0</v>
          </cell>
          <cell r="U798" t="str">
            <v>ZK1</v>
          </cell>
          <cell r="V798" t="str">
            <v>C019</v>
          </cell>
          <cell r="W798">
            <v>0</v>
          </cell>
          <cell r="X798">
            <v>350</v>
          </cell>
          <cell r="Y798">
            <v>0</v>
          </cell>
          <cell r="Z798">
            <v>0</v>
          </cell>
          <cell r="AA798">
            <v>0</v>
          </cell>
          <cell r="AB798" t="str">
            <v>C019</v>
          </cell>
          <cell r="AC798">
            <v>0</v>
          </cell>
          <cell r="AD798">
            <v>350</v>
          </cell>
          <cell r="AE798">
            <v>0</v>
          </cell>
          <cell r="AF798">
            <v>0</v>
          </cell>
          <cell r="AG798" t="str">
            <v>C019</v>
          </cell>
          <cell r="AJ798"/>
          <cell r="AK798">
            <v>1</v>
          </cell>
          <cell r="AL798">
            <v>959870.5499999997</v>
          </cell>
          <cell r="AV798">
            <v>350</v>
          </cell>
        </row>
        <row r="799">
          <cell r="A799" t="str">
            <v>ZK107.K208.C236</v>
          </cell>
          <cell r="B799" t="str">
            <v>ZK107</v>
          </cell>
          <cell r="C799">
            <v>0</v>
          </cell>
          <cell r="D799">
            <v>0</v>
          </cell>
          <cell r="E799">
            <v>0</v>
          </cell>
          <cell r="F799">
            <v>1085</v>
          </cell>
          <cell r="G799">
            <v>0</v>
          </cell>
          <cell r="H799">
            <v>1085</v>
          </cell>
          <cell r="J799" t="str">
            <v>ZK107.K208.C236</v>
          </cell>
          <cell r="K799">
            <v>1085</v>
          </cell>
          <cell r="L799" t="str">
            <v>ZK107.K208.C236</v>
          </cell>
          <cell r="M799" t="str">
            <v>ZK107.K208.C236</v>
          </cell>
          <cell r="N799" t="str">
            <v>ZK107</v>
          </cell>
          <cell r="O799" t="str">
            <v>C236</v>
          </cell>
          <cell r="Q799">
            <v>1085</v>
          </cell>
          <cell r="R799">
            <v>0</v>
          </cell>
          <cell r="S799" t="b">
            <v>0</v>
          </cell>
          <cell r="U799" t="str">
            <v>ZK1</v>
          </cell>
          <cell r="V799" t="str">
            <v>C236</v>
          </cell>
          <cell r="W799">
            <v>0</v>
          </cell>
          <cell r="X799">
            <v>0</v>
          </cell>
          <cell r="Y799">
            <v>1085</v>
          </cell>
          <cell r="Z799">
            <v>0</v>
          </cell>
          <cell r="AA799">
            <v>1085</v>
          </cell>
          <cell r="AB799" t="str">
            <v>C236</v>
          </cell>
          <cell r="AC799">
            <v>0</v>
          </cell>
          <cell r="AD799">
            <v>0</v>
          </cell>
          <cell r="AE799">
            <v>1085</v>
          </cell>
          <cell r="AF799">
            <v>0</v>
          </cell>
          <cell r="AG799" t="str">
            <v>C236</v>
          </cell>
          <cell r="AJ799"/>
          <cell r="AK799">
            <v>1</v>
          </cell>
          <cell r="AL799">
            <v>959870.5499999997</v>
          </cell>
          <cell r="AV799">
            <v>1085</v>
          </cell>
        </row>
        <row r="800">
          <cell r="A800" t="str">
            <v>ZK107.K209.C070</v>
          </cell>
          <cell r="B800" t="str">
            <v>ZK107</v>
          </cell>
          <cell r="C800">
            <v>0</v>
          </cell>
          <cell r="D800">
            <v>0</v>
          </cell>
          <cell r="E800">
            <v>0</v>
          </cell>
          <cell r="F800">
            <v>982.96</v>
          </cell>
          <cell r="G800">
            <v>0</v>
          </cell>
          <cell r="H800">
            <v>982.96</v>
          </cell>
          <cell r="J800" t="str">
            <v>ZK107.K209.C070</v>
          </cell>
          <cell r="K800">
            <v>982.96</v>
          </cell>
          <cell r="L800" t="str">
            <v>ZK107.K209.C070</v>
          </cell>
          <cell r="M800" t="str">
            <v>ZK107.K209.C070</v>
          </cell>
          <cell r="N800" t="str">
            <v>ZK107</v>
          </cell>
          <cell r="O800" t="str">
            <v>C070</v>
          </cell>
          <cell r="Q800">
            <v>982.96</v>
          </cell>
          <cell r="R800">
            <v>0</v>
          </cell>
          <cell r="S800" t="b">
            <v>0</v>
          </cell>
          <cell r="U800" t="str">
            <v>ZK1</v>
          </cell>
          <cell r="V800" t="str">
            <v>C070</v>
          </cell>
          <cell r="W800">
            <v>0</v>
          </cell>
          <cell r="X800">
            <v>0</v>
          </cell>
          <cell r="Y800">
            <v>982.96</v>
          </cell>
          <cell r="Z800">
            <v>0</v>
          </cell>
          <cell r="AA800">
            <v>982.96</v>
          </cell>
          <cell r="AB800" t="str">
            <v>C070</v>
          </cell>
          <cell r="AC800">
            <v>0</v>
          </cell>
          <cell r="AD800">
            <v>0</v>
          </cell>
          <cell r="AE800">
            <v>982.96</v>
          </cell>
          <cell r="AF800">
            <v>0</v>
          </cell>
          <cell r="AG800" t="str">
            <v>C070</v>
          </cell>
          <cell r="AJ800"/>
          <cell r="AK800">
            <v>1</v>
          </cell>
          <cell r="AL800">
            <v>959870.5499999997</v>
          </cell>
          <cell r="AV800">
            <v>982.96</v>
          </cell>
        </row>
        <row r="801">
          <cell r="A801" t="str">
            <v>ZK107.K227.C301</v>
          </cell>
          <cell r="B801" t="str">
            <v>ZK107</v>
          </cell>
          <cell r="C801">
            <v>0</v>
          </cell>
          <cell r="D801">
            <v>0</v>
          </cell>
          <cell r="E801">
            <v>0</v>
          </cell>
          <cell r="F801">
            <v>933.63</v>
          </cell>
          <cell r="G801">
            <v>0</v>
          </cell>
          <cell r="H801">
            <v>933.63</v>
          </cell>
          <cell r="J801" t="str">
            <v>ZK107.K227.C301</v>
          </cell>
          <cell r="K801">
            <v>933.63</v>
          </cell>
          <cell r="L801" t="str">
            <v>ZK107.K227.C301</v>
          </cell>
          <cell r="M801" t="str">
            <v>ZK107.K227.C301</v>
          </cell>
          <cell r="N801" t="str">
            <v>ZK107</v>
          </cell>
          <cell r="O801" t="str">
            <v>C301</v>
          </cell>
          <cell r="Q801">
            <v>933.63</v>
          </cell>
          <cell r="R801">
            <v>0</v>
          </cell>
          <cell r="S801" t="b">
            <v>0</v>
          </cell>
          <cell r="U801" t="str">
            <v>ZK1</v>
          </cell>
          <cell r="V801" t="str">
            <v>C301</v>
          </cell>
          <cell r="W801">
            <v>0</v>
          </cell>
          <cell r="X801">
            <v>0</v>
          </cell>
          <cell r="Y801">
            <v>933.63</v>
          </cell>
          <cell r="Z801">
            <v>0</v>
          </cell>
          <cell r="AA801">
            <v>933.63</v>
          </cell>
          <cell r="AB801" t="str">
            <v>C301</v>
          </cell>
          <cell r="AC801">
            <v>0</v>
          </cell>
          <cell r="AD801">
            <v>0</v>
          </cell>
          <cell r="AE801">
            <v>933.63</v>
          </cell>
          <cell r="AF801">
            <v>0</v>
          </cell>
          <cell r="AG801" t="str">
            <v>C301</v>
          </cell>
          <cell r="AJ801"/>
          <cell r="AK801">
            <v>1</v>
          </cell>
          <cell r="AL801">
            <v>959870.5499999997</v>
          </cell>
          <cell r="AV801">
            <v>933.63</v>
          </cell>
        </row>
        <row r="802">
          <cell r="A802" t="str">
            <v>ZK107.K232.C070</v>
          </cell>
          <cell r="B802" t="str">
            <v>ZK107</v>
          </cell>
          <cell r="C802">
            <v>0</v>
          </cell>
          <cell r="D802">
            <v>0</v>
          </cell>
          <cell r="E802">
            <v>0</v>
          </cell>
          <cell r="F802">
            <v>646.67999999999995</v>
          </cell>
          <cell r="G802">
            <v>0</v>
          </cell>
          <cell r="H802">
            <v>646.67999999999995</v>
          </cell>
          <cell r="J802" t="str">
            <v>ZK107.K232.C070</v>
          </cell>
          <cell r="K802">
            <v>646.67999999999995</v>
          </cell>
          <cell r="L802" t="str">
            <v>ZK107.K232.C070</v>
          </cell>
          <cell r="M802" t="str">
            <v>ZK107.K232.C070</v>
          </cell>
          <cell r="N802" t="str">
            <v>ZK107</v>
          </cell>
          <cell r="O802" t="str">
            <v>C070</v>
          </cell>
          <cell r="Q802">
            <v>646.67999999999995</v>
          </cell>
          <cell r="R802">
            <v>0</v>
          </cell>
          <cell r="S802" t="b">
            <v>0</v>
          </cell>
          <cell r="U802" t="str">
            <v>ZK1</v>
          </cell>
          <cell r="V802" t="str">
            <v>C070</v>
          </cell>
          <cell r="W802">
            <v>0</v>
          </cell>
          <cell r="X802">
            <v>0</v>
          </cell>
          <cell r="Y802">
            <v>646.67999999999995</v>
          </cell>
          <cell r="Z802">
            <v>0</v>
          </cell>
          <cell r="AA802">
            <v>646.67999999999995</v>
          </cell>
          <cell r="AB802" t="str">
            <v>C070</v>
          </cell>
          <cell r="AC802">
            <v>0</v>
          </cell>
          <cell r="AD802">
            <v>0</v>
          </cell>
          <cell r="AE802">
            <v>646.67999999999995</v>
          </cell>
          <cell r="AF802">
            <v>0</v>
          </cell>
          <cell r="AG802" t="str">
            <v>C070</v>
          </cell>
          <cell r="AJ802"/>
          <cell r="AK802">
            <v>1</v>
          </cell>
          <cell r="AL802">
            <v>959870.5499999997</v>
          </cell>
          <cell r="AV802">
            <v>646.67999999999995</v>
          </cell>
        </row>
        <row r="803">
          <cell r="A803" t="str">
            <v>ZK107.K238.C727</v>
          </cell>
          <cell r="B803" t="str">
            <v>ZK107</v>
          </cell>
          <cell r="C803">
            <v>0</v>
          </cell>
          <cell r="D803">
            <v>0</v>
          </cell>
          <cell r="E803">
            <v>0</v>
          </cell>
          <cell r="F803">
            <v>738.32</v>
          </cell>
          <cell r="G803">
            <v>0</v>
          </cell>
          <cell r="H803">
            <v>738.32</v>
          </cell>
          <cell r="J803" t="str">
            <v>ZK107.K238.C727</v>
          </cell>
          <cell r="K803">
            <v>738.32</v>
          </cell>
          <cell r="L803" t="str">
            <v>ZK107.K238.C727</v>
          </cell>
          <cell r="M803" t="str">
            <v>ZK107.K238.C727</v>
          </cell>
          <cell r="N803" t="str">
            <v>ZK107</v>
          </cell>
          <cell r="O803" t="str">
            <v>C727</v>
          </cell>
          <cell r="Q803">
            <v>738.32</v>
          </cell>
          <cell r="R803">
            <v>0</v>
          </cell>
          <cell r="S803" t="b">
            <v>0</v>
          </cell>
          <cell r="U803" t="str">
            <v>ZK1</v>
          </cell>
          <cell r="V803" t="str">
            <v>C727</v>
          </cell>
          <cell r="W803">
            <v>0</v>
          </cell>
          <cell r="X803">
            <v>0</v>
          </cell>
          <cell r="Y803">
            <v>738.32</v>
          </cell>
          <cell r="Z803">
            <v>0</v>
          </cell>
          <cell r="AA803">
            <v>738.32</v>
          </cell>
          <cell r="AB803" t="str">
            <v>C727</v>
          </cell>
          <cell r="AC803">
            <v>0</v>
          </cell>
          <cell r="AD803">
            <v>0</v>
          </cell>
          <cell r="AE803">
            <v>738.32</v>
          </cell>
          <cell r="AF803">
            <v>0</v>
          </cell>
          <cell r="AG803" t="str">
            <v>C727</v>
          </cell>
          <cell r="AJ803"/>
          <cell r="AK803">
            <v>1</v>
          </cell>
          <cell r="AL803">
            <v>959870.5499999997</v>
          </cell>
          <cell r="AV803">
            <v>738.32</v>
          </cell>
        </row>
        <row r="804">
          <cell r="A804" t="str">
            <v>ZK107.K238.C728</v>
          </cell>
          <cell r="B804" t="str">
            <v>ZK107</v>
          </cell>
          <cell r="C804">
            <v>0</v>
          </cell>
          <cell r="D804">
            <v>0</v>
          </cell>
          <cell r="E804">
            <v>0</v>
          </cell>
          <cell r="F804">
            <v>3242</v>
          </cell>
          <cell r="G804">
            <v>0</v>
          </cell>
          <cell r="H804">
            <v>3242</v>
          </cell>
          <cell r="J804" t="str">
            <v>ZK107.K238.C728</v>
          </cell>
          <cell r="K804">
            <v>3242</v>
          </cell>
          <cell r="L804" t="str">
            <v>ZK107.K238.C728</v>
          </cell>
          <cell r="M804" t="str">
            <v>ZK107.K238.C728</v>
          </cell>
          <cell r="N804" t="str">
            <v>ZK107</v>
          </cell>
          <cell r="O804" t="str">
            <v>C728</v>
          </cell>
          <cell r="Q804">
            <v>3242</v>
          </cell>
          <cell r="R804">
            <v>0</v>
          </cell>
          <cell r="S804" t="b">
            <v>0</v>
          </cell>
          <cell r="U804" t="str">
            <v>ZK1</v>
          </cell>
          <cell r="V804" t="str">
            <v>C728</v>
          </cell>
          <cell r="W804">
            <v>0</v>
          </cell>
          <cell r="X804">
            <v>0</v>
          </cell>
          <cell r="Y804">
            <v>3242</v>
          </cell>
          <cell r="Z804">
            <v>0</v>
          </cell>
          <cell r="AA804">
            <v>3242</v>
          </cell>
          <cell r="AB804" t="str">
            <v>C728</v>
          </cell>
          <cell r="AC804">
            <v>0</v>
          </cell>
          <cell r="AD804">
            <v>0</v>
          </cell>
          <cell r="AE804">
            <v>3242</v>
          </cell>
          <cell r="AF804">
            <v>0</v>
          </cell>
          <cell r="AG804" t="str">
            <v>C728</v>
          </cell>
          <cell r="AJ804"/>
          <cell r="AK804">
            <v>1</v>
          </cell>
          <cell r="AL804">
            <v>959870.5499999997</v>
          </cell>
          <cell r="AV804">
            <v>3242</v>
          </cell>
        </row>
        <row r="805">
          <cell r="A805" t="str">
            <v>ZK107.K245.C070</v>
          </cell>
          <cell r="B805" t="str">
            <v>ZK107</v>
          </cell>
          <cell r="C805">
            <v>0</v>
          </cell>
          <cell r="D805">
            <v>0</v>
          </cell>
          <cell r="E805">
            <v>0</v>
          </cell>
          <cell r="F805">
            <v>2000</v>
          </cell>
          <cell r="G805">
            <v>0</v>
          </cell>
          <cell r="H805">
            <v>2000</v>
          </cell>
          <cell r="J805" t="str">
            <v>ZK107.K245.C070</v>
          </cell>
          <cell r="K805">
            <v>2000</v>
          </cell>
          <cell r="L805" t="str">
            <v>ZK107.K245.C070</v>
          </cell>
          <cell r="M805" t="str">
            <v>ZK107.K245.C070</v>
          </cell>
          <cell r="N805" t="str">
            <v>ZK107</v>
          </cell>
          <cell r="O805" t="str">
            <v>C070</v>
          </cell>
          <cell r="Q805">
            <v>2000</v>
          </cell>
          <cell r="R805">
            <v>0</v>
          </cell>
          <cell r="S805" t="b">
            <v>0</v>
          </cell>
          <cell r="U805" t="str">
            <v>ZK1</v>
          </cell>
          <cell r="V805" t="str">
            <v>C070</v>
          </cell>
          <cell r="W805">
            <v>0</v>
          </cell>
          <cell r="X805">
            <v>0</v>
          </cell>
          <cell r="Y805">
            <v>2000</v>
          </cell>
          <cell r="Z805">
            <v>0</v>
          </cell>
          <cell r="AA805">
            <v>2000</v>
          </cell>
          <cell r="AB805" t="str">
            <v>C070</v>
          </cell>
          <cell r="AC805">
            <v>0</v>
          </cell>
          <cell r="AD805">
            <v>0</v>
          </cell>
          <cell r="AE805">
            <v>2000</v>
          </cell>
          <cell r="AF805">
            <v>0</v>
          </cell>
          <cell r="AG805" t="str">
            <v>C070</v>
          </cell>
          <cell r="AJ805"/>
          <cell r="AK805">
            <v>1</v>
          </cell>
          <cell r="AL805">
            <v>959870.5499999997</v>
          </cell>
          <cell r="AV805">
            <v>2000</v>
          </cell>
        </row>
        <row r="806">
          <cell r="A806" t="str">
            <v>ZK107.K246.C100</v>
          </cell>
          <cell r="B806" t="str">
            <v>ZK107</v>
          </cell>
          <cell r="C806">
            <v>0</v>
          </cell>
          <cell r="D806">
            <v>0</v>
          </cell>
          <cell r="E806">
            <v>0</v>
          </cell>
          <cell r="F806">
            <v>4946.7</v>
          </cell>
          <cell r="G806">
            <v>0</v>
          </cell>
          <cell r="H806">
            <v>4946.7</v>
          </cell>
          <cell r="J806" t="str">
            <v>ZK107.K246.C100</v>
          </cell>
          <cell r="K806">
            <v>4946.7</v>
          </cell>
          <cell r="L806" t="str">
            <v>ZK107.K246.C100</v>
          </cell>
          <cell r="M806" t="str">
            <v>ZK107.K246.C100</v>
          </cell>
          <cell r="N806" t="str">
            <v>ZK107</v>
          </cell>
          <cell r="O806" t="str">
            <v>C100</v>
          </cell>
          <cell r="Q806">
            <v>4946.7</v>
          </cell>
          <cell r="R806">
            <v>0</v>
          </cell>
          <cell r="S806" t="b">
            <v>0</v>
          </cell>
          <cell r="U806" t="str">
            <v>ZK1</v>
          </cell>
          <cell r="V806" t="str">
            <v>C100</v>
          </cell>
          <cell r="W806">
            <v>0</v>
          </cell>
          <cell r="X806">
            <v>0</v>
          </cell>
          <cell r="Y806">
            <v>4946.7</v>
          </cell>
          <cell r="Z806">
            <v>0</v>
          </cell>
          <cell r="AA806">
            <v>4946.7</v>
          </cell>
          <cell r="AB806" t="str">
            <v>C100</v>
          </cell>
          <cell r="AC806">
            <v>0</v>
          </cell>
          <cell r="AD806">
            <v>0</v>
          </cell>
          <cell r="AE806">
            <v>4946.7</v>
          </cell>
          <cell r="AF806">
            <v>0</v>
          </cell>
          <cell r="AG806" t="str">
            <v>C100</v>
          </cell>
          <cell r="AJ806"/>
          <cell r="AK806">
            <v>1</v>
          </cell>
          <cell r="AL806">
            <v>959870.5499999997</v>
          </cell>
          <cell r="AV806">
            <v>4946.7</v>
          </cell>
        </row>
        <row r="807">
          <cell r="A807" t="str">
            <v>ZK107.K247.C100</v>
          </cell>
          <cell r="B807" t="str">
            <v>ZK107</v>
          </cell>
          <cell r="C807">
            <v>0</v>
          </cell>
          <cell r="D807">
            <v>0</v>
          </cell>
          <cell r="E807">
            <v>0</v>
          </cell>
          <cell r="F807">
            <v>6903</v>
          </cell>
          <cell r="G807">
            <v>0</v>
          </cell>
          <cell r="H807">
            <v>6903</v>
          </cell>
          <cell r="J807" t="str">
            <v>ZK107.K247.C100</v>
          </cell>
          <cell r="K807">
            <v>6903</v>
          </cell>
          <cell r="L807" t="str">
            <v>ZK107.K247.C100</v>
          </cell>
          <cell r="M807" t="str">
            <v>ZK107.K247.C100</v>
          </cell>
          <cell r="N807" t="str">
            <v>ZK107</v>
          </cell>
          <cell r="O807" t="str">
            <v>C100</v>
          </cell>
          <cell r="Q807">
            <v>6903</v>
          </cell>
          <cell r="R807">
            <v>0</v>
          </cell>
          <cell r="S807" t="b">
            <v>0</v>
          </cell>
          <cell r="U807" t="str">
            <v>ZK1</v>
          </cell>
          <cell r="V807" t="str">
            <v>C100</v>
          </cell>
          <cell r="W807">
            <v>0</v>
          </cell>
          <cell r="X807">
            <v>0</v>
          </cell>
          <cell r="Y807">
            <v>6903</v>
          </cell>
          <cell r="Z807">
            <v>0</v>
          </cell>
          <cell r="AA807">
            <v>6903</v>
          </cell>
          <cell r="AB807" t="str">
            <v>C100</v>
          </cell>
          <cell r="AC807">
            <v>0</v>
          </cell>
          <cell r="AD807">
            <v>0</v>
          </cell>
          <cell r="AE807">
            <v>6903</v>
          </cell>
          <cell r="AF807">
            <v>0</v>
          </cell>
          <cell r="AG807" t="str">
            <v>C100</v>
          </cell>
          <cell r="AJ807"/>
          <cell r="AK807">
            <v>1</v>
          </cell>
          <cell r="AL807">
            <v>959870.5499999997</v>
          </cell>
          <cell r="AV807">
            <v>6903</v>
          </cell>
        </row>
        <row r="808">
          <cell r="A808" t="str">
            <v>ZK107.K253.C702</v>
          </cell>
          <cell r="B808" t="str">
            <v>ZK107</v>
          </cell>
          <cell r="C808">
            <v>0</v>
          </cell>
          <cell r="D808">
            <v>0</v>
          </cell>
          <cell r="E808">
            <v>0</v>
          </cell>
          <cell r="F808">
            <v>1402.5</v>
          </cell>
          <cell r="G808">
            <v>0</v>
          </cell>
          <cell r="H808">
            <v>1402.5</v>
          </cell>
          <cell r="J808" t="str">
            <v>ZK107.K253.C702</v>
          </cell>
          <cell r="K808">
            <v>1402.5</v>
          </cell>
          <cell r="L808" t="str">
            <v>ZK107.K253.C702</v>
          </cell>
          <cell r="M808" t="str">
            <v>ZK107.K253.C702</v>
          </cell>
          <cell r="N808" t="str">
            <v>ZK107</v>
          </cell>
          <cell r="O808" t="str">
            <v>C702</v>
          </cell>
          <cell r="Q808">
            <v>1402.5</v>
          </cell>
          <cell r="R808">
            <v>0</v>
          </cell>
          <cell r="S808" t="b">
            <v>0</v>
          </cell>
          <cell r="U808" t="str">
            <v>ZK1</v>
          </cell>
          <cell r="V808" t="str">
            <v>C702</v>
          </cell>
          <cell r="W808">
            <v>0</v>
          </cell>
          <cell r="X808">
            <v>0</v>
          </cell>
          <cell r="Y808">
            <v>1402.5</v>
          </cell>
          <cell r="Z808">
            <v>0</v>
          </cell>
          <cell r="AA808">
            <v>1402.5</v>
          </cell>
          <cell r="AB808" t="str">
            <v>C702</v>
          </cell>
          <cell r="AC808">
            <v>0</v>
          </cell>
          <cell r="AD808">
            <v>0</v>
          </cell>
          <cell r="AE808">
            <v>1402.5</v>
          </cell>
          <cell r="AF808">
            <v>0</v>
          </cell>
          <cell r="AG808" t="str">
            <v>C702</v>
          </cell>
          <cell r="AJ808"/>
          <cell r="AK808">
            <v>1</v>
          </cell>
          <cell r="AL808">
            <v>959870.5499999997</v>
          </cell>
          <cell r="AV808">
            <v>1402.5</v>
          </cell>
        </row>
        <row r="809">
          <cell r="A809" t="str">
            <v>ZK107.K253.C727</v>
          </cell>
          <cell r="B809" t="str">
            <v>ZK107</v>
          </cell>
          <cell r="C809">
            <v>0</v>
          </cell>
          <cell r="D809">
            <v>0</v>
          </cell>
          <cell r="E809">
            <v>0</v>
          </cell>
          <cell r="F809">
            <v>762.5</v>
          </cell>
          <cell r="G809">
            <v>0</v>
          </cell>
          <cell r="H809">
            <v>762.5</v>
          </cell>
          <cell r="J809" t="str">
            <v>ZK107.K253.C727</v>
          </cell>
          <cell r="K809">
            <v>762.5</v>
          </cell>
          <cell r="L809" t="str">
            <v>ZK107.K253.C727</v>
          </cell>
          <cell r="M809" t="str">
            <v>ZK107.K253.C727</v>
          </cell>
          <cell r="N809" t="str">
            <v>ZK107</v>
          </cell>
          <cell r="O809" t="str">
            <v>C727</v>
          </cell>
          <cell r="Q809">
            <v>762.5</v>
          </cell>
          <cell r="R809">
            <v>0</v>
          </cell>
          <cell r="S809" t="b">
            <v>0</v>
          </cell>
          <cell r="U809" t="str">
            <v>ZK1</v>
          </cell>
          <cell r="V809" t="str">
            <v>C727</v>
          </cell>
          <cell r="W809">
            <v>0</v>
          </cell>
          <cell r="X809">
            <v>0</v>
          </cell>
          <cell r="Y809">
            <v>762.5</v>
          </cell>
          <cell r="Z809">
            <v>0</v>
          </cell>
          <cell r="AA809">
            <v>762.5</v>
          </cell>
          <cell r="AB809" t="str">
            <v>C727</v>
          </cell>
          <cell r="AC809">
            <v>0</v>
          </cell>
          <cell r="AD809">
            <v>0</v>
          </cell>
          <cell r="AE809">
            <v>762.5</v>
          </cell>
          <cell r="AF809">
            <v>0</v>
          </cell>
          <cell r="AG809" t="str">
            <v>C727</v>
          </cell>
          <cell r="AJ809"/>
          <cell r="AK809">
            <v>1</v>
          </cell>
          <cell r="AL809">
            <v>959870.5499999997</v>
          </cell>
          <cell r="AV809">
            <v>762.5</v>
          </cell>
        </row>
        <row r="810">
          <cell r="A810" t="str">
            <v>ZK107.K257.C020</v>
          </cell>
          <cell r="B810" t="str">
            <v>ZK107</v>
          </cell>
          <cell r="C810">
            <v>0</v>
          </cell>
          <cell r="D810">
            <v>0</v>
          </cell>
          <cell r="E810">
            <v>1423.47</v>
          </cell>
          <cell r="F810">
            <v>0</v>
          </cell>
          <cell r="G810">
            <v>0</v>
          </cell>
          <cell r="H810">
            <v>0</v>
          </cell>
          <cell r="J810" t="str">
            <v>ZK107.K257.C020</v>
          </cell>
          <cell r="K810">
            <v>0</v>
          </cell>
          <cell r="L810" t="str">
            <v>ZK107.K257.C020</v>
          </cell>
          <cell r="M810" t="str">
            <v>ZK107.K257.C020</v>
          </cell>
          <cell r="N810" t="str">
            <v>ZK107</v>
          </cell>
          <cell r="O810" t="str">
            <v>C020</v>
          </cell>
          <cell r="Q810">
            <v>0</v>
          </cell>
          <cell r="R810">
            <v>0</v>
          </cell>
          <cell r="S810" t="b">
            <v>0</v>
          </cell>
          <cell r="U810" t="str">
            <v>ZK1</v>
          </cell>
          <cell r="V810" t="str">
            <v>C020</v>
          </cell>
          <cell r="W810">
            <v>0</v>
          </cell>
          <cell r="X810">
            <v>1423.47</v>
          </cell>
          <cell r="Y810">
            <v>0</v>
          </cell>
          <cell r="Z810">
            <v>0</v>
          </cell>
          <cell r="AA810">
            <v>0</v>
          </cell>
          <cell r="AB810" t="str">
            <v>C020</v>
          </cell>
          <cell r="AC810">
            <v>0</v>
          </cell>
          <cell r="AD810">
            <v>1423.47</v>
          </cell>
          <cell r="AE810">
            <v>0</v>
          </cell>
          <cell r="AF810">
            <v>0</v>
          </cell>
          <cell r="AG810" t="str">
            <v>C020</v>
          </cell>
          <cell r="AJ810"/>
          <cell r="AK810">
            <v>1</v>
          </cell>
          <cell r="AL810">
            <v>959870.5499999997</v>
          </cell>
          <cell r="AV810">
            <v>1423.47</v>
          </cell>
        </row>
        <row r="811">
          <cell r="A811" t="str">
            <v>ZK107.K257.C235</v>
          </cell>
          <cell r="B811" t="str">
            <v>ZK107</v>
          </cell>
          <cell r="C811">
            <v>0</v>
          </cell>
          <cell r="D811">
            <v>0</v>
          </cell>
          <cell r="E811">
            <v>0</v>
          </cell>
          <cell r="F811">
            <v>80</v>
          </cell>
          <cell r="G811">
            <v>0</v>
          </cell>
          <cell r="H811">
            <v>80</v>
          </cell>
          <cell r="J811" t="str">
            <v>ZK107.K257.C235</v>
          </cell>
          <cell r="K811">
            <v>80</v>
          </cell>
          <cell r="L811" t="str">
            <v>ZK107.K257.C235</v>
          </cell>
          <cell r="M811" t="str">
            <v>ZK107.K257.C235</v>
          </cell>
          <cell r="N811" t="str">
            <v>ZK107</v>
          </cell>
          <cell r="O811" t="str">
            <v>C235</v>
          </cell>
          <cell r="Q811">
            <v>80</v>
          </cell>
          <cell r="R811">
            <v>0</v>
          </cell>
          <cell r="S811" t="b">
            <v>0</v>
          </cell>
          <cell r="U811" t="str">
            <v>ZK1</v>
          </cell>
          <cell r="V811" t="str">
            <v>C235</v>
          </cell>
          <cell r="W811">
            <v>0</v>
          </cell>
          <cell r="X811">
            <v>0</v>
          </cell>
          <cell r="Y811">
            <v>80</v>
          </cell>
          <cell r="Z811">
            <v>0</v>
          </cell>
          <cell r="AA811">
            <v>80</v>
          </cell>
          <cell r="AB811" t="str">
            <v>C235</v>
          </cell>
          <cell r="AC811">
            <v>0</v>
          </cell>
          <cell r="AD811">
            <v>0</v>
          </cell>
          <cell r="AE811">
            <v>80</v>
          </cell>
          <cell r="AF811">
            <v>0</v>
          </cell>
          <cell r="AG811" t="str">
            <v>C235</v>
          </cell>
          <cell r="AJ811"/>
          <cell r="AK811">
            <v>1</v>
          </cell>
          <cell r="AL811">
            <v>959870.5499999997</v>
          </cell>
          <cell r="AV811">
            <v>80</v>
          </cell>
        </row>
        <row r="812">
          <cell r="A812" t="str">
            <v>ZK107.K257.C810</v>
          </cell>
          <cell r="B812" t="str">
            <v>ZK107</v>
          </cell>
          <cell r="C812">
            <v>0</v>
          </cell>
          <cell r="D812">
            <v>0</v>
          </cell>
          <cell r="E812">
            <v>0</v>
          </cell>
          <cell r="F812">
            <v>272.25</v>
          </cell>
          <cell r="G812">
            <v>0</v>
          </cell>
          <cell r="H812">
            <v>272.25</v>
          </cell>
          <cell r="J812" t="str">
            <v>ZK107.K257.C810</v>
          </cell>
          <cell r="K812">
            <v>272.25</v>
          </cell>
          <cell r="L812" t="str">
            <v>ZK107.K257.C810</v>
          </cell>
          <cell r="M812" t="str">
            <v>ZK107.K257.C810</v>
          </cell>
          <cell r="N812" t="str">
            <v>ZK107</v>
          </cell>
          <cell r="O812" t="str">
            <v>C810</v>
          </cell>
          <cell r="Q812">
            <v>272.25</v>
          </cell>
          <cell r="R812">
            <v>0</v>
          </cell>
          <cell r="S812" t="b">
            <v>0</v>
          </cell>
          <cell r="U812" t="str">
            <v>ZK1</v>
          </cell>
          <cell r="V812" t="str">
            <v>C810</v>
          </cell>
          <cell r="W812">
            <v>0</v>
          </cell>
          <cell r="X812">
            <v>0</v>
          </cell>
          <cell r="Y812">
            <v>272.25</v>
          </cell>
          <cell r="Z812">
            <v>0</v>
          </cell>
          <cell r="AA812">
            <v>272.25</v>
          </cell>
          <cell r="AB812" t="str">
            <v>C810</v>
          </cell>
          <cell r="AC812">
            <v>0</v>
          </cell>
          <cell r="AD812">
            <v>0</v>
          </cell>
          <cell r="AE812">
            <v>272.25</v>
          </cell>
          <cell r="AF812">
            <v>0</v>
          </cell>
          <cell r="AG812" t="str">
            <v>C810</v>
          </cell>
          <cell r="AJ812"/>
          <cell r="AK812">
            <v>1</v>
          </cell>
          <cell r="AL812">
            <v>959870.5499999997</v>
          </cell>
          <cell r="AV812">
            <v>272.25</v>
          </cell>
        </row>
        <row r="813">
          <cell r="A813" t="str">
            <v>ZK107.K258.C019</v>
          </cell>
          <cell r="B813" t="str">
            <v>ZK107</v>
          </cell>
          <cell r="C813">
            <v>0</v>
          </cell>
          <cell r="D813">
            <v>0</v>
          </cell>
          <cell r="E813">
            <v>35605.839999999997</v>
          </cell>
          <cell r="F813">
            <v>0</v>
          </cell>
          <cell r="G813">
            <v>0</v>
          </cell>
          <cell r="H813">
            <v>0</v>
          </cell>
          <cell r="J813" t="str">
            <v>ZK107.K258.C019</v>
          </cell>
          <cell r="K813">
            <v>0</v>
          </cell>
          <cell r="L813" t="str">
            <v>ZK107.K258.C019</v>
          </cell>
          <cell r="M813" t="str">
            <v>ZK107.K258.C019</v>
          </cell>
          <cell r="N813" t="str">
            <v>ZK107</v>
          </cell>
          <cell r="O813" t="str">
            <v>C019</v>
          </cell>
          <cell r="Q813">
            <v>0</v>
          </cell>
          <cell r="R813">
            <v>0</v>
          </cell>
          <cell r="S813" t="b">
            <v>0</v>
          </cell>
          <cell r="U813" t="str">
            <v>ZK1</v>
          </cell>
          <cell r="V813" t="str">
            <v>C019</v>
          </cell>
          <cell r="W813">
            <v>0</v>
          </cell>
          <cell r="X813">
            <v>35605.839999999997</v>
          </cell>
          <cell r="Y813">
            <v>0</v>
          </cell>
          <cell r="Z813">
            <v>0</v>
          </cell>
          <cell r="AA813">
            <v>0</v>
          </cell>
          <cell r="AB813" t="str">
            <v>C019</v>
          </cell>
          <cell r="AC813">
            <v>0</v>
          </cell>
          <cell r="AD813">
            <v>35605.839999999997</v>
          </cell>
          <cell r="AE813">
            <v>0</v>
          </cell>
          <cell r="AF813">
            <v>0</v>
          </cell>
          <cell r="AG813" t="str">
            <v>C019</v>
          </cell>
          <cell r="AJ813"/>
          <cell r="AK813">
            <v>1</v>
          </cell>
          <cell r="AL813">
            <v>959870.5499999997</v>
          </cell>
          <cell r="AV813">
            <v>35605.839999999997</v>
          </cell>
        </row>
        <row r="814">
          <cell r="A814" t="str">
            <v>ZK107.K258.C020</v>
          </cell>
          <cell r="B814" t="str">
            <v>ZK107</v>
          </cell>
          <cell r="C814">
            <v>0</v>
          </cell>
          <cell r="D814">
            <v>0</v>
          </cell>
          <cell r="E814">
            <v>4104.99</v>
          </cell>
          <cell r="F814">
            <v>0</v>
          </cell>
          <cell r="G814">
            <v>0</v>
          </cell>
          <cell r="H814">
            <v>0</v>
          </cell>
          <cell r="J814" t="str">
            <v>ZK107.K258.C020</v>
          </cell>
          <cell r="K814">
            <v>0</v>
          </cell>
          <cell r="L814" t="str">
            <v>ZK107.K258.C020</v>
          </cell>
          <cell r="M814" t="str">
            <v>ZK107.K258.C020</v>
          </cell>
          <cell r="N814" t="str">
            <v>ZK107</v>
          </cell>
          <cell r="O814" t="str">
            <v>C020</v>
          </cell>
          <cell r="Q814">
            <v>0</v>
          </cell>
          <cell r="R814">
            <v>0</v>
          </cell>
          <cell r="S814" t="b">
            <v>0</v>
          </cell>
          <cell r="U814" t="str">
            <v>ZK1</v>
          </cell>
          <cell r="V814" t="str">
            <v>C020</v>
          </cell>
          <cell r="W814">
            <v>0</v>
          </cell>
          <cell r="X814">
            <v>4104.99</v>
          </cell>
          <cell r="Y814">
            <v>0</v>
          </cell>
          <cell r="Z814">
            <v>0</v>
          </cell>
          <cell r="AA814">
            <v>0</v>
          </cell>
          <cell r="AB814" t="str">
            <v>C020</v>
          </cell>
          <cell r="AC814">
            <v>0</v>
          </cell>
          <cell r="AD814">
            <v>4104.99</v>
          </cell>
          <cell r="AE814">
            <v>0</v>
          </cell>
          <cell r="AF814">
            <v>0</v>
          </cell>
          <cell r="AG814" t="str">
            <v>C020</v>
          </cell>
          <cell r="AJ814"/>
          <cell r="AK814">
            <v>1</v>
          </cell>
          <cell r="AL814">
            <v>959870.5499999997</v>
          </cell>
          <cell r="AV814">
            <v>4104.99</v>
          </cell>
        </row>
        <row r="815">
          <cell r="A815" t="str">
            <v>ZK107.K258.C100</v>
          </cell>
          <cell r="B815" t="str">
            <v>ZK107</v>
          </cell>
          <cell r="C815">
            <v>0</v>
          </cell>
          <cell r="D815">
            <v>0</v>
          </cell>
          <cell r="E815">
            <v>0</v>
          </cell>
          <cell r="F815">
            <v>3444.3</v>
          </cell>
          <cell r="G815">
            <v>0</v>
          </cell>
          <cell r="H815">
            <v>3444.3</v>
          </cell>
          <cell r="J815" t="str">
            <v>ZK107.K258.C100</v>
          </cell>
          <cell r="K815">
            <v>3444.3</v>
          </cell>
          <cell r="L815" t="str">
            <v>ZK107.K258.C100</v>
          </cell>
          <cell r="M815" t="str">
            <v>ZK107.K258.C100</v>
          </cell>
          <cell r="N815" t="str">
            <v>ZK107</v>
          </cell>
          <cell r="O815" t="str">
            <v>C100</v>
          </cell>
          <cell r="Q815">
            <v>3444.3</v>
          </cell>
          <cell r="R815">
            <v>0</v>
          </cell>
          <cell r="S815" t="b">
            <v>0</v>
          </cell>
          <cell r="U815" t="str">
            <v>ZK1</v>
          </cell>
          <cell r="V815" t="str">
            <v>C100</v>
          </cell>
          <cell r="W815">
            <v>0</v>
          </cell>
          <cell r="X815">
            <v>0</v>
          </cell>
          <cell r="Y815">
            <v>3444.3</v>
          </cell>
          <cell r="Z815">
            <v>0</v>
          </cell>
          <cell r="AA815">
            <v>3444.3</v>
          </cell>
          <cell r="AB815" t="str">
            <v>C100</v>
          </cell>
          <cell r="AC815">
            <v>0</v>
          </cell>
          <cell r="AD815">
            <v>0</v>
          </cell>
          <cell r="AE815">
            <v>3444.3</v>
          </cell>
          <cell r="AF815">
            <v>0</v>
          </cell>
          <cell r="AG815" t="str">
            <v>C100</v>
          </cell>
          <cell r="AJ815"/>
          <cell r="AK815">
            <v>1</v>
          </cell>
          <cell r="AL815">
            <v>959870.5499999997</v>
          </cell>
          <cell r="AV815">
            <v>3444.3</v>
          </cell>
        </row>
        <row r="816">
          <cell r="A816" t="str">
            <v>ZK107.K258.C140</v>
          </cell>
          <cell r="B816" t="str">
            <v>ZK107</v>
          </cell>
          <cell r="C816">
            <v>0</v>
          </cell>
          <cell r="D816">
            <v>0</v>
          </cell>
          <cell r="E816">
            <v>3558.66</v>
          </cell>
          <cell r="F816">
            <v>0</v>
          </cell>
          <cell r="G816">
            <v>0</v>
          </cell>
          <cell r="H816">
            <v>0</v>
          </cell>
          <cell r="J816" t="str">
            <v>ZK107.K258.C140</v>
          </cell>
          <cell r="K816">
            <v>0</v>
          </cell>
          <cell r="L816" t="str">
            <v>ZK107.K258.C140</v>
          </cell>
          <cell r="M816" t="str">
            <v>ZK107.K258.C140</v>
          </cell>
          <cell r="N816" t="str">
            <v>ZK107</v>
          </cell>
          <cell r="O816" t="str">
            <v>C140</v>
          </cell>
          <cell r="Q816">
            <v>0</v>
          </cell>
          <cell r="R816">
            <v>0</v>
          </cell>
          <cell r="S816" t="b">
            <v>0</v>
          </cell>
          <cell r="U816" t="str">
            <v>ZK1</v>
          </cell>
          <cell r="V816" t="str">
            <v>C140</v>
          </cell>
          <cell r="W816">
            <v>0</v>
          </cell>
          <cell r="X816">
            <v>3558.66</v>
          </cell>
          <cell r="Y816">
            <v>0</v>
          </cell>
          <cell r="Z816">
            <v>0</v>
          </cell>
          <cell r="AA816">
            <v>0</v>
          </cell>
          <cell r="AB816" t="str">
            <v>C140</v>
          </cell>
          <cell r="AC816">
            <v>0</v>
          </cell>
          <cell r="AD816">
            <v>3558.66</v>
          </cell>
          <cell r="AE816">
            <v>0</v>
          </cell>
          <cell r="AF816">
            <v>0</v>
          </cell>
          <cell r="AG816" t="str">
            <v>C140</v>
          </cell>
          <cell r="AJ816"/>
          <cell r="AK816">
            <v>1</v>
          </cell>
          <cell r="AL816">
            <v>959870.5499999997</v>
          </cell>
          <cell r="AV816">
            <v>3558.66</v>
          </cell>
        </row>
        <row r="817">
          <cell r="A817" t="str">
            <v>ZK107.K258.C235</v>
          </cell>
          <cell r="B817" t="str">
            <v>ZK107</v>
          </cell>
          <cell r="C817">
            <v>0</v>
          </cell>
          <cell r="D817">
            <v>0</v>
          </cell>
          <cell r="E817">
            <v>0</v>
          </cell>
          <cell r="F817">
            <v>229.5</v>
          </cell>
          <cell r="G817">
            <v>0</v>
          </cell>
          <cell r="H817">
            <v>229.5</v>
          </cell>
          <cell r="J817" t="str">
            <v>ZK107.K258.C235</v>
          </cell>
          <cell r="K817">
            <v>229.5</v>
          </cell>
          <cell r="L817" t="str">
            <v>ZK107.K258.C235</v>
          </cell>
          <cell r="M817" t="str">
            <v>ZK107.K258.C235</v>
          </cell>
          <cell r="N817" t="str">
            <v>ZK107</v>
          </cell>
          <cell r="O817" t="str">
            <v>C235</v>
          </cell>
          <cell r="Q817">
            <v>229.5</v>
          </cell>
          <cell r="R817">
            <v>0</v>
          </cell>
          <cell r="S817" t="b">
            <v>0</v>
          </cell>
          <cell r="U817" t="str">
            <v>ZK1</v>
          </cell>
          <cell r="V817" t="str">
            <v>C235</v>
          </cell>
          <cell r="W817">
            <v>0</v>
          </cell>
          <cell r="X817">
            <v>0</v>
          </cell>
          <cell r="Y817">
            <v>229.5</v>
          </cell>
          <cell r="Z817">
            <v>0</v>
          </cell>
          <cell r="AA817">
            <v>229.5</v>
          </cell>
          <cell r="AB817" t="str">
            <v>C235</v>
          </cell>
          <cell r="AC817">
            <v>0</v>
          </cell>
          <cell r="AD817">
            <v>0</v>
          </cell>
          <cell r="AE817">
            <v>229.5</v>
          </cell>
          <cell r="AF817">
            <v>0</v>
          </cell>
          <cell r="AG817" t="str">
            <v>C235</v>
          </cell>
          <cell r="AJ817"/>
          <cell r="AK817">
            <v>1</v>
          </cell>
          <cell r="AL817">
            <v>959870.5499999997</v>
          </cell>
          <cell r="AV817">
            <v>229.5</v>
          </cell>
        </row>
        <row r="818">
          <cell r="A818" t="str">
            <v>ZK107.K258.C300</v>
          </cell>
          <cell r="B818" t="str">
            <v>ZK107</v>
          </cell>
          <cell r="C818">
            <v>0</v>
          </cell>
          <cell r="D818">
            <v>0</v>
          </cell>
          <cell r="E818">
            <v>0</v>
          </cell>
          <cell r="F818">
            <v>17.5</v>
          </cell>
          <cell r="G818">
            <v>0</v>
          </cell>
          <cell r="H818">
            <v>17.5</v>
          </cell>
          <cell r="J818" t="str">
            <v>ZK107.K258.C300</v>
          </cell>
          <cell r="K818">
            <v>17.5</v>
          </cell>
          <cell r="L818" t="str">
            <v>ZK107.K258.C300</v>
          </cell>
          <cell r="M818" t="str">
            <v>ZK107.K258.C300</v>
          </cell>
          <cell r="N818" t="str">
            <v>ZK107</v>
          </cell>
          <cell r="O818" t="str">
            <v>C300</v>
          </cell>
          <cell r="Q818">
            <v>17.5</v>
          </cell>
          <cell r="R818">
            <v>0</v>
          </cell>
          <cell r="S818" t="b">
            <v>0</v>
          </cell>
          <cell r="U818" t="str">
            <v>ZK1</v>
          </cell>
          <cell r="V818" t="str">
            <v>C300</v>
          </cell>
          <cell r="W818">
            <v>0</v>
          </cell>
          <cell r="X818">
            <v>0</v>
          </cell>
          <cell r="Y818">
            <v>17.5</v>
          </cell>
          <cell r="Z818">
            <v>0</v>
          </cell>
          <cell r="AA818">
            <v>17.5</v>
          </cell>
          <cell r="AB818" t="str">
            <v>C300</v>
          </cell>
          <cell r="AC818">
            <v>0</v>
          </cell>
          <cell r="AD818">
            <v>0</v>
          </cell>
          <cell r="AE818">
            <v>17.5</v>
          </cell>
          <cell r="AF818">
            <v>0</v>
          </cell>
          <cell r="AG818" t="str">
            <v>C300</v>
          </cell>
          <cell r="AJ818"/>
          <cell r="AK818">
            <v>1</v>
          </cell>
          <cell r="AL818">
            <v>959870.5499999997</v>
          </cell>
          <cell r="AV818">
            <v>17.5</v>
          </cell>
        </row>
        <row r="819">
          <cell r="A819" t="str">
            <v>ZK107.K258.C535</v>
          </cell>
          <cell r="B819" t="str">
            <v>ZK107</v>
          </cell>
          <cell r="C819">
            <v>0</v>
          </cell>
          <cell r="D819">
            <v>0</v>
          </cell>
          <cell r="E819">
            <v>6430</v>
          </cell>
          <cell r="F819">
            <v>100</v>
          </cell>
          <cell r="G819">
            <v>0</v>
          </cell>
          <cell r="H819">
            <v>100</v>
          </cell>
          <cell r="J819" t="str">
            <v>ZK107.K258.C535</v>
          </cell>
          <cell r="K819">
            <v>100</v>
          </cell>
          <cell r="L819" t="str">
            <v>ZK107.K258.C535</v>
          </cell>
          <cell r="M819" t="str">
            <v>ZK107.K258.C535</v>
          </cell>
          <cell r="N819" t="str">
            <v>ZK107</v>
          </cell>
          <cell r="O819" t="str">
            <v>C535</v>
          </cell>
          <cell r="Q819">
            <v>100</v>
          </cell>
          <cell r="R819">
            <v>0</v>
          </cell>
          <cell r="S819" t="b">
            <v>0</v>
          </cell>
          <cell r="U819" t="str">
            <v>ZK1</v>
          </cell>
          <cell r="V819" t="str">
            <v>C535</v>
          </cell>
          <cell r="W819">
            <v>0</v>
          </cell>
          <cell r="X819">
            <v>6430</v>
          </cell>
          <cell r="Y819">
            <v>100</v>
          </cell>
          <cell r="Z819">
            <v>0</v>
          </cell>
          <cell r="AA819">
            <v>100</v>
          </cell>
          <cell r="AB819" t="str">
            <v>C535</v>
          </cell>
          <cell r="AC819">
            <v>0</v>
          </cell>
          <cell r="AD819">
            <v>6430</v>
          </cell>
          <cell r="AE819">
            <v>100</v>
          </cell>
          <cell r="AF819">
            <v>0</v>
          </cell>
          <cell r="AG819" t="str">
            <v>C535</v>
          </cell>
          <cell r="AJ819"/>
          <cell r="AK819">
            <v>1</v>
          </cell>
          <cell r="AL819">
            <v>959870.5499999997</v>
          </cell>
          <cell r="AV819">
            <v>6530</v>
          </cell>
        </row>
        <row r="820">
          <cell r="A820" t="str">
            <v>ZK107.K258.C700</v>
          </cell>
          <cell r="B820" t="str">
            <v>ZK107</v>
          </cell>
          <cell r="C820">
            <v>0</v>
          </cell>
          <cell r="D820">
            <v>0</v>
          </cell>
          <cell r="E820">
            <v>124.48</v>
          </cell>
          <cell r="F820">
            <v>0</v>
          </cell>
          <cell r="G820">
            <v>0</v>
          </cell>
          <cell r="H820">
            <v>0</v>
          </cell>
          <cell r="J820" t="str">
            <v>ZK107.K258.C700</v>
          </cell>
          <cell r="K820">
            <v>0</v>
          </cell>
          <cell r="L820" t="str">
            <v>ZK107.K258.C700</v>
          </cell>
          <cell r="M820" t="str">
            <v>ZK107.K258.C700</v>
          </cell>
          <cell r="N820" t="str">
            <v>ZK107</v>
          </cell>
          <cell r="O820" t="str">
            <v>C700</v>
          </cell>
          <cell r="Q820">
            <v>0</v>
          </cell>
          <cell r="R820">
            <v>0</v>
          </cell>
          <cell r="S820" t="b">
            <v>0</v>
          </cell>
          <cell r="U820" t="str">
            <v>ZK1</v>
          </cell>
          <cell r="V820" t="str">
            <v>C700</v>
          </cell>
          <cell r="W820">
            <v>0</v>
          </cell>
          <cell r="X820">
            <v>124.48</v>
          </cell>
          <cell r="Y820">
            <v>0</v>
          </cell>
          <cell r="Z820">
            <v>0</v>
          </cell>
          <cell r="AA820">
            <v>0</v>
          </cell>
          <cell r="AB820" t="str">
            <v>C700</v>
          </cell>
          <cell r="AC820">
            <v>0</v>
          </cell>
          <cell r="AD820">
            <v>124.48</v>
          </cell>
          <cell r="AE820">
            <v>0</v>
          </cell>
          <cell r="AF820">
            <v>0</v>
          </cell>
          <cell r="AG820" t="str">
            <v>C700</v>
          </cell>
          <cell r="AJ820"/>
          <cell r="AK820">
            <v>1</v>
          </cell>
          <cell r="AL820">
            <v>959870.5499999997</v>
          </cell>
          <cell r="AV820">
            <v>124.48</v>
          </cell>
        </row>
        <row r="821">
          <cell r="A821" t="str">
            <v>ZK107.K258.C810</v>
          </cell>
          <cell r="B821" t="str">
            <v>ZK107</v>
          </cell>
          <cell r="C821">
            <v>0</v>
          </cell>
          <cell r="D821">
            <v>0</v>
          </cell>
          <cell r="E821">
            <v>0</v>
          </cell>
          <cell r="F821">
            <v>3198</v>
          </cell>
          <cell r="G821">
            <v>0</v>
          </cell>
          <cell r="H821">
            <v>3198</v>
          </cell>
          <cell r="J821" t="str">
            <v>ZK107.K258.C810</v>
          </cell>
          <cell r="K821">
            <v>3198</v>
          </cell>
          <cell r="L821" t="str">
            <v>ZK107.K258.C810</v>
          </cell>
          <cell r="M821" t="str">
            <v>ZK107.K258.C810</v>
          </cell>
          <cell r="N821" t="str">
            <v>ZK107</v>
          </cell>
          <cell r="O821" t="str">
            <v>C810</v>
          </cell>
          <cell r="Q821">
            <v>3198</v>
          </cell>
          <cell r="R821">
            <v>0</v>
          </cell>
          <cell r="S821" t="b">
            <v>0</v>
          </cell>
          <cell r="U821" t="str">
            <v>ZK1</v>
          </cell>
          <cell r="V821" t="str">
            <v>C810</v>
          </cell>
          <cell r="W821">
            <v>0</v>
          </cell>
          <cell r="X821">
            <v>0</v>
          </cell>
          <cell r="Y821">
            <v>3198</v>
          </cell>
          <cell r="Z821">
            <v>0</v>
          </cell>
          <cell r="AA821">
            <v>3198</v>
          </cell>
          <cell r="AB821" t="str">
            <v>C810</v>
          </cell>
          <cell r="AC821">
            <v>0</v>
          </cell>
          <cell r="AD821">
            <v>0</v>
          </cell>
          <cell r="AE821">
            <v>3198</v>
          </cell>
          <cell r="AF821">
            <v>0</v>
          </cell>
          <cell r="AG821" t="str">
            <v>C810</v>
          </cell>
          <cell r="AJ821"/>
          <cell r="AK821">
            <v>1</v>
          </cell>
          <cell r="AL821">
            <v>959870.5499999997</v>
          </cell>
          <cell r="AV821">
            <v>3198</v>
          </cell>
        </row>
        <row r="822">
          <cell r="A822" t="str">
            <v>ZK107.K258.I005</v>
          </cell>
          <cell r="B822" t="str">
            <v>ZK107</v>
          </cell>
          <cell r="C822">
            <v>0</v>
          </cell>
          <cell r="D822">
            <v>0</v>
          </cell>
          <cell r="E822">
            <v>0</v>
          </cell>
          <cell r="F822">
            <v>240</v>
          </cell>
          <cell r="G822">
            <v>0</v>
          </cell>
          <cell r="H822">
            <v>240</v>
          </cell>
          <cell r="J822" t="str">
            <v>ZK107.K258.I005</v>
          </cell>
          <cell r="K822">
            <v>240</v>
          </cell>
          <cell r="L822" t="str">
            <v>ZK107.K258.I005</v>
          </cell>
          <cell r="M822" t="str">
            <v>ZK107.K258.I005</v>
          </cell>
          <cell r="N822" t="str">
            <v>ZK107</v>
          </cell>
          <cell r="O822" t="str">
            <v>I005</v>
          </cell>
          <cell r="Q822">
            <v>240</v>
          </cell>
          <cell r="R822">
            <v>0</v>
          </cell>
          <cell r="S822" t="b">
            <v>0</v>
          </cell>
          <cell r="U822" t="str">
            <v>ZK1</v>
          </cell>
          <cell r="V822" t="str">
            <v>I005</v>
          </cell>
          <cell r="W822">
            <v>0</v>
          </cell>
          <cell r="X822">
            <v>0</v>
          </cell>
          <cell r="Y822">
            <v>240</v>
          </cell>
          <cell r="Z822">
            <v>0</v>
          </cell>
          <cell r="AA822">
            <v>240</v>
          </cell>
          <cell r="AB822" t="str">
            <v>I005</v>
          </cell>
          <cell r="AC822">
            <v>0</v>
          </cell>
          <cell r="AD822">
            <v>0</v>
          </cell>
          <cell r="AE822">
            <v>240</v>
          </cell>
          <cell r="AF822">
            <v>0</v>
          </cell>
          <cell r="AG822" t="str">
            <v>I005</v>
          </cell>
          <cell r="AJ822"/>
          <cell r="AK822">
            <v>1</v>
          </cell>
          <cell r="AL822">
            <v>959870.5499999997</v>
          </cell>
          <cell r="AV822">
            <v>240</v>
          </cell>
        </row>
        <row r="823">
          <cell r="A823" t="str">
            <v>ZK107.K259.C020</v>
          </cell>
          <cell r="B823" t="str">
            <v>ZK107</v>
          </cell>
          <cell r="C823">
            <v>0</v>
          </cell>
          <cell r="D823">
            <v>0</v>
          </cell>
          <cell r="E823">
            <v>4235</v>
          </cell>
          <cell r="F823">
            <v>0</v>
          </cell>
          <cell r="G823">
            <v>0</v>
          </cell>
          <cell r="H823">
            <v>0</v>
          </cell>
          <cell r="J823" t="str">
            <v>ZK107.K259.C020</v>
          </cell>
          <cell r="K823">
            <v>0</v>
          </cell>
          <cell r="L823" t="str">
            <v>ZK107.K259.C020</v>
          </cell>
          <cell r="M823" t="str">
            <v>ZK107.K259.C020</v>
          </cell>
          <cell r="N823" t="str">
            <v>ZK107</v>
          </cell>
          <cell r="O823" t="str">
            <v>C020</v>
          </cell>
          <cell r="Q823">
            <v>0</v>
          </cell>
          <cell r="R823">
            <v>0</v>
          </cell>
          <cell r="S823" t="b">
            <v>0</v>
          </cell>
          <cell r="U823" t="str">
            <v>ZK1</v>
          </cell>
          <cell r="V823" t="str">
            <v>C020</v>
          </cell>
          <cell r="W823">
            <v>0</v>
          </cell>
          <cell r="X823">
            <v>4235</v>
          </cell>
          <cell r="Y823">
            <v>0</v>
          </cell>
          <cell r="Z823">
            <v>0</v>
          </cell>
          <cell r="AA823">
            <v>0</v>
          </cell>
          <cell r="AB823" t="str">
            <v>C020</v>
          </cell>
          <cell r="AC823">
            <v>0</v>
          </cell>
          <cell r="AD823">
            <v>4235</v>
          </cell>
          <cell r="AE823">
            <v>0</v>
          </cell>
          <cell r="AF823">
            <v>0</v>
          </cell>
          <cell r="AG823" t="str">
            <v>C020</v>
          </cell>
          <cell r="AJ823"/>
          <cell r="AK823">
            <v>1</v>
          </cell>
          <cell r="AL823">
            <v>959870.5499999997</v>
          </cell>
          <cell r="AV823">
            <v>4235</v>
          </cell>
        </row>
        <row r="824">
          <cell r="A824" t="str">
            <v>ZK107.K259.C100</v>
          </cell>
          <cell r="B824" t="str">
            <v>ZK107</v>
          </cell>
          <cell r="C824">
            <v>0</v>
          </cell>
          <cell r="D824">
            <v>0</v>
          </cell>
          <cell r="E824">
            <v>0</v>
          </cell>
          <cell r="F824">
            <v>19347.54</v>
          </cell>
          <cell r="G824">
            <v>0</v>
          </cell>
          <cell r="H824">
            <v>19347.54</v>
          </cell>
          <cell r="J824" t="str">
            <v>ZK107.K259.C100</v>
          </cell>
          <cell r="K824">
            <v>19347.54</v>
          </cell>
          <cell r="L824" t="str">
            <v>ZK107.K259.C100</v>
          </cell>
          <cell r="M824" t="str">
            <v>ZK107.K259.C100</v>
          </cell>
          <cell r="N824" t="str">
            <v>ZK107</v>
          </cell>
          <cell r="O824" t="str">
            <v>C100</v>
          </cell>
          <cell r="Q824">
            <v>19347.54</v>
          </cell>
          <cell r="R824">
            <v>0</v>
          </cell>
          <cell r="S824" t="b">
            <v>0</v>
          </cell>
          <cell r="U824" t="str">
            <v>ZK1</v>
          </cell>
          <cell r="V824" t="str">
            <v>C100</v>
          </cell>
          <cell r="W824">
            <v>0</v>
          </cell>
          <cell r="X824">
            <v>0</v>
          </cell>
          <cell r="Y824">
            <v>19347.54</v>
          </cell>
          <cell r="Z824">
            <v>0</v>
          </cell>
          <cell r="AA824">
            <v>19347.54</v>
          </cell>
          <cell r="AB824" t="str">
            <v>C100</v>
          </cell>
          <cell r="AC824">
            <v>0</v>
          </cell>
          <cell r="AD824">
            <v>0</v>
          </cell>
          <cell r="AE824">
            <v>19347.54</v>
          </cell>
          <cell r="AF824">
            <v>0</v>
          </cell>
          <cell r="AG824" t="str">
            <v>C100</v>
          </cell>
          <cell r="AJ824"/>
          <cell r="AK824">
            <v>1</v>
          </cell>
          <cell r="AL824">
            <v>959870.5499999997</v>
          </cell>
          <cell r="AV824">
            <v>19347.54</v>
          </cell>
        </row>
        <row r="825">
          <cell r="A825" t="str">
            <v>ZK107.K259.C810</v>
          </cell>
          <cell r="B825" t="str">
            <v>ZK107</v>
          </cell>
          <cell r="C825">
            <v>0</v>
          </cell>
          <cell r="D825">
            <v>0</v>
          </cell>
          <cell r="E825">
            <v>0</v>
          </cell>
          <cell r="F825">
            <v>1405</v>
          </cell>
          <cell r="G825">
            <v>0</v>
          </cell>
          <cell r="H825">
            <v>1405</v>
          </cell>
          <cell r="J825" t="str">
            <v>ZK107.K259.C810</v>
          </cell>
          <cell r="K825">
            <v>1405</v>
          </cell>
          <cell r="L825" t="str">
            <v>ZK107.K259.C810</v>
          </cell>
          <cell r="M825" t="str">
            <v>ZK107.K259.C810</v>
          </cell>
          <cell r="N825" t="str">
            <v>ZK107</v>
          </cell>
          <cell r="O825" t="str">
            <v>C810</v>
          </cell>
          <cell r="Q825">
            <v>1405</v>
          </cell>
          <cell r="R825">
            <v>0</v>
          </cell>
          <cell r="S825" t="b">
            <v>0</v>
          </cell>
          <cell r="U825" t="str">
            <v>ZK1</v>
          </cell>
          <cell r="V825" t="str">
            <v>C810</v>
          </cell>
          <cell r="W825">
            <v>0</v>
          </cell>
          <cell r="X825">
            <v>0</v>
          </cell>
          <cell r="Y825">
            <v>1405</v>
          </cell>
          <cell r="Z825">
            <v>0</v>
          </cell>
          <cell r="AA825">
            <v>1405</v>
          </cell>
          <cell r="AB825" t="str">
            <v>C810</v>
          </cell>
          <cell r="AC825">
            <v>0</v>
          </cell>
          <cell r="AD825">
            <v>0</v>
          </cell>
          <cell r="AE825">
            <v>1405</v>
          </cell>
          <cell r="AF825">
            <v>0</v>
          </cell>
          <cell r="AG825" t="str">
            <v>C810</v>
          </cell>
          <cell r="AJ825"/>
          <cell r="AK825">
            <v>1</v>
          </cell>
          <cell r="AL825">
            <v>959870.5499999997</v>
          </cell>
          <cell r="AV825">
            <v>1405</v>
          </cell>
        </row>
        <row r="826">
          <cell r="A826" t="str">
            <v>ZK107.K260.0000</v>
          </cell>
          <cell r="B826" t="str">
            <v>ZK107</v>
          </cell>
          <cell r="C826">
            <v>0</v>
          </cell>
          <cell r="D826">
            <v>0</v>
          </cell>
          <cell r="E826">
            <v>0</v>
          </cell>
          <cell r="F826">
            <v>0</v>
          </cell>
          <cell r="G826">
            <v>0</v>
          </cell>
          <cell r="H826">
            <v>0</v>
          </cell>
          <cell r="J826" t="str">
            <v>ZK107.K260.0000</v>
          </cell>
          <cell r="K826">
            <v>0</v>
          </cell>
          <cell r="L826" t="str">
            <v>ZK107.K260.0000</v>
          </cell>
          <cell r="M826" t="str">
            <v>ZK107.K260.0000</v>
          </cell>
          <cell r="N826" t="str">
            <v>ZK107</v>
          </cell>
          <cell r="O826" t="str">
            <v>0000</v>
          </cell>
          <cell r="Q826">
            <v>0</v>
          </cell>
          <cell r="R826">
            <v>0</v>
          </cell>
          <cell r="S826" t="b">
            <v>0</v>
          </cell>
          <cell r="U826" t="str">
            <v>ZK1</v>
          </cell>
          <cell r="V826" t="str">
            <v>0000</v>
          </cell>
          <cell r="W826">
            <v>0</v>
          </cell>
          <cell r="X826">
            <v>0</v>
          </cell>
          <cell r="Y826">
            <v>0</v>
          </cell>
          <cell r="Z826">
            <v>0</v>
          </cell>
          <cell r="AA826">
            <v>0</v>
          </cell>
          <cell r="AB826" t="str">
            <v>0000</v>
          </cell>
          <cell r="AC826">
            <v>0</v>
          </cell>
          <cell r="AD826">
            <v>0</v>
          </cell>
          <cell r="AE826">
            <v>0</v>
          </cell>
          <cell r="AF826">
            <v>0</v>
          </cell>
          <cell r="AG826" t="str">
            <v>0000</v>
          </cell>
          <cell r="AJ826"/>
          <cell r="AK826">
            <v>1</v>
          </cell>
          <cell r="AL826">
            <v>959870.5499999997</v>
          </cell>
          <cell r="AV826">
            <v>0</v>
          </cell>
        </row>
        <row r="827">
          <cell r="A827" t="str">
            <v>ZK107.K260.C020</v>
          </cell>
          <cell r="B827" t="str">
            <v>ZK107</v>
          </cell>
          <cell r="C827">
            <v>0</v>
          </cell>
          <cell r="D827">
            <v>0</v>
          </cell>
          <cell r="E827">
            <v>10833.5</v>
          </cell>
          <cell r="F827">
            <v>0</v>
          </cell>
          <cell r="G827">
            <v>0</v>
          </cell>
          <cell r="H827">
            <v>0</v>
          </cell>
          <cell r="J827" t="str">
            <v>ZK107.K260.C020</v>
          </cell>
          <cell r="K827">
            <v>0</v>
          </cell>
          <cell r="L827" t="str">
            <v>ZK107.K260.C020</v>
          </cell>
          <cell r="M827" t="str">
            <v>ZK107.K260.C020</v>
          </cell>
          <cell r="N827" t="str">
            <v>ZK107</v>
          </cell>
          <cell r="O827" t="str">
            <v>C020</v>
          </cell>
          <cell r="Q827">
            <v>0</v>
          </cell>
          <cell r="R827">
            <v>0</v>
          </cell>
          <cell r="S827" t="b">
            <v>0</v>
          </cell>
          <cell r="U827" t="str">
            <v>ZK1</v>
          </cell>
          <cell r="V827" t="str">
            <v>C020</v>
          </cell>
          <cell r="W827">
            <v>0</v>
          </cell>
          <cell r="X827">
            <v>10833.5</v>
          </cell>
          <cell r="Y827">
            <v>0</v>
          </cell>
          <cell r="Z827">
            <v>0</v>
          </cell>
          <cell r="AA827">
            <v>0</v>
          </cell>
          <cell r="AB827" t="str">
            <v>C020</v>
          </cell>
          <cell r="AC827">
            <v>0</v>
          </cell>
          <cell r="AD827">
            <v>10833.5</v>
          </cell>
          <cell r="AE827">
            <v>0</v>
          </cell>
          <cell r="AF827">
            <v>0</v>
          </cell>
          <cell r="AG827" t="str">
            <v>C020</v>
          </cell>
          <cell r="AJ827"/>
          <cell r="AK827">
            <v>1</v>
          </cell>
          <cell r="AL827">
            <v>959870.5499999997</v>
          </cell>
          <cell r="AV827">
            <v>10833.5</v>
          </cell>
        </row>
        <row r="828">
          <cell r="A828" t="str">
            <v>ZK107.K260.C031</v>
          </cell>
          <cell r="B828" t="str">
            <v>ZK107</v>
          </cell>
          <cell r="C828">
            <v>0</v>
          </cell>
          <cell r="D828">
            <v>0</v>
          </cell>
          <cell r="E828">
            <v>88920</v>
          </cell>
          <cell r="F828">
            <v>0</v>
          </cell>
          <cell r="G828">
            <v>0</v>
          </cell>
          <cell r="H828">
            <v>0</v>
          </cell>
          <cell r="J828" t="str">
            <v>ZK107.K260.C031</v>
          </cell>
          <cell r="K828">
            <v>0</v>
          </cell>
          <cell r="L828" t="str">
            <v>ZK107.K260.C031</v>
          </cell>
          <cell r="M828" t="str">
            <v>ZK107.K260.C031</v>
          </cell>
          <cell r="N828" t="str">
            <v>ZK107</v>
          </cell>
          <cell r="O828" t="str">
            <v>C031</v>
          </cell>
          <cell r="Q828">
            <v>0</v>
          </cell>
          <cell r="R828">
            <v>0</v>
          </cell>
          <cell r="S828" t="b">
            <v>0</v>
          </cell>
          <cell r="U828" t="str">
            <v>ZK1</v>
          </cell>
          <cell r="V828" t="str">
            <v>C031</v>
          </cell>
          <cell r="W828">
            <v>0</v>
          </cell>
          <cell r="X828">
            <v>88920</v>
          </cell>
          <cell r="Y828">
            <v>0</v>
          </cell>
          <cell r="Z828">
            <v>0</v>
          </cell>
          <cell r="AA828">
            <v>0</v>
          </cell>
          <cell r="AB828" t="str">
            <v>C031</v>
          </cell>
          <cell r="AC828">
            <v>0</v>
          </cell>
          <cell r="AD828">
            <v>88920</v>
          </cell>
          <cell r="AE828">
            <v>0</v>
          </cell>
          <cell r="AF828">
            <v>0</v>
          </cell>
          <cell r="AG828" t="str">
            <v>C031</v>
          </cell>
          <cell r="AJ828"/>
          <cell r="AK828">
            <v>1</v>
          </cell>
          <cell r="AL828">
            <v>959870.5499999997</v>
          </cell>
          <cell r="AV828">
            <v>88920</v>
          </cell>
        </row>
        <row r="829">
          <cell r="A829" t="str">
            <v>ZK107.K260.C100</v>
          </cell>
          <cell r="B829" t="str">
            <v>ZK107</v>
          </cell>
          <cell r="C829">
            <v>0</v>
          </cell>
          <cell r="D829">
            <v>0</v>
          </cell>
          <cell r="E829">
            <v>0</v>
          </cell>
          <cell r="F829">
            <v>71000</v>
          </cell>
          <cell r="G829">
            <v>0</v>
          </cell>
          <cell r="H829">
            <v>71000</v>
          </cell>
          <cell r="J829" t="str">
            <v>ZK107.K260.C100</v>
          </cell>
          <cell r="K829">
            <v>71000</v>
          </cell>
          <cell r="L829" t="str">
            <v>ZK107.K260.C100</v>
          </cell>
          <cell r="M829" t="str">
            <v>ZK107.K260.C100</v>
          </cell>
          <cell r="N829" t="str">
            <v>ZK107</v>
          </cell>
          <cell r="O829" t="str">
            <v>C100</v>
          </cell>
          <cell r="Q829">
            <v>71000</v>
          </cell>
          <cell r="R829">
            <v>0</v>
          </cell>
          <cell r="S829" t="b">
            <v>0</v>
          </cell>
          <cell r="U829" t="str">
            <v>ZK1</v>
          </cell>
          <cell r="V829" t="str">
            <v>C100</v>
          </cell>
          <cell r="W829">
            <v>0</v>
          </cell>
          <cell r="X829">
            <v>0</v>
          </cell>
          <cell r="Y829">
            <v>71000</v>
          </cell>
          <cell r="Z829">
            <v>0</v>
          </cell>
          <cell r="AA829">
            <v>71000</v>
          </cell>
          <cell r="AB829" t="str">
            <v>C100</v>
          </cell>
          <cell r="AC829">
            <v>0</v>
          </cell>
          <cell r="AD829">
            <v>0</v>
          </cell>
          <cell r="AE829">
            <v>71000</v>
          </cell>
          <cell r="AF829">
            <v>0</v>
          </cell>
          <cell r="AG829" t="str">
            <v>C100</v>
          </cell>
          <cell r="AJ829"/>
          <cell r="AK829">
            <v>1</v>
          </cell>
          <cell r="AL829">
            <v>959870.5499999997</v>
          </cell>
          <cell r="AV829">
            <v>71000</v>
          </cell>
        </row>
        <row r="830">
          <cell r="A830" t="str">
            <v>ZK107.K260.C131</v>
          </cell>
          <cell r="B830" t="str">
            <v>ZK107</v>
          </cell>
          <cell r="C830">
            <v>0</v>
          </cell>
          <cell r="D830">
            <v>0</v>
          </cell>
          <cell r="E830">
            <v>0</v>
          </cell>
          <cell r="F830">
            <v>1047</v>
          </cell>
          <cell r="G830">
            <v>0</v>
          </cell>
          <cell r="H830">
            <v>1047</v>
          </cell>
          <cell r="J830" t="str">
            <v>ZK107.K260.C131</v>
          </cell>
          <cell r="K830">
            <v>1047</v>
          </cell>
          <cell r="L830" t="str">
            <v>ZK107.K260.C131</v>
          </cell>
          <cell r="M830" t="str">
            <v>ZK107.K260.C131</v>
          </cell>
          <cell r="N830" t="str">
            <v>ZK107</v>
          </cell>
          <cell r="O830" t="str">
            <v>C131</v>
          </cell>
          <cell r="Q830">
            <v>1047</v>
          </cell>
          <cell r="R830">
            <v>0</v>
          </cell>
          <cell r="S830" t="b">
            <v>0</v>
          </cell>
          <cell r="U830" t="str">
            <v>ZK1</v>
          </cell>
          <cell r="V830" t="str">
            <v>C131</v>
          </cell>
          <cell r="W830">
            <v>0</v>
          </cell>
          <cell r="X830">
            <v>0</v>
          </cell>
          <cell r="Y830">
            <v>1047</v>
          </cell>
          <cell r="Z830">
            <v>0</v>
          </cell>
          <cell r="AA830">
            <v>1047</v>
          </cell>
          <cell r="AB830" t="str">
            <v>C131</v>
          </cell>
          <cell r="AC830">
            <v>0</v>
          </cell>
          <cell r="AD830">
            <v>0</v>
          </cell>
          <cell r="AE830">
            <v>1047</v>
          </cell>
          <cell r="AF830">
            <v>0</v>
          </cell>
          <cell r="AG830" t="str">
            <v>C131</v>
          </cell>
          <cell r="AJ830"/>
          <cell r="AK830">
            <v>1</v>
          </cell>
          <cell r="AL830">
            <v>959870.5499999997</v>
          </cell>
          <cell r="AV830">
            <v>1047</v>
          </cell>
        </row>
        <row r="831">
          <cell r="A831" t="str">
            <v>ZK107.K260.C810</v>
          </cell>
          <cell r="B831" t="str">
            <v>ZK107</v>
          </cell>
          <cell r="C831">
            <v>0</v>
          </cell>
          <cell r="D831">
            <v>0</v>
          </cell>
          <cell r="E831">
            <v>0</v>
          </cell>
          <cell r="F831">
            <v>220.2</v>
          </cell>
          <cell r="G831">
            <v>0</v>
          </cell>
          <cell r="H831">
            <v>220.2</v>
          </cell>
          <cell r="J831" t="str">
            <v>ZK107.K260.C810</v>
          </cell>
          <cell r="K831">
            <v>220.2</v>
          </cell>
          <cell r="L831" t="str">
            <v>ZK107.K260.C810</v>
          </cell>
          <cell r="M831" t="str">
            <v>ZK107.K260.C810</v>
          </cell>
          <cell r="N831" t="str">
            <v>ZK107</v>
          </cell>
          <cell r="O831" t="str">
            <v>C810</v>
          </cell>
          <cell r="Q831">
            <v>220.2</v>
          </cell>
          <cell r="R831">
            <v>0</v>
          </cell>
          <cell r="S831" t="b">
            <v>0</v>
          </cell>
          <cell r="U831" t="str">
            <v>ZK1</v>
          </cell>
          <cell r="V831" t="str">
            <v>C810</v>
          </cell>
          <cell r="W831">
            <v>0</v>
          </cell>
          <cell r="X831">
            <v>0</v>
          </cell>
          <cell r="Y831">
            <v>220.2</v>
          </cell>
          <cell r="Z831">
            <v>0</v>
          </cell>
          <cell r="AA831">
            <v>220.2</v>
          </cell>
          <cell r="AB831" t="str">
            <v>C810</v>
          </cell>
          <cell r="AC831">
            <v>0</v>
          </cell>
          <cell r="AD831">
            <v>0</v>
          </cell>
          <cell r="AE831">
            <v>220.2</v>
          </cell>
          <cell r="AF831">
            <v>0</v>
          </cell>
          <cell r="AG831" t="str">
            <v>C810</v>
          </cell>
          <cell r="AJ831"/>
          <cell r="AK831">
            <v>1</v>
          </cell>
          <cell r="AL831">
            <v>959870.5499999997</v>
          </cell>
          <cell r="AV831">
            <v>220.2</v>
          </cell>
        </row>
        <row r="832">
          <cell r="A832" t="str">
            <v>ZK107.K261.C020</v>
          </cell>
          <cell r="B832" t="str">
            <v>ZK107</v>
          </cell>
          <cell r="C832">
            <v>0</v>
          </cell>
          <cell r="D832">
            <v>0</v>
          </cell>
          <cell r="E832">
            <v>3990</v>
          </cell>
          <cell r="F832">
            <v>0</v>
          </cell>
          <cell r="G832">
            <v>0</v>
          </cell>
          <cell r="H832">
            <v>0</v>
          </cell>
          <cell r="J832" t="str">
            <v>ZK107.K261.C020</v>
          </cell>
          <cell r="K832">
            <v>0</v>
          </cell>
          <cell r="L832" t="str">
            <v>ZK107.K261.C020</v>
          </cell>
          <cell r="M832" t="str">
            <v>ZK107.K261.C020</v>
          </cell>
          <cell r="N832" t="str">
            <v>ZK107</v>
          </cell>
          <cell r="O832" t="str">
            <v>C020</v>
          </cell>
          <cell r="Q832">
            <v>0</v>
          </cell>
          <cell r="R832">
            <v>0</v>
          </cell>
          <cell r="S832" t="b">
            <v>0</v>
          </cell>
          <cell r="U832" t="str">
            <v>ZK1</v>
          </cell>
          <cell r="V832" t="str">
            <v>C020</v>
          </cell>
          <cell r="W832">
            <v>0</v>
          </cell>
          <cell r="X832">
            <v>3990</v>
          </cell>
          <cell r="Y832">
            <v>0</v>
          </cell>
          <cell r="Z832">
            <v>0</v>
          </cell>
          <cell r="AA832">
            <v>0</v>
          </cell>
          <cell r="AB832" t="str">
            <v>C020</v>
          </cell>
          <cell r="AC832">
            <v>0</v>
          </cell>
          <cell r="AD832">
            <v>3990</v>
          </cell>
          <cell r="AE832">
            <v>0</v>
          </cell>
          <cell r="AF832">
            <v>0</v>
          </cell>
          <cell r="AG832" t="str">
            <v>C020</v>
          </cell>
          <cell r="AJ832"/>
          <cell r="AK832">
            <v>1</v>
          </cell>
          <cell r="AL832">
            <v>959870.5499999997</v>
          </cell>
          <cell r="AV832">
            <v>3990</v>
          </cell>
        </row>
        <row r="833">
          <cell r="A833" t="str">
            <v>ZK107.K261.C030</v>
          </cell>
          <cell r="B833" t="str">
            <v>ZK107</v>
          </cell>
          <cell r="C833">
            <v>0</v>
          </cell>
          <cell r="D833">
            <v>0</v>
          </cell>
          <cell r="E833">
            <v>0</v>
          </cell>
          <cell r="F833">
            <v>450</v>
          </cell>
          <cell r="G833">
            <v>0</v>
          </cell>
          <cell r="H833">
            <v>450</v>
          </cell>
          <cell r="J833" t="str">
            <v>ZK107.K261.C030</v>
          </cell>
          <cell r="K833">
            <v>450</v>
          </cell>
          <cell r="L833" t="str">
            <v>ZK107.K261.C030</v>
          </cell>
          <cell r="M833" t="str">
            <v>ZK107.K261.C030</v>
          </cell>
          <cell r="N833" t="str">
            <v>ZK107</v>
          </cell>
          <cell r="O833" t="str">
            <v>C030</v>
          </cell>
          <cell r="Q833">
            <v>450</v>
          </cell>
          <cell r="R833">
            <v>0</v>
          </cell>
          <cell r="S833" t="b">
            <v>0</v>
          </cell>
          <cell r="U833" t="str">
            <v>ZK1</v>
          </cell>
          <cell r="V833" t="str">
            <v>C030</v>
          </cell>
          <cell r="W833">
            <v>0</v>
          </cell>
          <cell r="X833">
            <v>0</v>
          </cell>
          <cell r="Y833">
            <v>450</v>
          </cell>
          <cell r="Z833">
            <v>0</v>
          </cell>
          <cell r="AA833">
            <v>450</v>
          </cell>
          <cell r="AB833" t="str">
            <v>C030</v>
          </cell>
          <cell r="AC833">
            <v>0</v>
          </cell>
          <cell r="AD833">
            <v>0</v>
          </cell>
          <cell r="AE833">
            <v>450</v>
          </cell>
          <cell r="AF833">
            <v>0</v>
          </cell>
          <cell r="AG833" t="str">
            <v>C030</v>
          </cell>
          <cell r="AJ833"/>
          <cell r="AK833">
            <v>1</v>
          </cell>
          <cell r="AL833">
            <v>959870.5499999997</v>
          </cell>
          <cell r="AV833">
            <v>450</v>
          </cell>
        </row>
        <row r="834">
          <cell r="A834" t="str">
            <v>ZK107.K261.C031</v>
          </cell>
          <cell r="B834" t="str">
            <v>ZK107</v>
          </cell>
          <cell r="C834">
            <v>0</v>
          </cell>
          <cell r="D834">
            <v>0</v>
          </cell>
          <cell r="E834">
            <v>55029.62</v>
          </cell>
          <cell r="F834">
            <v>900.83</v>
          </cell>
          <cell r="G834">
            <v>0</v>
          </cell>
          <cell r="H834">
            <v>900.83</v>
          </cell>
          <cell r="J834" t="str">
            <v>ZK107.K261.C031</v>
          </cell>
          <cell r="K834">
            <v>900.83</v>
          </cell>
          <cell r="L834" t="str">
            <v>ZK107.K261.C031</v>
          </cell>
          <cell r="M834" t="str">
            <v>ZK107.K261.C031</v>
          </cell>
          <cell r="N834" t="str">
            <v>ZK107</v>
          </cell>
          <cell r="O834" t="str">
            <v>C031</v>
          </cell>
          <cell r="Q834">
            <v>900.83</v>
          </cell>
          <cell r="R834">
            <v>0</v>
          </cell>
          <cell r="S834" t="b">
            <v>0</v>
          </cell>
          <cell r="U834" t="str">
            <v>ZK1</v>
          </cell>
          <cell r="V834" t="str">
            <v>C031</v>
          </cell>
          <cell r="W834">
            <v>0</v>
          </cell>
          <cell r="X834">
            <v>55029.62</v>
          </cell>
          <cell r="Y834">
            <v>900.83</v>
          </cell>
          <cell r="Z834">
            <v>0</v>
          </cell>
          <cell r="AA834">
            <v>900.83</v>
          </cell>
          <cell r="AB834" t="str">
            <v>C031</v>
          </cell>
          <cell r="AC834">
            <v>0</v>
          </cell>
          <cell r="AD834">
            <v>55029.62</v>
          </cell>
          <cell r="AE834">
            <v>900.83</v>
          </cell>
          <cell r="AF834">
            <v>0</v>
          </cell>
          <cell r="AG834" t="str">
            <v>C031</v>
          </cell>
          <cell r="AJ834"/>
          <cell r="AK834">
            <v>1</v>
          </cell>
          <cell r="AL834">
            <v>959870.5499999997</v>
          </cell>
          <cell r="AV834">
            <v>55930.450000000004</v>
          </cell>
        </row>
        <row r="835">
          <cell r="A835" t="str">
            <v>ZK107.K261.C042</v>
          </cell>
          <cell r="B835" t="str">
            <v>ZK107</v>
          </cell>
          <cell r="C835">
            <v>0</v>
          </cell>
          <cell r="D835">
            <v>0</v>
          </cell>
          <cell r="E835">
            <v>0</v>
          </cell>
          <cell r="F835">
            <v>16372.62</v>
          </cell>
          <cell r="G835">
            <v>0</v>
          </cell>
          <cell r="H835">
            <v>16372.62</v>
          </cell>
          <cell r="J835" t="str">
            <v>ZK107.K261.C042</v>
          </cell>
          <cell r="K835">
            <v>16372.62</v>
          </cell>
          <cell r="L835" t="str">
            <v>ZK107.K261.C042</v>
          </cell>
          <cell r="M835" t="str">
            <v>ZK107.K261.C042</v>
          </cell>
          <cell r="N835" t="str">
            <v>ZK107</v>
          </cell>
          <cell r="O835" t="str">
            <v>C042</v>
          </cell>
          <cell r="Q835">
            <v>16372.62</v>
          </cell>
          <cell r="R835">
            <v>0</v>
          </cell>
          <cell r="S835" t="b">
            <v>0</v>
          </cell>
          <cell r="U835" t="str">
            <v>ZK1</v>
          </cell>
          <cell r="V835" t="str">
            <v>C042</v>
          </cell>
          <cell r="W835">
            <v>0</v>
          </cell>
          <cell r="X835">
            <v>0</v>
          </cell>
          <cell r="Y835">
            <v>16372.62</v>
          </cell>
          <cell r="Z835">
            <v>0</v>
          </cell>
          <cell r="AA835">
            <v>16372.62</v>
          </cell>
          <cell r="AB835" t="str">
            <v>C042</v>
          </cell>
          <cell r="AC835">
            <v>0</v>
          </cell>
          <cell r="AD835">
            <v>0</v>
          </cell>
          <cell r="AE835">
            <v>16372.62</v>
          </cell>
          <cell r="AF835">
            <v>0</v>
          </cell>
          <cell r="AG835" t="str">
            <v>C042</v>
          </cell>
          <cell r="AJ835"/>
          <cell r="AK835">
            <v>1</v>
          </cell>
          <cell r="AL835">
            <v>959870.5499999997</v>
          </cell>
          <cell r="AV835">
            <v>16372.62</v>
          </cell>
        </row>
        <row r="836">
          <cell r="A836" t="str">
            <v>ZK107.K261.C100</v>
          </cell>
          <cell r="B836" t="str">
            <v>ZK107</v>
          </cell>
          <cell r="C836">
            <v>0</v>
          </cell>
          <cell r="D836">
            <v>0</v>
          </cell>
          <cell r="E836">
            <v>0</v>
          </cell>
          <cell r="F836">
            <v>34354.15</v>
          </cell>
          <cell r="G836">
            <v>0</v>
          </cell>
          <cell r="H836">
            <v>34354.15</v>
          </cell>
          <cell r="J836" t="str">
            <v>ZK107.K261.C100</v>
          </cell>
          <cell r="K836">
            <v>34354.15</v>
          </cell>
          <cell r="L836" t="str">
            <v>ZK107.K261.C100</v>
          </cell>
          <cell r="M836" t="str">
            <v>ZK107.K261.C100</v>
          </cell>
          <cell r="N836" t="str">
            <v>ZK107</v>
          </cell>
          <cell r="O836" t="str">
            <v>C100</v>
          </cell>
          <cell r="Q836">
            <v>34354.15</v>
          </cell>
          <cell r="R836">
            <v>0</v>
          </cell>
          <cell r="S836" t="b">
            <v>0</v>
          </cell>
          <cell r="U836" t="str">
            <v>ZK1</v>
          </cell>
          <cell r="V836" t="str">
            <v>C100</v>
          </cell>
          <cell r="W836">
            <v>0</v>
          </cell>
          <cell r="X836">
            <v>0</v>
          </cell>
          <cell r="Y836">
            <v>34354.15</v>
          </cell>
          <cell r="Z836">
            <v>0</v>
          </cell>
          <cell r="AA836">
            <v>34354.15</v>
          </cell>
          <cell r="AB836" t="str">
            <v>C100</v>
          </cell>
          <cell r="AC836">
            <v>0</v>
          </cell>
          <cell r="AD836">
            <v>0</v>
          </cell>
          <cell r="AE836">
            <v>34354.15</v>
          </cell>
          <cell r="AF836">
            <v>0</v>
          </cell>
          <cell r="AG836" t="str">
            <v>C100</v>
          </cell>
          <cell r="AJ836"/>
          <cell r="AK836">
            <v>1</v>
          </cell>
          <cell r="AL836">
            <v>959870.5499999997</v>
          </cell>
          <cell r="AV836">
            <v>34354.15</v>
          </cell>
        </row>
        <row r="837">
          <cell r="A837" t="str">
            <v>ZK107.K261.C131</v>
          </cell>
          <cell r="B837" t="str">
            <v>ZK107</v>
          </cell>
          <cell r="C837">
            <v>0</v>
          </cell>
          <cell r="D837">
            <v>0</v>
          </cell>
          <cell r="E837">
            <v>0</v>
          </cell>
          <cell r="F837">
            <v>1991</v>
          </cell>
          <cell r="G837">
            <v>0</v>
          </cell>
          <cell r="H837">
            <v>1991</v>
          </cell>
          <cell r="J837" t="str">
            <v>ZK107.K261.C131</v>
          </cell>
          <cell r="K837">
            <v>1991</v>
          </cell>
          <cell r="L837" t="str">
            <v>ZK107.K261.C131</v>
          </cell>
          <cell r="M837" t="str">
            <v>ZK107.K261.C131</v>
          </cell>
          <cell r="N837" t="str">
            <v>ZK107</v>
          </cell>
          <cell r="O837" t="str">
            <v>C131</v>
          </cell>
          <cell r="Q837">
            <v>1991</v>
          </cell>
          <cell r="R837">
            <v>0</v>
          </cell>
          <cell r="S837" t="b">
            <v>0</v>
          </cell>
          <cell r="U837" t="str">
            <v>ZK1</v>
          </cell>
          <cell r="V837" t="str">
            <v>C131</v>
          </cell>
          <cell r="W837">
            <v>0</v>
          </cell>
          <cell r="X837">
            <v>0</v>
          </cell>
          <cell r="Y837">
            <v>1991</v>
          </cell>
          <cell r="Z837">
            <v>0</v>
          </cell>
          <cell r="AA837">
            <v>1991</v>
          </cell>
          <cell r="AB837" t="str">
            <v>C131</v>
          </cell>
          <cell r="AC837">
            <v>0</v>
          </cell>
          <cell r="AD837">
            <v>0</v>
          </cell>
          <cell r="AE837">
            <v>1991</v>
          </cell>
          <cell r="AF837">
            <v>0</v>
          </cell>
          <cell r="AG837" t="str">
            <v>C131</v>
          </cell>
          <cell r="AJ837"/>
          <cell r="AK837">
            <v>1</v>
          </cell>
          <cell r="AL837">
            <v>959870.5499999997</v>
          </cell>
          <cell r="AV837">
            <v>1991</v>
          </cell>
        </row>
        <row r="838">
          <cell r="A838" t="str">
            <v>ZK107.K261.C320</v>
          </cell>
          <cell r="B838" t="str">
            <v>ZK107</v>
          </cell>
          <cell r="C838">
            <v>0</v>
          </cell>
          <cell r="D838">
            <v>0</v>
          </cell>
          <cell r="E838">
            <v>312.38</v>
          </cell>
          <cell r="F838">
            <v>0</v>
          </cell>
          <cell r="G838">
            <v>0</v>
          </cell>
          <cell r="H838">
            <v>0</v>
          </cell>
          <cell r="J838" t="str">
            <v>ZK107.K261.C320</v>
          </cell>
          <cell r="K838">
            <v>0</v>
          </cell>
          <cell r="L838" t="str">
            <v>ZK107.K261.C320</v>
          </cell>
          <cell r="M838" t="str">
            <v>ZK107.K261.C320</v>
          </cell>
          <cell r="N838" t="str">
            <v>ZK107</v>
          </cell>
          <cell r="O838" t="str">
            <v>C320</v>
          </cell>
          <cell r="Q838">
            <v>0</v>
          </cell>
          <cell r="R838">
            <v>0</v>
          </cell>
          <cell r="S838" t="b">
            <v>0</v>
          </cell>
          <cell r="U838" t="str">
            <v>ZK1</v>
          </cell>
          <cell r="V838" t="str">
            <v>C320</v>
          </cell>
          <cell r="W838">
            <v>0</v>
          </cell>
          <cell r="X838">
            <v>312.38</v>
          </cell>
          <cell r="Y838">
            <v>0</v>
          </cell>
          <cell r="Z838">
            <v>0</v>
          </cell>
          <cell r="AA838">
            <v>0</v>
          </cell>
          <cell r="AB838" t="str">
            <v>C320</v>
          </cell>
          <cell r="AC838">
            <v>0</v>
          </cell>
          <cell r="AD838">
            <v>312.38</v>
          </cell>
          <cell r="AE838">
            <v>0</v>
          </cell>
          <cell r="AF838">
            <v>0</v>
          </cell>
          <cell r="AG838" t="str">
            <v>C320</v>
          </cell>
          <cell r="AJ838"/>
          <cell r="AK838">
            <v>1</v>
          </cell>
          <cell r="AL838">
            <v>959870.5499999997</v>
          </cell>
          <cell r="AV838">
            <v>312.38</v>
          </cell>
        </row>
        <row r="839">
          <cell r="A839" t="str">
            <v>ZK107.K261.C603</v>
          </cell>
          <cell r="B839" t="str">
            <v>ZK107</v>
          </cell>
          <cell r="C839">
            <v>0</v>
          </cell>
          <cell r="D839">
            <v>0</v>
          </cell>
          <cell r="E839">
            <v>286.88</v>
          </cell>
          <cell r="F839">
            <v>0</v>
          </cell>
          <cell r="G839">
            <v>0</v>
          </cell>
          <cell r="H839">
            <v>0</v>
          </cell>
          <cell r="J839" t="str">
            <v>ZK107.K261.C603</v>
          </cell>
          <cell r="K839">
            <v>0</v>
          </cell>
          <cell r="L839" t="str">
            <v>ZK107.K261.C603</v>
          </cell>
          <cell r="M839" t="str">
            <v>ZK107.K261.C603</v>
          </cell>
          <cell r="N839" t="str">
            <v>ZK107</v>
          </cell>
          <cell r="O839" t="str">
            <v>C603</v>
          </cell>
          <cell r="Q839">
            <v>0</v>
          </cell>
          <cell r="R839">
            <v>0</v>
          </cell>
          <cell r="S839" t="b">
            <v>0</v>
          </cell>
          <cell r="U839" t="str">
            <v>ZK1</v>
          </cell>
          <cell r="V839" t="str">
            <v>C603</v>
          </cell>
          <cell r="W839">
            <v>0</v>
          </cell>
          <cell r="X839">
            <v>286.88</v>
          </cell>
          <cell r="Y839">
            <v>0</v>
          </cell>
          <cell r="Z839">
            <v>0</v>
          </cell>
          <cell r="AA839">
            <v>0</v>
          </cell>
          <cell r="AB839" t="str">
            <v>C603</v>
          </cell>
          <cell r="AC839">
            <v>0</v>
          </cell>
          <cell r="AD839">
            <v>286.88</v>
          </cell>
          <cell r="AE839">
            <v>0</v>
          </cell>
          <cell r="AF839">
            <v>0</v>
          </cell>
          <cell r="AG839" t="str">
            <v>C603</v>
          </cell>
          <cell r="AJ839"/>
          <cell r="AK839">
            <v>1</v>
          </cell>
          <cell r="AL839">
            <v>959870.5499999997</v>
          </cell>
          <cell r="AV839">
            <v>286.88</v>
          </cell>
        </row>
        <row r="840">
          <cell r="A840" t="str">
            <v>ZK107.K261.C610</v>
          </cell>
          <cell r="B840" t="str">
            <v>ZK107</v>
          </cell>
          <cell r="C840">
            <v>0</v>
          </cell>
          <cell r="D840">
            <v>0</v>
          </cell>
          <cell r="E840">
            <v>0</v>
          </cell>
          <cell r="F840">
            <v>3378</v>
          </cell>
          <cell r="G840">
            <v>0</v>
          </cell>
          <cell r="H840">
            <v>3378</v>
          </cell>
          <cell r="J840" t="str">
            <v>ZK107.K261.C610</v>
          </cell>
          <cell r="K840">
            <v>3378</v>
          </cell>
          <cell r="L840" t="str">
            <v>ZK107.K261.C610</v>
          </cell>
          <cell r="M840" t="str">
            <v>ZK107.K261.C610</v>
          </cell>
          <cell r="N840" t="str">
            <v>ZK107</v>
          </cell>
          <cell r="O840" t="str">
            <v>C610</v>
          </cell>
          <cell r="Q840">
            <v>3378</v>
          </cell>
          <cell r="R840">
            <v>0</v>
          </cell>
          <cell r="S840" t="b">
            <v>0</v>
          </cell>
          <cell r="U840" t="str">
            <v>ZK1</v>
          </cell>
          <cell r="V840" t="str">
            <v>C610</v>
          </cell>
          <cell r="W840">
            <v>0</v>
          </cell>
          <cell r="X840">
            <v>0</v>
          </cell>
          <cell r="Y840">
            <v>3378</v>
          </cell>
          <cell r="Z840">
            <v>0</v>
          </cell>
          <cell r="AA840">
            <v>3378</v>
          </cell>
          <cell r="AB840" t="str">
            <v>C610</v>
          </cell>
          <cell r="AC840">
            <v>0</v>
          </cell>
          <cell r="AD840">
            <v>0</v>
          </cell>
          <cell r="AE840">
            <v>3378</v>
          </cell>
          <cell r="AF840">
            <v>0</v>
          </cell>
          <cell r="AG840" t="str">
            <v>C610</v>
          </cell>
          <cell r="AJ840"/>
          <cell r="AK840">
            <v>1</v>
          </cell>
          <cell r="AL840">
            <v>959870.5499999997</v>
          </cell>
          <cell r="AV840">
            <v>3378</v>
          </cell>
        </row>
        <row r="841">
          <cell r="A841" t="str">
            <v>ZK107.K261.C702</v>
          </cell>
          <cell r="B841" t="str">
            <v>ZK107</v>
          </cell>
          <cell r="C841">
            <v>0</v>
          </cell>
          <cell r="D841">
            <v>0</v>
          </cell>
          <cell r="E841">
            <v>0</v>
          </cell>
          <cell r="F841">
            <v>1087.5</v>
          </cell>
          <cell r="G841">
            <v>0</v>
          </cell>
          <cell r="H841">
            <v>1087.5</v>
          </cell>
          <cell r="J841" t="str">
            <v>ZK107.K261.C702</v>
          </cell>
          <cell r="K841">
            <v>1087.5</v>
          </cell>
          <cell r="L841" t="str">
            <v>ZK107.K261.C702</v>
          </cell>
          <cell r="M841" t="str">
            <v>ZK107.K261.C702</v>
          </cell>
          <cell r="N841" t="str">
            <v>ZK107</v>
          </cell>
          <cell r="O841" t="str">
            <v>C702</v>
          </cell>
          <cell r="Q841">
            <v>1087.5</v>
          </cell>
          <cell r="R841">
            <v>0</v>
          </cell>
          <cell r="S841" t="b">
            <v>0</v>
          </cell>
          <cell r="U841" t="str">
            <v>ZK1</v>
          </cell>
          <cell r="V841" t="str">
            <v>C702</v>
          </cell>
          <cell r="W841">
            <v>0</v>
          </cell>
          <cell r="X841">
            <v>0</v>
          </cell>
          <cell r="Y841">
            <v>1087.5</v>
          </cell>
          <cell r="Z841">
            <v>0</v>
          </cell>
          <cell r="AA841">
            <v>1087.5</v>
          </cell>
          <cell r="AB841" t="str">
            <v>C702</v>
          </cell>
          <cell r="AC841">
            <v>0</v>
          </cell>
          <cell r="AD841">
            <v>0</v>
          </cell>
          <cell r="AE841">
            <v>1087.5</v>
          </cell>
          <cell r="AF841">
            <v>0</v>
          </cell>
          <cell r="AG841" t="str">
            <v>C702</v>
          </cell>
          <cell r="AJ841"/>
          <cell r="AK841">
            <v>1</v>
          </cell>
          <cell r="AL841">
            <v>959870.5499999997</v>
          </cell>
          <cell r="AV841">
            <v>1087.5</v>
          </cell>
        </row>
        <row r="842">
          <cell r="A842" t="str">
            <v>ZK107.K261.C727</v>
          </cell>
          <cell r="B842" t="str">
            <v>ZK107</v>
          </cell>
          <cell r="C842">
            <v>0</v>
          </cell>
          <cell r="D842">
            <v>0</v>
          </cell>
          <cell r="E842">
            <v>0</v>
          </cell>
          <cell r="F842">
            <v>1137.5</v>
          </cell>
          <cell r="G842">
            <v>0</v>
          </cell>
          <cell r="H842">
            <v>1137.5</v>
          </cell>
          <cell r="J842" t="str">
            <v>ZK107.K261.C727</v>
          </cell>
          <cell r="K842">
            <v>1137.5</v>
          </cell>
          <cell r="L842" t="str">
            <v>ZK107.K261.C727</v>
          </cell>
          <cell r="M842" t="str">
            <v>ZK107.K261.C727</v>
          </cell>
          <cell r="N842" t="str">
            <v>ZK107</v>
          </cell>
          <cell r="O842" t="str">
            <v>C727</v>
          </cell>
          <cell r="Q842">
            <v>1137.5</v>
          </cell>
          <cell r="R842">
            <v>0</v>
          </cell>
          <cell r="S842" t="b">
            <v>0</v>
          </cell>
          <cell r="U842" t="str">
            <v>ZK1</v>
          </cell>
          <cell r="V842" t="str">
            <v>C727</v>
          </cell>
          <cell r="W842">
            <v>0</v>
          </cell>
          <cell r="X842">
            <v>0</v>
          </cell>
          <cell r="Y842">
            <v>1137.5</v>
          </cell>
          <cell r="Z842">
            <v>0</v>
          </cell>
          <cell r="AA842">
            <v>1137.5</v>
          </cell>
          <cell r="AB842" t="str">
            <v>C727</v>
          </cell>
          <cell r="AC842">
            <v>0</v>
          </cell>
          <cell r="AD842">
            <v>0</v>
          </cell>
          <cell r="AE842">
            <v>1137.5</v>
          </cell>
          <cell r="AF842">
            <v>0</v>
          </cell>
          <cell r="AG842" t="str">
            <v>C727</v>
          </cell>
          <cell r="AJ842"/>
          <cell r="AK842">
            <v>1</v>
          </cell>
          <cell r="AL842">
            <v>959870.5499999997</v>
          </cell>
          <cell r="AV842">
            <v>1137.5</v>
          </cell>
        </row>
        <row r="843">
          <cell r="A843" t="str">
            <v>ZK107.K261.C728</v>
          </cell>
          <cell r="B843" t="str">
            <v>ZK107</v>
          </cell>
          <cell r="C843">
            <v>0</v>
          </cell>
          <cell r="D843">
            <v>0</v>
          </cell>
          <cell r="E843">
            <v>0</v>
          </cell>
          <cell r="F843">
            <v>1125</v>
          </cell>
          <cell r="G843">
            <v>0</v>
          </cell>
          <cell r="H843">
            <v>1125</v>
          </cell>
          <cell r="J843" t="str">
            <v>ZK107.K261.C728</v>
          </cell>
          <cell r="K843">
            <v>1125</v>
          </cell>
          <cell r="L843" t="str">
            <v>ZK107.K261.C728</v>
          </cell>
          <cell r="M843" t="str">
            <v>ZK107.K261.C728</v>
          </cell>
          <cell r="N843" t="str">
            <v>ZK107</v>
          </cell>
          <cell r="O843" t="str">
            <v>C728</v>
          </cell>
          <cell r="Q843">
            <v>1125</v>
          </cell>
          <cell r="R843">
            <v>0</v>
          </cell>
          <cell r="S843" t="b">
            <v>0</v>
          </cell>
          <cell r="U843" t="str">
            <v>ZK1</v>
          </cell>
          <cell r="V843" t="str">
            <v>C728</v>
          </cell>
          <cell r="W843">
            <v>0</v>
          </cell>
          <cell r="X843">
            <v>0</v>
          </cell>
          <cell r="Y843">
            <v>1125</v>
          </cell>
          <cell r="Z843">
            <v>0</v>
          </cell>
          <cell r="AA843">
            <v>1125</v>
          </cell>
          <cell r="AB843" t="str">
            <v>C728</v>
          </cell>
          <cell r="AC843">
            <v>0</v>
          </cell>
          <cell r="AD843">
            <v>0</v>
          </cell>
          <cell r="AE843">
            <v>1125</v>
          </cell>
          <cell r="AF843">
            <v>0</v>
          </cell>
          <cell r="AG843" t="str">
            <v>C728</v>
          </cell>
          <cell r="AJ843"/>
          <cell r="AK843">
            <v>1</v>
          </cell>
          <cell r="AL843">
            <v>959870.5499999997</v>
          </cell>
          <cell r="AV843">
            <v>1125</v>
          </cell>
        </row>
        <row r="844">
          <cell r="A844" t="str">
            <v>ZK107.K261.C810</v>
          </cell>
          <cell r="B844" t="str">
            <v>ZK107</v>
          </cell>
          <cell r="C844">
            <v>0</v>
          </cell>
          <cell r="D844">
            <v>0</v>
          </cell>
          <cell r="E844">
            <v>0</v>
          </cell>
          <cell r="F844">
            <v>1192.5</v>
          </cell>
          <cell r="G844">
            <v>0</v>
          </cell>
          <cell r="H844">
            <v>1192.5</v>
          </cell>
          <cell r="J844" t="str">
            <v>ZK107.K261.C810</v>
          </cell>
          <cell r="K844">
            <v>1192.5</v>
          </cell>
          <cell r="L844" t="str">
            <v>ZK107.K261.C810</v>
          </cell>
          <cell r="M844" t="str">
            <v>ZK107.K261.C810</v>
          </cell>
          <cell r="N844" t="str">
            <v>ZK107</v>
          </cell>
          <cell r="O844" t="str">
            <v>C810</v>
          </cell>
          <cell r="Q844">
            <v>1192.5</v>
          </cell>
          <cell r="R844">
            <v>0</v>
          </cell>
          <cell r="S844" t="b">
            <v>0</v>
          </cell>
          <cell r="U844" t="str">
            <v>ZK1</v>
          </cell>
          <cell r="V844" t="str">
            <v>C810</v>
          </cell>
          <cell r="W844">
            <v>0</v>
          </cell>
          <cell r="X844">
            <v>0</v>
          </cell>
          <cell r="Y844">
            <v>1192.5</v>
          </cell>
          <cell r="Z844">
            <v>0</v>
          </cell>
          <cell r="AA844">
            <v>1192.5</v>
          </cell>
          <cell r="AB844" t="str">
            <v>C810</v>
          </cell>
          <cell r="AC844">
            <v>0</v>
          </cell>
          <cell r="AD844">
            <v>0</v>
          </cell>
          <cell r="AE844">
            <v>1192.5</v>
          </cell>
          <cell r="AF844">
            <v>0</v>
          </cell>
          <cell r="AG844" t="str">
            <v>C810</v>
          </cell>
          <cell r="AJ844"/>
          <cell r="AK844">
            <v>1</v>
          </cell>
          <cell r="AL844">
            <v>959870.5499999997</v>
          </cell>
          <cell r="AV844">
            <v>1192.5</v>
          </cell>
        </row>
        <row r="845">
          <cell r="A845" t="str">
            <v>ZK107.K265.C019</v>
          </cell>
          <cell r="B845" t="str">
            <v>ZK107</v>
          </cell>
          <cell r="C845">
            <v>0</v>
          </cell>
          <cell r="D845">
            <v>0</v>
          </cell>
          <cell r="E845">
            <v>238.75</v>
          </cell>
          <cell r="F845">
            <v>0</v>
          </cell>
          <cell r="G845">
            <v>0</v>
          </cell>
          <cell r="H845">
            <v>0</v>
          </cell>
          <cell r="J845" t="str">
            <v>ZK107.K265.C019</v>
          </cell>
          <cell r="K845">
            <v>0</v>
          </cell>
          <cell r="L845" t="str">
            <v>ZK107.K265.C019</v>
          </cell>
          <cell r="M845" t="str">
            <v>ZK107.K265.C019</v>
          </cell>
          <cell r="N845" t="str">
            <v>ZK107</v>
          </cell>
          <cell r="O845" t="str">
            <v>C019</v>
          </cell>
          <cell r="Q845">
            <v>0</v>
          </cell>
          <cell r="R845">
            <v>0</v>
          </cell>
          <cell r="S845" t="b">
            <v>0</v>
          </cell>
          <cell r="U845" t="str">
            <v>ZK1</v>
          </cell>
          <cell r="V845" t="str">
            <v>C019</v>
          </cell>
          <cell r="W845">
            <v>0</v>
          </cell>
          <cell r="X845">
            <v>238.75</v>
          </cell>
          <cell r="Y845">
            <v>0</v>
          </cell>
          <cell r="Z845">
            <v>0</v>
          </cell>
          <cell r="AA845">
            <v>0</v>
          </cell>
          <cell r="AB845" t="str">
            <v>C019</v>
          </cell>
          <cell r="AC845">
            <v>0</v>
          </cell>
          <cell r="AD845">
            <v>238.75</v>
          </cell>
          <cell r="AE845">
            <v>0</v>
          </cell>
          <cell r="AF845">
            <v>0</v>
          </cell>
          <cell r="AG845" t="str">
            <v>C019</v>
          </cell>
          <cell r="AJ845"/>
          <cell r="AK845">
            <v>1</v>
          </cell>
          <cell r="AL845">
            <v>959870.5499999997</v>
          </cell>
          <cell r="AV845">
            <v>238.75</v>
          </cell>
        </row>
        <row r="846">
          <cell r="A846" t="str">
            <v>ZK107.K265.C020</v>
          </cell>
          <cell r="B846" t="str">
            <v>ZK107</v>
          </cell>
          <cell r="C846">
            <v>0</v>
          </cell>
          <cell r="D846">
            <v>0</v>
          </cell>
          <cell r="E846">
            <v>84642.51</v>
          </cell>
          <cell r="F846">
            <v>0</v>
          </cell>
          <cell r="G846">
            <v>0</v>
          </cell>
          <cell r="H846">
            <v>0</v>
          </cell>
          <cell r="J846" t="str">
            <v>ZK107.K265.C020</v>
          </cell>
          <cell r="K846">
            <v>0</v>
          </cell>
          <cell r="L846" t="str">
            <v>ZK107.K265.C020</v>
          </cell>
          <cell r="M846" t="str">
            <v>ZK107.K265.C020</v>
          </cell>
          <cell r="N846" t="str">
            <v>ZK107</v>
          </cell>
          <cell r="O846" t="str">
            <v>C020</v>
          </cell>
          <cell r="Q846">
            <v>0</v>
          </cell>
          <cell r="R846">
            <v>0</v>
          </cell>
          <cell r="S846" t="b">
            <v>0</v>
          </cell>
          <cell r="U846" t="str">
            <v>ZK1</v>
          </cell>
          <cell r="V846" t="str">
            <v>C020</v>
          </cell>
          <cell r="W846">
            <v>0</v>
          </cell>
          <cell r="X846">
            <v>84642.51</v>
          </cell>
          <cell r="Y846">
            <v>0</v>
          </cell>
          <cell r="Z846">
            <v>0</v>
          </cell>
          <cell r="AA846">
            <v>0</v>
          </cell>
          <cell r="AB846" t="str">
            <v>C020</v>
          </cell>
          <cell r="AC846">
            <v>0</v>
          </cell>
          <cell r="AD846">
            <v>84642.51</v>
          </cell>
          <cell r="AE846">
            <v>0</v>
          </cell>
          <cell r="AF846">
            <v>0</v>
          </cell>
          <cell r="AG846" t="str">
            <v>C020</v>
          </cell>
          <cell r="AJ846"/>
          <cell r="AK846">
            <v>1</v>
          </cell>
          <cell r="AL846">
            <v>959870.5499999997</v>
          </cell>
          <cell r="AV846">
            <v>84642.51</v>
          </cell>
        </row>
        <row r="847">
          <cell r="A847" t="str">
            <v>ZK107.K265.C025</v>
          </cell>
          <cell r="B847" t="str">
            <v>ZK107</v>
          </cell>
          <cell r="C847">
            <v>0</v>
          </cell>
          <cell r="D847">
            <v>0</v>
          </cell>
          <cell r="E847">
            <v>0</v>
          </cell>
          <cell r="F847">
            <v>64397.57</v>
          </cell>
          <cell r="G847">
            <v>0</v>
          </cell>
          <cell r="H847">
            <v>64397.57</v>
          </cell>
          <cell r="J847" t="str">
            <v>ZK107.K265.C025</v>
          </cell>
          <cell r="K847">
            <v>64397.57</v>
          </cell>
          <cell r="L847" t="str">
            <v>ZK107.K265.C025</v>
          </cell>
          <cell r="M847" t="str">
            <v>ZK107.K265.C025</v>
          </cell>
          <cell r="N847" t="str">
            <v>ZK107</v>
          </cell>
          <cell r="O847" t="str">
            <v>C025</v>
          </cell>
          <cell r="Q847">
            <v>64397.57</v>
          </cell>
          <cell r="R847">
            <v>0</v>
          </cell>
          <cell r="S847" t="b">
            <v>0</v>
          </cell>
          <cell r="U847" t="str">
            <v>ZK1</v>
          </cell>
          <cell r="V847" t="str">
            <v>C025</v>
          </cell>
          <cell r="W847">
            <v>0</v>
          </cell>
          <cell r="X847">
            <v>0</v>
          </cell>
          <cell r="Y847">
            <v>64397.57</v>
          </cell>
          <cell r="Z847">
            <v>0</v>
          </cell>
          <cell r="AA847">
            <v>64397.57</v>
          </cell>
          <cell r="AB847" t="str">
            <v>C025</v>
          </cell>
          <cell r="AC847">
            <v>0</v>
          </cell>
          <cell r="AD847">
            <v>0</v>
          </cell>
          <cell r="AE847">
            <v>64397.57</v>
          </cell>
          <cell r="AF847">
            <v>0</v>
          </cell>
          <cell r="AG847" t="str">
            <v>C025</v>
          </cell>
          <cell r="AJ847"/>
          <cell r="AK847">
            <v>1</v>
          </cell>
          <cell r="AL847">
            <v>959870.5499999997</v>
          </cell>
          <cell r="AV847">
            <v>64397.57</v>
          </cell>
        </row>
        <row r="848">
          <cell r="A848" t="str">
            <v>ZK107.K265.C031</v>
          </cell>
          <cell r="B848" t="str">
            <v>ZK107</v>
          </cell>
          <cell r="C848">
            <v>0</v>
          </cell>
          <cell r="D848">
            <v>0</v>
          </cell>
          <cell r="E848">
            <v>718</v>
          </cell>
          <cell r="F848">
            <v>0</v>
          </cell>
          <cell r="G848">
            <v>0</v>
          </cell>
          <cell r="H848">
            <v>0</v>
          </cell>
          <cell r="J848" t="str">
            <v>ZK107.K265.C031</v>
          </cell>
          <cell r="K848">
            <v>0</v>
          </cell>
          <cell r="L848" t="str">
            <v>ZK107.K265.C031</v>
          </cell>
          <cell r="M848" t="str">
            <v>ZK107.K265.C031</v>
          </cell>
          <cell r="N848" t="str">
            <v>ZK107</v>
          </cell>
          <cell r="O848" t="str">
            <v>C031</v>
          </cell>
          <cell r="Q848">
            <v>0</v>
          </cell>
          <cell r="R848">
            <v>0</v>
          </cell>
          <cell r="S848" t="b">
            <v>0</v>
          </cell>
          <cell r="U848" t="str">
            <v>ZK1</v>
          </cell>
          <cell r="V848" t="str">
            <v>C031</v>
          </cell>
          <cell r="W848">
            <v>0</v>
          </cell>
          <cell r="X848">
            <v>718</v>
          </cell>
          <cell r="Y848">
            <v>0</v>
          </cell>
          <cell r="Z848">
            <v>0</v>
          </cell>
          <cell r="AA848">
            <v>0</v>
          </cell>
          <cell r="AB848" t="str">
            <v>C031</v>
          </cell>
          <cell r="AC848">
            <v>0</v>
          </cell>
          <cell r="AD848">
            <v>718</v>
          </cell>
          <cell r="AE848">
            <v>0</v>
          </cell>
          <cell r="AF848">
            <v>0</v>
          </cell>
          <cell r="AG848" t="str">
            <v>C031</v>
          </cell>
          <cell r="AJ848"/>
          <cell r="AK848">
            <v>1</v>
          </cell>
          <cell r="AL848">
            <v>959870.5499999997</v>
          </cell>
          <cell r="AV848">
            <v>718</v>
          </cell>
        </row>
        <row r="849">
          <cell r="A849" t="str">
            <v>ZK107.K265.C033</v>
          </cell>
          <cell r="B849" t="str">
            <v>ZK107</v>
          </cell>
          <cell r="C849">
            <v>0</v>
          </cell>
          <cell r="D849">
            <v>0</v>
          </cell>
          <cell r="E849">
            <v>0</v>
          </cell>
          <cell r="F849">
            <v>748.5</v>
          </cell>
          <cell r="G849">
            <v>0</v>
          </cell>
          <cell r="H849">
            <v>748.5</v>
          </cell>
          <cell r="J849" t="str">
            <v>ZK107.K265.C033</v>
          </cell>
          <cell r="K849">
            <v>748.5</v>
          </cell>
          <cell r="L849" t="str">
            <v>ZK107.K265.C033</v>
          </cell>
          <cell r="M849" t="str">
            <v>ZK107.K265.C033</v>
          </cell>
          <cell r="N849" t="str">
            <v>ZK107</v>
          </cell>
          <cell r="O849" t="str">
            <v>C033</v>
          </cell>
          <cell r="Q849">
            <v>748.5</v>
          </cell>
          <cell r="R849">
            <v>0</v>
          </cell>
          <cell r="S849" t="b">
            <v>0</v>
          </cell>
          <cell r="U849" t="str">
            <v>ZK1</v>
          </cell>
          <cell r="V849" t="str">
            <v>C033</v>
          </cell>
          <cell r="W849">
            <v>0</v>
          </cell>
          <cell r="X849">
            <v>0</v>
          </cell>
          <cell r="Y849">
            <v>748.5</v>
          </cell>
          <cell r="Z849">
            <v>0</v>
          </cell>
          <cell r="AA849">
            <v>748.5</v>
          </cell>
          <cell r="AB849" t="str">
            <v>C033</v>
          </cell>
          <cell r="AC849">
            <v>0</v>
          </cell>
          <cell r="AD849">
            <v>0</v>
          </cell>
          <cell r="AE849">
            <v>748.5</v>
          </cell>
          <cell r="AF849">
            <v>0</v>
          </cell>
          <cell r="AG849" t="str">
            <v>C033</v>
          </cell>
          <cell r="AJ849"/>
          <cell r="AK849">
            <v>1</v>
          </cell>
          <cell r="AL849">
            <v>959870.5499999997</v>
          </cell>
          <cell r="AV849">
            <v>748.5</v>
          </cell>
        </row>
        <row r="850">
          <cell r="A850" t="str">
            <v>ZK107.K265.C100</v>
          </cell>
          <cell r="B850" t="str">
            <v>ZK107</v>
          </cell>
          <cell r="C850">
            <v>0</v>
          </cell>
          <cell r="D850">
            <v>0</v>
          </cell>
          <cell r="E850">
            <v>0</v>
          </cell>
          <cell r="F850">
            <v>10755.75</v>
          </cell>
          <cell r="G850">
            <v>0</v>
          </cell>
          <cell r="H850">
            <v>10755.75</v>
          </cell>
          <cell r="J850" t="str">
            <v>ZK107.K265.C100</v>
          </cell>
          <cell r="K850">
            <v>10755.75</v>
          </cell>
          <cell r="L850" t="str">
            <v>ZK107.K265.C100</v>
          </cell>
          <cell r="M850" t="str">
            <v>ZK107.K265.C100</v>
          </cell>
          <cell r="N850" t="str">
            <v>ZK107</v>
          </cell>
          <cell r="O850" t="str">
            <v>C100</v>
          </cell>
          <cell r="Q850">
            <v>10755.75</v>
          </cell>
          <cell r="R850">
            <v>0</v>
          </cell>
          <cell r="S850" t="b">
            <v>0</v>
          </cell>
          <cell r="U850" t="str">
            <v>ZK1</v>
          </cell>
          <cell r="V850" t="str">
            <v>C100</v>
          </cell>
          <cell r="W850">
            <v>0</v>
          </cell>
          <cell r="X850">
            <v>0</v>
          </cell>
          <cell r="Y850">
            <v>10755.75</v>
          </cell>
          <cell r="Z850">
            <v>0</v>
          </cell>
          <cell r="AA850">
            <v>10755.75</v>
          </cell>
          <cell r="AB850" t="str">
            <v>C100</v>
          </cell>
          <cell r="AC850">
            <v>0</v>
          </cell>
          <cell r="AD850">
            <v>0</v>
          </cell>
          <cell r="AE850">
            <v>10755.75</v>
          </cell>
          <cell r="AF850">
            <v>0</v>
          </cell>
          <cell r="AG850" t="str">
            <v>C100</v>
          </cell>
          <cell r="AJ850"/>
          <cell r="AK850">
            <v>1</v>
          </cell>
          <cell r="AL850">
            <v>959870.5499999997</v>
          </cell>
          <cell r="AV850">
            <v>10755.75</v>
          </cell>
        </row>
        <row r="851">
          <cell r="A851" t="str">
            <v>ZK107.K265.C301</v>
          </cell>
          <cell r="B851" t="str">
            <v>ZK107</v>
          </cell>
          <cell r="C851">
            <v>0</v>
          </cell>
          <cell r="D851">
            <v>0</v>
          </cell>
          <cell r="E851">
            <v>0</v>
          </cell>
          <cell r="F851">
            <v>1318</v>
          </cell>
          <cell r="G851">
            <v>0</v>
          </cell>
          <cell r="H851">
            <v>1318</v>
          </cell>
          <cell r="J851" t="str">
            <v>ZK107.K265.C301</v>
          </cell>
          <cell r="K851">
            <v>1318</v>
          </cell>
          <cell r="L851" t="str">
            <v>ZK107.K265.C301</v>
          </cell>
          <cell r="M851" t="str">
            <v>ZK107.K265.C301</v>
          </cell>
          <cell r="N851" t="str">
            <v>ZK107</v>
          </cell>
          <cell r="O851" t="str">
            <v>C301</v>
          </cell>
          <cell r="Q851">
            <v>1318</v>
          </cell>
          <cell r="R851">
            <v>0</v>
          </cell>
          <cell r="S851" t="b">
            <v>0</v>
          </cell>
          <cell r="U851" t="str">
            <v>ZK1</v>
          </cell>
          <cell r="V851" t="str">
            <v>C301</v>
          </cell>
          <cell r="W851">
            <v>0</v>
          </cell>
          <cell r="X851">
            <v>0</v>
          </cell>
          <cell r="Y851">
            <v>1318</v>
          </cell>
          <cell r="Z851">
            <v>0</v>
          </cell>
          <cell r="AA851">
            <v>1318</v>
          </cell>
          <cell r="AB851" t="str">
            <v>C301</v>
          </cell>
          <cell r="AC851">
            <v>0</v>
          </cell>
          <cell r="AD851">
            <v>0</v>
          </cell>
          <cell r="AE851">
            <v>1318</v>
          </cell>
          <cell r="AF851">
            <v>0</v>
          </cell>
          <cell r="AG851" t="str">
            <v>C301</v>
          </cell>
          <cell r="AJ851"/>
          <cell r="AK851">
            <v>1</v>
          </cell>
          <cell r="AL851">
            <v>959870.5499999997</v>
          </cell>
          <cell r="AV851">
            <v>1318</v>
          </cell>
        </row>
        <row r="852">
          <cell r="A852" t="str">
            <v>ZK107.K265.C320</v>
          </cell>
          <cell r="B852" t="str">
            <v>ZK107</v>
          </cell>
          <cell r="C852">
            <v>0</v>
          </cell>
          <cell r="D852">
            <v>0</v>
          </cell>
          <cell r="E852">
            <v>547.5</v>
          </cell>
          <cell r="F852">
            <v>0</v>
          </cell>
          <cell r="G852">
            <v>0</v>
          </cell>
          <cell r="H852">
            <v>0</v>
          </cell>
          <cell r="J852" t="str">
            <v>ZK107.K265.C320</v>
          </cell>
          <cell r="K852">
            <v>0</v>
          </cell>
          <cell r="L852" t="str">
            <v>ZK107.K265.C320</v>
          </cell>
          <cell r="M852" t="str">
            <v>ZK107.K265.C320</v>
          </cell>
          <cell r="N852" t="str">
            <v>ZK107</v>
          </cell>
          <cell r="O852" t="str">
            <v>C320</v>
          </cell>
          <cell r="Q852">
            <v>0</v>
          </cell>
          <cell r="R852">
            <v>0</v>
          </cell>
          <cell r="S852" t="b">
            <v>0</v>
          </cell>
          <cell r="U852" t="str">
            <v>ZK1</v>
          </cell>
          <cell r="V852" t="str">
            <v>C320</v>
          </cell>
          <cell r="W852">
            <v>0</v>
          </cell>
          <cell r="X852">
            <v>547.5</v>
          </cell>
          <cell r="Y852">
            <v>0</v>
          </cell>
          <cell r="Z852">
            <v>0</v>
          </cell>
          <cell r="AA852">
            <v>0</v>
          </cell>
          <cell r="AB852" t="str">
            <v>C320</v>
          </cell>
          <cell r="AC852">
            <v>0</v>
          </cell>
          <cell r="AD852">
            <v>547.5</v>
          </cell>
          <cell r="AE852">
            <v>0</v>
          </cell>
          <cell r="AF852">
            <v>0</v>
          </cell>
          <cell r="AG852" t="str">
            <v>C320</v>
          </cell>
          <cell r="AJ852"/>
          <cell r="AK852">
            <v>1</v>
          </cell>
          <cell r="AL852">
            <v>959870.5499999997</v>
          </cell>
          <cell r="AV852">
            <v>547.5</v>
          </cell>
        </row>
        <row r="853">
          <cell r="A853" t="str">
            <v>ZK107.K265.C603</v>
          </cell>
          <cell r="B853" t="str">
            <v>ZK107</v>
          </cell>
          <cell r="C853">
            <v>0</v>
          </cell>
          <cell r="D853">
            <v>0</v>
          </cell>
          <cell r="E853">
            <v>275</v>
          </cell>
          <cell r="F853">
            <v>0</v>
          </cell>
          <cell r="G853">
            <v>0</v>
          </cell>
          <cell r="H853">
            <v>0</v>
          </cell>
          <cell r="J853" t="str">
            <v>ZK107.K265.C603</v>
          </cell>
          <cell r="K853">
            <v>0</v>
          </cell>
          <cell r="L853" t="str">
            <v>ZK107.K265.C603</v>
          </cell>
          <cell r="M853" t="str">
            <v>ZK107.K265.C603</v>
          </cell>
          <cell r="N853" t="str">
            <v>ZK107</v>
          </cell>
          <cell r="O853" t="str">
            <v>C603</v>
          </cell>
          <cell r="Q853">
            <v>0</v>
          </cell>
          <cell r="R853">
            <v>0</v>
          </cell>
          <cell r="S853" t="b">
            <v>0</v>
          </cell>
          <cell r="U853" t="str">
            <v>ZK1</v>
          </cell>
          <cell r="V853" t="str">
            <v>C603</v>
          </cell>
          <cell r="W853">
            <v>0</v>
          </cell>
          <cell r="X853">
            <v>275</v>
          </cell>
          <cell r="Y853">
            <v>0</v>
          </cell>
          <cell r="Z853">
            <v>0</v>
          </cell>
          <cell r="AA853">
            <v>0</v>
          </cell>
          <cell r="AB853" t="str">
            <v>C603</v>
          </cell>
          <cell r="AC853">
            <v>0</v>
          </cell>
          <cell r="AD853">
            <v>275</v>
          </cell>
          <cell r="AE853">
            <v>0</v>
          </cell>
          <cell r="AF853">
            <v>0</v>
          </cell>
          <cell r="AG853" t="str">
            <v>C603</v>
          </cell>
          <cell r="AJ853"/>
          <cell r="AK853">
            <v>1</v>
          </cell>
          <cell r="AL853">
            <v>959870.5499999997</v>
          </cell>
          <cell r="AV853">
            <v>275</v>
          </cell>
        </row>
        <row r="854">
          <cell r="A854" t="str">
            <v>ZK107.K265.C700</v>
          </cell>
          <cell r="B854" t="str">
            <v>ZK107</v>
          </cell>
          <cell r="C854">
            <v>0</v>
          </cell>
          <cell r="D854">
            <v>0</v>
          </cell>
          <cell r="E854">
            <v>1762.5</v>
          </cell>
          <cell r="F854">
            <v>0</v>
          </cell>
          <cell r="G854">
            <v>0</v>
          </cell>
          <cell r="H854">
            <v>0</v>
          </cell>
          <cell r="J854" t="str">
            <v>ZK107.K265.C700</v>
          </cell>
          <cell r="K854">
            <v>0</v>
          </cell>
          <cell r="L854" t="str">
            <v>ZK107.K265.C700</v>
          </cell>
          <cell r="M854" t="str">
            <v>ZK107.K265.C700</v>
          </cell>
          <cell r="N854" t="str">
            <v>ZK107</v>
          </cell>
          <cell r="O854" t="str">
            <v>C700</v>
          </cell>
          <cell r="Q854">
            <v>0</v>
          </cell>
          <cell r="R854">
            <v>0</v>
          </cell>
          <cell r="S854" t="b">
            <v>0</v>
          </cell>
          <cell r="U854" t="str">
            <v>ZK1</v>
          </cell>
          <cell r="V854" t="str">
            <v>C700</v>
          </cell>
          <cell r="W854">
            <v>0</v>
          </cell>
          <cell r="X854">
            <v>1762.5</v>
          </cell>
          <cell r="Y854">
            <v>0</v>
          </cell>
          <cell r="Z854">
            <v>0</v>
          </cell>
          <cell r="AA854">
            <v>0</v>
          </cell>
          <cell r="AB854" t="str">
            <v>C700</v>
          </cell>
          <cell r="AC854">
            <v>0</v>
          </cell>
          <cell r="AD854">
            <v>1762.5</v>
          </cell>
          <cell r="AE854">
            <v>0</v>
          </cell>
          <cell r="AF854">
            <v>0</v>
          </cell>
          <cell r="AG854" t="str">
            <v>C700</v>
          </cell>
          <cell r="AJ854"/>
          <cell r="AK854">
            <v>1</v>
          </cell>
          <cell r="AL854">
            <v>959870.5499999997</v>
          </cell>
          <cell r="AV854">
            <v>1762.5</v>
          </cell>
        </row>
        <row r="855">
          <cell r="A855" t="str">
            <v>ZK107.K265.C702</v>
          </cell>
          <cell r="B855" t="str">
            <v>ZK107</v>
          </cell>
          <cell r="C855">
            <v>0</v>
          </cell>
          <cell r="D855">
            <v>0</v>
          </cell>
          <cell r="E855">
            <v>0</v>
          </cell>
          <cell r="F855">
            <v>2175</v>
          </cell>
          <cell r="G855">
            <v>0</v>
          </cell>
          <cell r="H855">
            <v>2175</v>
          </cell>
          <cell r="J855" t="str">
            <v>ZK107.K265.C702</v>
          </cell>
          <cell r="K855">
            <v>2175</v>
          </cell>
          <cell r="L855" t="str">
            <v>ZK107.K265.C702</v>
          </cell>
          <cell r="M855" t="str">
            <v>ZK107.K265.C702</v>
          </cell>
          <cell r="N855" t="str">
            <v>ZK107</v>
          </cell>
          <cell r="O855" t="str">
            <v>C702</v>
          </cell>
          <cell r="Q855">
            <v>2175</v>
          </cell>
          <cell r="R855">
            <v>0</v>
          </cell>
          <cell r="S855" t="b">
            <v>0</v>
          </cell>
          <cell r="U855" t="str">
            <v>ZK1</v>
          </cell>
          <cell r="V855" t="str">
            <v>C702</v>
          </cell>
          <cell r="W855">
            <v>0</v>
          </cell>
          <cell r="X855">
            <v>0</v>
          </cell>
          <cell r="Y855">
            <v>2175</v>
          </cell>
          <cell r="Z855">
            <v>0</v>
          </cell>
          <cell r="AA855">
            <v>2175</v>
          </cell>
          <cell r="AB855" t="str">
            <v>C702</v>
          </cell>
          <cell r="AC855">
            <v>0</v>
          </cell>
          <cell r="AD855">
            <v>0</v>
          </cell>
          <cell r="AE855">
            <v>2175</v>
          </cell>
          <cell r="AF855">
            <v>0</v>
          </cell>
          <cell r="AG855" t="str">
            <v>C702</v>
          </cell>
          <cell r="AJ855"/>
          <cell r="AK855">
            <v>1</v>
          </cell>
          <cell r="AL855">
            <v>959870.5499999997</v>
          </cell>
          <cell r="AV855">
            <v>2175</v>
          </cell>
        </row>
        <row r="856">
          <cell r="A856" t="str">
            <v>ZK107.K265.C727</v>
          </cell>
          <cell r="B856" t="str">
            <v>ZK107</v>
          </cell>
          <cell r="C856">
            <v>0</v>
          </cell>
          <cell r="D856">
            <v>0</v>
          </cell>
          <cell r="E856">
            <v>0</v>
          </cell>
          <cell r="F856">
            <v>1800</v>
          </cell>
          <cell r="G856">
            <v>0</v>
          </cell>
          <cell r="H856">
            <v>1800</v>
          </cell>
          <cell r="J856" t="str">
            <v>ZK107.K265.C727</v>
          </cell>
          <cell r="K856">
            <v>1800</v>
          </cell>
          <cell r="L856" t="str">
            <v>ZK107.K265.C727</v>
          </cell>
          <cell r="M856" t="str">
            <v>ZK107.K265.C727</v>
          </cell>
          <cell r="N856" t="str">
            <v>ZK107</v>
          </cell>
          <cell r="O856" t="str">
            <v>C727</v>
          </cell>
          <cell r="Q856">
            <v>1800</v>
          </cell>
          <cell r="R856">
            <v>0</v>
          </cell>
          <cell r="S856" t="b">
            <v>0</v>
          </cell>
          <cell r="U856" t="str">
            <v>ZK1</v>
          </cell>
          <cell r="V856" t="str">
            <v>C727</v>
          </cell>
          <cell r="W856">
            <v>0</v>
          </cell>
          <cell r="X856">
            <v>0</v>
          </cell>
          <cell r="Y856">
            <v>1800</v>
          </cell>
          <cell r="Z856">
            <v>0</v>
          </cell>
          <cell r="AA856">
            <v>1800</v>
          </cell>
          <cell r="AB856" t="str">
            <v>C727</v>
          </cell>
          <cell r="AC856">
            <v>0</v>
          </cell>
          <cell r="AD856">
            <v>0</v>
          </cell>
          <cell r="AE856">
            <v>1800</v>
          </cell>
          <cell r="AF856">
            <v>0</v>
          </cell>
          <cell r="AG856" t="str">
            <v>C727</v>
          </cell>
          <cell r="AJ856"/>
          <cell r="AK856">
            <v>1</v>
          </cell>
          <cell r="AL856">
            <v>959870.5499999997</v>
          </cell>
          <cell r="AV856">
            <v>1800</v>
          </cell>
        </row>
        <row r="857">
          <cell r="A857" t="str">
            <v>ZK107.K265.C728</v>
          </cell>
          <cell r="B857" t="str">
            <v>ZK107</v>
          </cell>
          <cell r="C857">
            <v>0</v>
          </cell>
          <cell r="D857">
            <v>0</v>
          </cell>
          <cell r="E857">
            <v>0</v>
          </cell>
          <cell r="F857">
            <v>1963</v>
          </cell>
          <cell r="G857">
            <v>0</v>
          </cell>
          <cell r="H857">
            <v>1963</v>
          </cell>
          <cell r="J857" t="str">
            <v>ZK107.K265.C728</v>
          </cell>
          <cell r="K857">
            <v>1963</v>
          </cell>
          <cell r="L857" t="str">
            <v>ZK107.K265.C728</v>
          </cell>
          <cell r="M857" t="str">
            <v>ZK107.K265.C728</v>
          </cell>
          <cell r="N857" t="str">
            <v>ZK107</v>
          </cell>
          <cell r="O857" t="str">
            <v>C728</v>
          </cell>
          <cell r="Q857">
            <v>1963</v>
          </cell>
          <cell r="R857">
            <v>0</v>
          </cell>
          <cell r="S857" t="b">
            <v>0</v>
          </cell>
          <cell r="U857" t="str">
            <v>ZK1</v>
          </cell>
          <cell r="V857" t="str">
            <v>C728</v>
          </cell>
          <cell r="W857">
            <v>0</v>
          </cell>
          <cell r="X857">
            <v>0</v>
          </cell>
          <cell r="Y857">
            <v>1963</v>
          </cell>
          <cell r="Z857">
            <v>0</v>
          </cell>
          <cell r="AA857">
            <v>1963</v>
          </cell>
          <cell r="AB857" t="str">
            <v>C728</v>
          </cell>
          <cell r="AC857">
            <v>0</v>
          </cell>
          <cell r="AD857">
            <v>0</v>
          </cell>
          <cell r="AE857">
            <v>1963</v>
          </cell>
          <cell r="AF857">
            <v>0</v>
          </cell>
          <cell r="AG857" t="str">
            <v>C728</v>
          </cell>
          <cell r="AJ857"/>
          <cell r="AK857">
            <v>1</v>
          </cell>
          <cell r="AL857">
            <v>959870.5499999997</v>
          </cell>
          <cell r="AV857">
            <v>1963</v>
          </cell>
        </row>
        <row r="858">
          <cell r="A858" t="str">
            <v>ZK107.K265.C810</v>
          </cell>
          <cell r="B858" t="str">
            <v>ZK107</v>
          </cell>
          <cell r="C858">
            <v>0</v>
          </cell>
          <cell r="D858">
            <v>0</v>
          </cell>
          <cell r="E858">
            <v>0</v>
          </cell>
          <cell r="F858">
            <v>4936.3500000000004</v>
          </cell>
          <cell r="G858">
            <v>0</v>
          </cell>
          <cell r="H858">
            <v>4936.3500000000004</v>
          </cell>
          <cell r="J858" t="str">
            <v>ZK107.K265.C810</v>
          </cell>
          <cell r="K858">
            <v>4936.3500000000004</v>
          </cell>
          <cell r="L858" t="str">
            <v>ZK107.K265.C810</v>
          </cell>
          <cell r="M858" t="str">
            <v>ZK107.K265.C810</v>
          </cell>
          <cell r="N858" t="str">
            <v>ZK107</v>
          </cell>
          <cell r="O858" t="str">
            <v>C810</v>
          </cell>
          <cell r="Q858">
            <v>4936.3500000000004</v>
          </cell>
          <cell r="R858">
            <v>0</v>
          </cell>
          <cell r="S858" t="b">
            <v>0</v>
          </cell>
          <cell r="U858" t="str">
            <v>ZK1</v>
          </cell>
          <cell r="V858" t="str">
            <v>C810</v>
          </cell>
          <cell r="W858">
            <v>0</v>
          </cell>
          <cell r="X858">
            <v>0</v>
          </cell>
          <cell r="Y858">
            <v>4936.3500000000004</v>
          </cell>
          <cell r="Z858">
            <v>0</v>
          </cell>
          <cell r="AA858">
            <v>4936.3500000000004</v>
          </cell>
          <cell r="AB858" t="str">
            <v>C810</v>
          </cell>
          <cell r="AC858">
            <v>0</v>
          </cell>
          <cell r="AD858">
            <v>0</v>
          </cell>
          <cell r="AE858">
            <v>4936.3500000000004</v>
          </cell>
          <cell r="AF858">
            <v>0</v>
          </cell>
          <cell r="AG858" t="str">
            <v>C810</v>
          </cell>
          <cell r="AJ858"/>
          <cell r="AK858">
            <v>1</v>
          </cell>
          <cell r="AL858">
            <v>959870.5499999997</v>
          </cell>
          <cell r="AV858">
            <v>4936.3500000000004</v>
          </cell>
        </row>
        <row r="859">
          <cell r="A859" t="str">
            <v>ZK107.K281.C704</v>
          </cell>
          <cell r="B859" t="str">
            <v>ZK107</v>
          </cell>
          <cell r="C859">
            <v>0</v>
          </cell>
          <cell r="D859">
            <v>0</v>
          </cell>
          <cell r="E859">
            <v>0</v>
          </cell>
          <cell r="F859">
            <v>97</v>
          </cell>
          <cell r="G859">
            <v>0</v>
          </cell>
          <cell r="H859">
            <v>97</v>
          </cell>
          <cell r="J859" t="str">
            <v>ZK107.K281.C704</v>
          </cell>
          <cell r="K859">
            <v>97</v>
          </cell>
          <cell r="L859" t="str">
            <v>ZK107.K281.C704</v>
          </cell>
          <cell r="M859" t="str">
            <v>ZK107.K281.C704</v>
          </cell>
          <cell r="N859" t="str">
            <v>ZK107</v>
          </cell>
          <cell r="O859" t="str">
            <v>C704</v>
          </cell>
          <cell r="Q859">
            <v>97</v>
          </cell>
          <cell r="R859">
            <v>0</v>
          </cell>
          <cell r="S859" t="b">
            <v>0</v>
          </cell>
          <cell r="U859" t="str">
            <v>ZK1</v>
          </cell>
          <cell r="V859" t="str">
            <v>C704</v>
          </cell>
          <cell r="W859">
            <v>0</v>
          </cell>
          <cell r="X859">
            <v>0</v>
          </cell>
          <cell r="Y859">
            <v>97</v>
          </cell>
          <cell r="Z859">
            <v>0</v>
          </cell>
          <cell r="AA859">
            <v>97</v>
          </cell>
          <cell r="AB859" t="str">
            <v>C704</v>
          </cell>
          <cell r="AC859">
            <v>0</v>
          </cell>
          <cell r="AD859">
            <v>0</v>
          </cell>
          <cell r="AE859">
            <v>97</v>
          </cell>
          <cell r="AF859">
            <v>0</v>
          </cell>
          <cell r="AG859" t="str">
            <v>C704</v>
          </cell>
          <cell r="AJ859"/>
          <cell r="AK859">
            <v>1</v>
          </cell>
          <cell r="AL859">
            <v>959870.5499999997</v>
          </cell>
          <cell r="AV859">
            <v>97</v>
          </cell>
        </row>
        <row r="860">
          <cell r="A860" t="str">
            <v>ZK107.K281.C723</v>
          </cell>
          <cell r="B860" t="str">
            <v>ZK107</v>
          </cell>
          <cell r="C860">
            <v>0</v>
          </cell>
          <cell r="D860">
            <v>0</v>
          </cell>
          <cell r="E860">
            <v>0</v>
          </cell>
          <cell r="F860">
            <v>136.94999999999999</v>
          </cell>
          <cell r="G860">
            <v>0</v>
          </cell>
          <cell r="H860">
            <v>136.94999999999999</v>
          </cell>
          <cell r="J860" t="str">
            <v>ZK107.K281.C723</v>
          </cell>
          <cell r="K860">
            <v>136.94999999999999</v>
          </cell>
          <cell r="L860" t="str">
            <v>ZK107.K281.C723</v>
          </cell>
          <cell r="M860" t="str">
            <v>ZK107.K281.C723</v>
          </cell>
          <cell r="N860" t="str">
            <v>ZK107</v>
          </cell>
          <cell r="O860" t="str">
            <v>C723</v>
          </cell>
          <cell r="Q860">
            <v>136.94999999999999</v>
          </cell>
          <cell r="R860">
            <v>0</v>
          </cell>
          <cell r="S860" t="b">
            <v>0</v>
          </cell>
          <cell r="U860" t="str">
            <v>ZK1</v>
          </cell>
          <cell r="V860" t="str">
            <v>C723</v>
          </cell>
          <cell r="W860">
            <v>0</v>
          </cell>
          <cell r="X860">
            <v>0</v>
          </cell>
          <cell r="Y860">
            <v>136.94999999999999</v>
          </cell>
          <cell r="Z860">
            <v>0</v>
          </cell>
          <cell r="AA860">
            <v>136.94999999999999</v>
          </cell>
          <cell r="AB860" t="str">
            <v>C723</v>
          </cell>
          <cell r="AC860">
            <v>0</v>
          </cell>
          <cell r="AD860">
            <v>0</v>
          </cell>
          <cell r="AE860">
            <v>136.94999999999999</v>
          </cell>
          <cell r="AF860">
            <v>0</v>
          </cell>
          <cell r="AG860" t="str">
            <v>C723</v>
          </cell>
          <cell r="AJ860"/>
          <cell r="AK860">
            <v>1</v>
          </cell>
          <cell r="AL860">
            <v>959870.5499999997</v>
          </cell>
          <cell r="AV860">
            <v>136.94999999999999</v>
          </cell>
        </row>
        <row r="861">
          <cell r="A861" t="str">
            <v>ZK107.K281.C727</v>
          </cell>
          <cell r="B861" t="str">
            <v>ZK107</v>
          </cell>
          <cell r="C861">
            <v>0</v>
          </cell>
          <cell r="D861">
            <v>0</v>
          </cell>
          <cell r="E861">
            <v>0</v>
          </cell>
          <cell r="F861">
            <v>269.39999999999998</v>
          </cell>
          <cell r="G861">
            <v>0</v>
          </cell>
          <cell r="H861">
            <v>269.39999999999998</v>
          </cell>
          <cell r="J861" t="str">
            <v>ZK107.K281.C727</v>
          </cell>
          <cell r="K861">
            <v>269.39999999999998</v>
          </cell>
          <cell r="L861" t="str">
            <v>ZK107.K281.C727</v>
          </cell>
          <cell r="M861" t="str">
            <v>ZK107.K281.C727</v>
          </cell>
          <cell r="N861" t="str">
            <v>ZK107</v>
          </cell>
          <cell r="O861" t="str">
            <v>C727</v>
          </cell>
          <cell r="Q861">
            <v>269.39999999999998</v>
          </cell>
          <cell r="R861">
            <v>0</v>
          </cell>
          <cell r="S861" t="b">
            <v>0</v>
          </cell>
          <cell r="U861" t="str">
            <v>ZK1</v>
          </cell>
          <cell r="V861" t="str">
            <v>C727</v>
          </cell>
          <cell r="W861">
            <v>0</v>
          </cell>
          <cell r="X861">
            <v>0</v>
          </cell>
          <cell r="Y861">
            <v>269.39999999999998</v>
          </cell>
          <cell r="Z861">
            <v>0</v>
          </cell>
          <cell r="AA861">
            <v>269.39999999999998</v>
          </cell>
          <cell r="AB861" t="str">
            <v>C727</v>
          </cell>
          <cell r="AC861">
            <v>0</v>
          </cell>
          <cell r="AD861">
            <v>0</v>
          </cell>
          <cell r="AE861">
            <v>269.39999999999998</v>
          </cell>
          <cell r="AF861">
            <v>0</v>
          </cell>
          <cell r="AG861" t="str">
            <v>C727</v>
          </cell>
          <cell r="AJ861"/>
          <cell r="AK861">
            <v>1</v>
          </cell>
          <cell r="AL861">
            <v>959870.5499999997</v>
          </cell>
          <cell r="AV861">
            <v>269.39999999999998</v>
          </cell>
        </row>
        <row r="862">
          <cell r="A862" t="str">
            <v>ZK107.K281.C728</v>
          </cell>
          <cell r="B862" t="str">
            <v>ZK107</v>
          </cell>
          <cell r="C862">
            <v>0</v>
          </cell>
          <cell r="D862">
            <v>0</v>
          </cell>
          <cell r="E862">
            <v>0</v>
          </cell>
          <cell r="F862">
            <v>412.2</v>
          </cell>
          <cell r="G862">
            <v>0</v>
          </cell>
          <cell r="H862">
            <v>412.2</v>
          </cell>
          <cell r="J862" t="str">
            <v>ZK107.K281.C728</v>
          </cell>
          <cell r="K862">
            <v>412.2</v>
          </cell>
          <cell r="L862" t="str">
            <v>ZK107.K281.C728</v>
          </cell>
          <cell r="M862" t="str">
            <v>ZK107.K281.C728</v>
          </cell>
          <cell r="N862" t="str">
            <v>ZK107</v>
          </cell>
          <cell r="O862" t="str">
            <v>C728</v>
          </cell>
          <cell r="Q862">
            <v>412.2</v>
          </cell>
          <cell r="R862">
            <v>0</v>
          </cell>
          <cell r="S862" t="b">
            <v>0</v>
          </cell>
          <cell r="U862" t="str">
            <v>ZK1</v>
          </cell>
          <cell r="V862" t="str">
            <v>C728</v>
          </cell>
          <cell r="W862">
            <v>0</v>
          </cell>
          <cell r="X862">
            <v>0</v>
          </cell>
          <cell r="Y862">
            <v>412.2</v>
          </cell>
          <cell r="Z862">
            <v>0</v>
          </cell>
          <cell r="AA862">
            <v>412.2</v>
          </cell>
          <cell r="AB862" t="str">
            <v>C728</v>
          </cell>
          <cell r="AC862">
            <v>0</v>
          </cell>
          <cell r="AD862">
            <v>0</v>
          </cell>
          <cell r="AE862">
            <v>412.2</v>
          </cell>
          <cell r="AF862">
            <v>0</v>
          </cell>
          <cell r="AG862" t="str">
            <v>C728</v>
          </cell>
          <cell r="AJ862"/>
          <cell r="AK862">
            <v>1</v>
          </cell>
          <cell r="AL862">
            <v>959870.5499999997</v>
          </cell>
          <cell r="AV862">
            <v>412.2</v>
          </cell>
        </row>
        <row r="863">
          <cell r="A863" t="str">
            <v>ZK108.K162.C019</v>
          </cell>
          <cell r="B863" t="str">
            <v>ZK108</v>
          </cell>
          <cell r="C863">
            <v>0</v>
          </cell>
          <cell r="D863">
            <v>0</v>
          </cell>
          <cell r="E863">
            <v>4316.74</v>
          </cell>
          <cell r="F863">
            <v>0</v>
          </cell>
          <cell r="G863">
            <v>0</v>
          </cell>
          <cell r="H863">
            <v>0</v>
          </cell>
          <cell r="J863" t="str">
            <v>ZK108.K162.C019</v>
          </cell>
          <cell r="K863">
            <v>0</v>
          </cell>
          <cell r="L863" t="str">
            <v>ZK108.K162.C019</v>
          </cell>
          <cell r="M863" t="str">
            <v>ZK108.K162.C019</v>
          </cell>
          <cell r="N863" t="str">
            <v>ZK108</v>
          </cell>
          <cell r="O863" t="str">
            <v>C019</v>
          </cell>
          <cell r="Q863">
            <v>0</v>
          </cell>
          <cell r="R863">
            <v>0</v>
          </cell>
          <cell r="S863" t="b">
            <v>0</v>
          </cell>
          <cell r="U863" t="str">
            <v>ZK1</v>
          </cell>
          <cell r="V863" t="str">
            <v>C019</v>
          </cell>
          <cell r="W863">
            <v>0</v>
          </cell>
          <cell r="X863">
            <v>4316.74</v>
          </cell>
          <cell r="Y863">
            <v>0</v>
          </cell>
          <cell r="Z863">
            <v>0</v>
          </cell>
          <cell r="AA863">
            <v>0</v>
          </cell>
          <cell r="AB863" t="str">
            <v>C019</v>
          </cell>
          <cell r="AC863">
            <v>0</v>
          </cell>
          <cell r="AD863">
            <v>4316.74</v>
          </cell>
          <cell r="AE863">
            <v>0</v>
          </cell>
          <cell r="AF863">
            <v>0</v>
          </cell>
          <cell r="AG863" t="str">
            <v>C019</v>
          </cell>
          <cell r="AJ863"/>
          <cell r="AK863">
            <v>1</v>
          </cell>
          <cell r="AL863">
            <v>959870.5499999997</v>
          </cell>
          <cell r="AV863">
            <v>4316.74</v>
          </cell>
        </row>
        <row r="864">
          <cell r="A864" t="str">
            <v>ZK108.K162.C020</v>
          </cell>
          <cell r="B864" t="str">
            <v>ZK108</v>
          </cell>
          <cell r="C864">
            <v>0</v>
          </cell>
          <cell r="D864">
            <v>0</v>
          </cell>
          <cell r="E864">
            <v>24638.14</v>
          </cell>
          <cell r="F864">
            <v>0</v>
          </cell>
          <cell r="G864">
            <v>0</v>
          </cell>
          <cell r="H864">
            <v>0</v>
          </cell>
          <cell r="J864" t="str">
            <v>ZK108.K162.C020</v>
          </cell>
          <cell r="K864">
            <v>0</v>
          </cell>
          <cell r="L864" t="str">
            <v>ZK108.K162.C020</v>
          </cell>
          <cell r="M864" t="str">
            <v>ZK108.K162.C020</v>
          </cell>
          <cell r="N864" t="str">
            <v>ZK108</v>
          </cell>
          <cell r="O864" t="str">
            <v>C020</v>
          </cell>
          <cell r="Q864">
            <v>0</v>
          </cell>
          <cell r="R864">
            <v>0</v>
          </cell>
          <cell r="S864" t="b">
            <v>0</v>
          </cell>
          <cell r="U864" t="str">
            <v>ZK1</v>
          </cell>
          <cell r="V864" t="str">
            <v>C020</v>
          </cell>
          <cell r="W864">
            <v>0</v>
          </cell>
          <cell r="X864">
            <v>24638.14</v>
          </cell>
          <cell r="Y864">
            <v>0</v>
          </cell>
          <cell r="Z864">
            <v>0</v>
          </cell>
          <cell r="AA864">
            <v>0</v>
          </cell>
          <cell r="AB864" t="str">
            <v>C020</v>
          </cell>
          <cell r="AC864">
            <v>0</v>
          </cell>
          <cell r="AD864">
            <v>24638.14</v>
          </cell>
          <cell r="AE864">
            <v>0</v>
          </cell>
          <cell r="AF864">
            <v>0</v>
          </cell>
          <cell r="AG864" t="str">
            <v>C020</v>
          </cell>
          <cell r="AJ864"/>
          <cell r="AK864">
            <v>1</v>
          </cell>
          <cell r="AL864">
            <v>959870.5499999997</v>
          </cell>
          <cell r="AV864">
            <v>24638.14</v>
          </cell>
        </row>
        <row r="865">
          <cell r="A865" t="str">
            <v>ZK108.K162.C025</v>
          </cell>
          <cell r="B865" t="str">
            <v>ZK108</v>
          </cell>
          <cell r="C865">
            <v>0</v>
          </cell>
          <cell r="D865">
            <v>0</v>
          </cell>
          <cell r="E865">
            <v>0</v>
          </cell>
          <cell r="F865">
            <v>1540</v>
          </cell>
          <cell r="G865">
            <v>0</v>
          </cell>
          <cell r="H865">
            <v>1540</v>
          </cell>
          <cell r="J865" t="str">
            <v>ZK108.K162.C025</v>
          </cell>
          <cell r="K865">
            <v>1540</v>
          </cell>
          <cell r="L865" t="str">
            <v>ZK108.K162.C025</v>
          </cell>
          <cell r="M865" t="str">
            <v>ZK108.K162.C025</v>
          </cell>
          <cell r="N865" t="str">
            <v>ZK108</v>
          </cell>
          <cell r="O865" t="str">
            <v>C025</v>
          </cell>
          <cell r="Q865">
            <v>1540</v>
          </cell>
          <cell r="R865">
            <v>0</v>
          </cell>
          <cell r="S865" t="b">
            <v>0</v>
          </cell>
          <cell r="U865" t="str">
            <v>ZK1</v>
          </cell>
          <cell r="V865" t="str">
            <v>C025</v>
          </cell>
          <cell r="W865">
            <v>0</v>
          </cell>
          <cell r="X865">
            <v>0</v>
          </cell>
          <cell r="Y865">
            <v>1540</v>
          </cell>
          <cell r="Z865">
            <v>0</v>
          </cell>
          <cell r="AA865">
            <v>1540</v>
          </cell>
          <cell r="AB865" t="str">
            <v>C025</v>
          </cell>
          <cell r="AC865">
            <v>0</v>
          </cell>
          <cell r="AD865">
            <v>0</v>
          </cell>
          <cell r="AE865">
            <v>1540</v>
          </cell>
          <cell r="AF865">
            <v>0</v>
          </cell>
          <cell r="AG865" t="str">
            <v>C025</v>
          </cell>
          <cell r="AJ865"/>
          <cell r="AK865">
            <v>1</v>
          </cell>
          <cell r="AL865">
            <v>959870.5499999997</v>
          </cell>
          <cell r="AV865">
            <v>1540</v>
          </cell>
        </row>
        <row r="866">
          <cell r="A866" t="str">
            <v>ZK108.K162.C100</v>
          </cell>
          <cell r="B866" t="str">
            <v>ZK108</v>
          </cell>
          <cell r="C866">
            <v>0</v>
          </cell>
          <cell r="D866">
            <v>0</v>
          </cell>
          <cell r="E866">
            <v>16297.2</v>
          </cell>
          <cell r="F866">
            <v>23</v>
          </cell>
          <cell r="G866">
            <v>0</v>
          </cell>
          <cell r="H866">
            <v>23</v>
          </cell>
          <cell r="J866" t="str">
            <v>ZK108.K162.C100</v>
          </cell>
          <cell r="K866">
            <v>23</v>
          </cell>
          <cell r="L866" t="str">
            <v>ZK108.K162.C100</v>
          </cell>
          <cell r="M866" t="str">
            <v>ZK108.K162.C100</v>
          </cell>
          <cell r="N866" t="str">
            <v>ZK108</v>
          </cell>
          <cell r="O866" t="str">
            <v>C100</v>
          </cell>
          <cell r="Q866">
            <v>23</v>
          </cell>
          <cell r="R866">
            <v>0</v>
          </cell>
          <cell r="S866" t="b">
            <v>0</v>
          </cell>
          <cell r="U866" t="str">
            <v>ZK1</v>
          </cell>
          <cell r="V866" t="str">
            <v>C100</v>
          </cell>
          <cell r="W866">
            <v>0</v>
          </cell>
          <cell r="X866">
            <v>16297.2</v>
          </cell>
          <cell r="Y866">
            <v>23</v>
          </cell>
          <cell r="Z866">
            <v>0</v>
          </cell>
          <cell r="AA866">
            <v>23</v>
          </cell>
          <cell r="AB866" t="str">
            <v>C100</v>
          </cell>
          <cell r="AC866">
            <v>0</v>
          </cell>
          <cell r="AD866">
            <v>16297.2</v>
          </cell>
          <cell r="AE866">
            <v>23</v>
          </cell>
          <cell r="AF866">
            <v>0</v>
          </cell>
          <cell r="AG866" t="str">
            <v>C100</v>
          </cell>
          <cell r="AJ866"/>
          <cell r="AK866">
            <v>1</v>
          </cell>
          <cell r="AL866">
            <v>959870.5499999997</v>
          </cell>
          <cell r="AV866">
            <v>16320.2</v>
          </cell>
        </row>
        <row r="867">
          <cell r="A867" t="str">
            <v>ZK108.K162.C130</v>
          </cell>
          <cell r="B867" t="str">
            <v>ZK108</v>
          </cell>
          <cell r="C867">
            <v>0</v>
          </cell>
          <cell r="D867">
            <v>0</v>
          </cell>
          <cell r="E867">
            <v>0</v>
          </cell>
          <cell r="F867">
            <v>2293.1799999999998</v>
          </cell>
          <cell r="G867">
            <v>0</v>
          </cell>
          <cell r="H867">
            <v>2293.1799999999998</v>
          </cell>
          <cell r="J867" t="str">
            <v>ZK108.K162.C130</v>
          </cell>
          <cell r="K867">
            <v>2293.1799999999998</v>
          </cell>
          <cell r="L867" t="str">
            <v>ZK108.K162.C130</v>
          </cell>
          <cell r="M867" t="str">
            <v>ZK108.K162.C130</v>
          </cell>
          <cell r="N867" t="str">
            <v>ZK108</v>
          </cell>
          <cell r="O867" t="str">
            <v>C130</v>
          </cell>
          <cell r="Q867">
            <v>2293.1799999999998</v>
          </cell>
          <cell r="R867">
            <v>0</v>
          </cell>
          <cell r="S867" t="b">
            <v>0</v>
          </cell>
          <cell r="U867" t="str">
            <v>ZK1</v>
          </cell>
          <cell r="V867" t="str">
            <v>C130</v>
          </cell>
          <cell r="W867">
            <v>0</v>
          </cell>
          <cell r="X867">
            <v>0</v>
          </cell>
          <cell r="Y867">
            <v>2293.1799999999998</v>
          </cell>
          <cell r="Z867">
            <v>0</v>
          </cell>
          <cell r="AA867">
            <v>2293.1799999999998</v>
          </cell>
          <cell r="AB867" t="str">
            <v>C130</v>
          </cell>
          <cell r="AC867">
            <v>0</v>
          </cell>
          <cell r="AD867">
            <v>0</v>
          </cell>
          <cell r="AE867">
            <v>2293.1799999999998</v>
          </cell>
          <cell r="AF867">
            <v>0</v>
          </cell>
          <cell r="AG867" t="str">
            <v>C130</v>
          </cell>
          <cell r="AJ867"/>
          <cell r="AK867">
            <v>1</v>
          </cell>
          <cell r="AL867">
            <v>959870.5499999997</v>
          </cell>
          <cell r="AV867">
            <v>2293.1799999999998</v>
          </cell>
        </row>
        <row r="868">
          <cell r="A868" t="str">
            <v>ZK108.K162.C140</v>
          </cell>
          <cell r="B868" t="str">
            <v>ZK108</v>
          </cell>
          <cell r="C868">
            <v>0</v>
          </cell>
          <cell r="D868">
            <v>0</v>
          </cell>
          <cell r="E868">
            <v>2472</v>
          </cell>
          <cell r="F868">
            <v>0</v>
          </cell>
          <cell r="G868">
            <v>0</v>
          </cell>
          <cell r="H868">
            <v>0</v>
          </cell>
          <cell r="J868" t="str">
            <v>ZK108.K162.C140</v>
          </cell>
          <cell r="K868">
            <v>0</v>
          </cell>
          <cell r="L868" t="str">
            <v>ZK108.K162.C140</v>
          </cell>
          <cell r="M868" t="str">
            <v>ZK108.K162.C140</v>
          </cell>
          <cell r="N868" t="str">
            <v>ZK108</v>
          </cell>
          <cell r="O868" t="str">
            <v>C140</v>
          </cell>
          <cell r="Q868">
            <v>0</v>
          </cell>
          <cell r="R868">
            <v>0</v>
          </cell>
          <cell r="S868" t="b">
            <v>0</v>
          </cell>
          <cell r="U868" t="str">
            <v>ZK1</v>
          </cell>
          <cell r="V868" t="str">
            <v>C140</v>
          </cell>
          <cell r="W868">
            <v>0</v>
          </cell>
          <cell r="X868">
            <v>2472</v>
          </cell>
          <cell r="Y868">
            <v>0</v>
          </cell>
          <cell r="Z868">
            <v>0</v>
          </cell>
          <cell r="AA868">
            <v>0</v>
          </cell>
          <cell r="AB868" t="str">
            <v>C140</v>
          </cell>
          <cell r="AC868">
            <v>0</v>
          </cell>
          <cell r="AD868">
            <v>2472</v>
          </cell>
          <cell r="AE868">
            <v>0</v>
          </cell>
          <cell r="AF868">
            <v>0</v>
          </cell>
          <cell r="AG868" t="str">
            <v>C140</v>
          </cell>
          <cell r="AJ868"/>
          <cell r="AK868">
            <v>1</v>
          </cell>
          <cell r="AL868">
            <v>959870.5499999997</v>
          </cell>
          <cell r="AV868">
            <v>2472</v>
          </cell>
        </row>
        <row r="869">
          <cell r="A869" t="str">
            <v>ZK108.K162.C320</v>
          </cell>
          <cell r="B869" t="str">
            <v>ZK108</v>
          </cell>
          <cell r="C869">
            <v>0</v>
          </cell>
          <cell r="D869">
            <v>0</v>
          </cell>
          <cell r="E869">
            <v>1500</v>
          </cell>
          <cell r="F869">
            <v>1528</v>
          </cell>
          <cell r="G869">
            <v>0</v>
          </cell>
          <cell r="H869">
            <v>1528</v>
          </cell>
          <cell r="J869" t="str">
            <v>ZK108.K162.C320</v>
          </cell>
          <cell r="K869">
            <v>1528</v>
          </cell>
          <cell r="L869" t="str">
            <v>ZK108.K162.C320</v>
          </cell>
          <cell r="M869" t="str">
            <v>ZK108.K162.C320</v>
          </cell>
          <cell r="N869" t="str">
            <v>ZK108</v>
          </cell>
          <cell r="O869" t="str">
            <v>C320</v>
          </cell>
          <cell r="Q869">
            <v>1528</v>
          </cell>
          <cell r="R869">
            <v>0</v>
          </cell>
          <cell r="S869" t="b">
            <v>0</v>
          </cell>
          <cell r="U869" t="str">
            <v>ZK1</v>
          </cell>
          <cell r="V869" t="str">
            <v>C320</v>
          </cell>
          <cell r="W869">
            <v>0</v>
          </cell>
          <cell r="X869">
            <v>1500</v>
          </cell>
          <cell r="Y869">
            <v>1528</v>
          </cell>
          <cell r="Z869">
            <v>0</v>
          </cell>
          <cell r="AA869">
            <v>1528</v>
          </cell>
          <cell r="AB869" t="str">
            <v>C320</v>
          </cell>
          <cell r="AC869">
            <v>0</v>
          </cell>
          <cell r="AD869">
            <v>1500</v>
          </cell>
          <cell r="AE869">
            <v>1528</v>
          </cell>
          <cell r="AF869">
            <v>0</v>
          </cell>
          <cell r="AG869" t="str">
            <v>C320</v>
          </cell>
          <cell r="AJ869"/>
          <cell r="AK869">
            <v>1</v>
          </cell>
          <cell r="AL869">
            <v>959870.5499999997</v>
          </cell>
          <cell r="AV869">
            <v>3028</v>
          </cell>
        </row>
        <row r="870">
          <cell r="A870" t="str">
            <v>ZK108.K162.C395</v>
          </cell>
          <cell r="B870" t="str">
            <v>ZK108</v>
          </cell>
          <cell r="C870">
            <v>0</v>
          </cell>
          <cell r="D870">
            <v>0</v>
          </cell>
          <cell r="E870">
            <v>536</v>
          </cell>
          <cell r="F870">
            <v>644</v>
          </cell>
          <cell r="G870">
            <v>0</v>
          </cell>
          <cell r="H870">
            <v>644</v>
          </cell>
          <cell r="J870" t="str">
            <v>ZK108.K162.C395</v>
          </cell>
          <cell r="K870">
            <v>644</v>
          </cell>
          <cell r="L870" t="str">
            <v>ZK108.K162.C395</v>
          </cell>
          <cell r="M870" t="str">
            <v>ZK108.K162.C395</v>
          </cell>
          <cell r="N870" t="str">
            <v>ZK108</v>
          </cell>
          <cell r="O870" t="str">
            <v>C395</v>
          </cell>
          <cell r="Q870">
            <v>644</v>
          </cell>
          <cell r="R870">
            <v>0</v>
          </cell>
          <cell r="S870" t="b">
            <v>0</v>
          </cell>
          <cell r="U870" t="str">
            <v>ZK1</v>
          </cell>
          <cell r="V870" t="str">
            <v>C395</v>
          </cell>
          <cell r="W870">
            <v>0</v>
          </cell>
          <cell r="X870">
            <v>536</v>
          </cell>
          <cell r="Y870">
            <v>644</v>
          </cell>
          <cell r="Z870">
            <v>0</v>
          </cell>
          <cell r="AA870">
            <v>644</v>
          </cell>
          <cell r="AB870" t="str">
            <v>C395</v>
          </cell>
          <cell r="AC870">
            <v>0</v>
          </cell>
          <cell r="AD870">
            <v>536</v>
          </cell>
          <cell r="AE870">
            <v>644</v>
          </cell>
          <cell r="AF870">
            <v>0</v>
          </cell>
          <cell r="AG870" t="str">
            <v>C395</v>
          </cell>
          <cell r="AJ870"/>
          <cell r="AK870">
            <v>1</v>
          </cell>
          <cell r="AL870">
            <v>959870.5499999997</v>
          </cell>
          <cell r="AV870">
            <v>1180</v>
          </cell>
        </row>
        <row r="871">
          <cell r="A871" t="str">
            <v>ZK108.K162.C515</v>
          </cell>
          <cell r="B871" t="str">
            <v>ZK108</v>
          </cell>
          <cell r="C871">
            <v>0</v>
          </cell>
          <cell r="D871">
            <v>0</v>
          </cell>
          <cell r="E871">
            <v>379.44</v>
          </cell>
          <cell r="F871">
            <v>0</v>
          </cell>
          <cell r="G871">
            <v>0</v>
          </cell>
          <cell r="H871">
            <v>0</v>
          </cell>
          <cell r="J871" t="str">
            <v>ZK108.K162.C515</v>
          </cell>
          <cell r="K871">
            <v>0</v>
          </cell>
          <cell r="L871" t="str">
            <v>ZK108.K162.C515</v>
          </cell>
          <cell r="M871" t="str">
            <v>ZK108.K162.C515</v>
          </cell>
          <cell r="N871" t="str">
            <v>ZK108</v>
          </cell>
          <cell r="O871" t="str">
            <v>C515</v>
          </cell>
          <cell r="Q871">
            <v>0</v>
          </cell>
          <cell r="R871">
            <v>0</v>
          </cell>
          <cell r="S871" t="b">
            <v>0</v>
          </cell>
          <cell r="U871" t="str">
            <v>ZK1</v>
          </cell>
          <cell r="V871" t="str">
            <v>C515</v>
          </cell>
          <cell r="W871">
            <v>0</v>
          </cell>
          <cell r="X871">
            <v>379.44</v>
          </cell>
          <cell r="Y871">
            <v>0</v>
          </cell>
          <cell r="Z871">
            <v>0</v>
          </cell>
          <cell r="AA871">
            <v>0</v>
          </cell>
          <cell r="AB871" t="str">
            <v>C515</v>
          </cell>
          <cell r="AC871">
            <v>0</v>
          </cell>
          <cell r="AD871">
            <v>379.44</v>
          </cell>
          <cell r="AE871">
            <v>0</v>
          </cell>
          <cell r="AF871">
            <v>0</v>
          </cell>
          <cell r="AG871" t="str">
            <v>C515</v>
          </cell>
          <cell r="AJ871"/>
          <cell r="AK871">
            <v>1</v>
          </cell>
          <cell r="AL871">
            <v>959870.5499999997</v>
          </cell>
          <cell r="AV871">
            <v>379.44</v>
          </cell>
        </row>
        <row r="872">
          <cell r="A872" t="str">
            <v>ZK108.K162.C601</v>
          </cell>
          <cell r="B872" t="str">
            <v>ZK108</v>
          </cell>
          <cell r="C872">
            <v>0</v>
          </cell>
          <cell r="D872">
            <v>0</v>
          </cell>
          <cell r="E872">
            <v>0</v>
          </cell>
          <cell r="F872">
            <v>1601.34</v>
          </cell>
          <cell r="G872">
            <v>0</v>
          </cell>
          <cell r="H872">
            <v>1601.34</v>
          </cell>
          <cell r="J872" t="str">
            <v>ZK108.K162.C601</v>
          </cell>
          <cell r="K872">
            <v>1601.34</v>
          </cell>
          <cell r="L872" t="str">
            <v>ZK108.K162.C601</v>
          </cell>
          <cell r="M872" t="str">
            <v>ZK108.K162.C601</v>
          </cell>
          <cell r="N872" t="str">
            <v>ZK108</v>
          </cell>
          <cell r="O872" t="str">
            <v>C601</v>
          </cell>
          <cell r="Q872">
            <v>1601.34</v>
          </cell>
          <cell r="R872">
            <v>0</v>
          </cell>
          <cell r="S872" t="b">
            <v>0</v>
          </cell>
          <cell r="U872" t="str">
            <v>ZK1</v>
          </cell>
          <cell r="V872" t="str">
            <v>C601</v>
          </cell>
          <cell r="W872">
            <v>0</v>
          </cell>
          <cell r="X872">
            <v>0</v>
          </cell>
          <cell r="Y872">
            <v>1601.34</v>
          </cell>
          <cell r="Z872">
            <v>0</v>
          </cell>
          <cell r="AA872">
            <v>1601.34</v>
          </cell>
          <cell r="AB872" t="str">
            <v>C601</v>
          </cell>
          <cell r="AC872">
            <v>0</v>
          </cell>
          <cell r="AD872">
            <v>0</v>
          </cell>
          <cell r="AE872">
            <v>1601.34</v>
          </cell>
          <cell r="AF872">
            <v>0</v>
          </cell>
          <cell r="AG872" t="str">
            <v>C601</v>
          </cell>
          <cell r="AJ872"/>
          <cell r="AK872">
            <v>1</v>
          </cell>
          <cell r="AL872">
            <v>959870.5499999997</v>
          </cell>
          <cell r="AV872">
            <v>1601.34</v>
          </cell>
        </row>
        <row r="873">
          <cell r="A873" t="str">
            <v>ZK108.K162.C603</v>
          </cell>
          <cell r="B873" t="str">
            <v>ZK108</v>
          </cell>
          <cell r="C873">
            <v>0</v>
          </cell>
          <cell r="D873">
            <v>0</v>
          </cell>
          <cell r="E873">
            <v>0</v>
          </cell>
          <cell r="F873">
            <v>2871.84</v>
          </cell>
          <cell r="G873">
            <v>0</v>
          </cell>
          <cell r="H873">
            <v>2871.84</v>
          </cell>
          <cell r="J873" t="str">
            <v>ZK108.K162.C603</v>
          </cell>
          <cell r="K873">
            <v>2871.84</v>
          </cell>
          <cell r="L873" t="str">
            <v>ZK108.K162.C603</v>
          </cell>
          <cell r="M873" t="str">
            <v>ZK108.K162.C603</v>
          </cell>
          <cell r="N873" t="str">
            <v>ZK108</v>
          </cell>
          <cell r="O873" t="str">
            <v>C603</v>
          </cell>
          <cell r="Q873">
            <v>2871.84</v>
          </cell>
          <cell r="R873">
            <v>0</v>
          </cell>
          <cell r="S873" t="b">
            <v>0</v>
          </cell>
          <cell r="U873" t="str">
            <v>ZK1</v>
          </cell>
          <cell r="V873" t="str">
            <v>C603</v>
          </cell>
          <cell r="W873">
            <v>0</v>
          </cell>
          <cell r="X873">
            <v>0</v>
          </cell>
          <cell r="Y873">
            <v>2871.84</v>
          </cell>
          <cell r="Z873">
            <v>0</v>
          </cell>
          <cell r="AA873">
            <v>2871.84</v>
          </cell>
          <cell r="AB873" t="str">
            <v>C603</v>
          </cell>
          <cell r="AC873">
            <v>0</v>
          </cell>
          <cell r="AD873">
            <v>0</v>
          </cell>
          <cell r="AE873">
            <v>2871.84</v>
          </cell>
          <cell r="AF873">
            <v>0</v>
          </cell>
          <cell r="AG873" t="str">
            <v>C603</v>
          </cell>
          <cell r="AJ873"/>
          <cell r="AK873">
            <v>1</v>
          </cell>
          <cell r="AL873">
            <v>959870.5499999997</v>
          </cell>
          <cell r="AV873">
            <v>2871.84</v>
          </cell>
        </row>
        <row r="874">
          <cell r="A874" t="str">
            <v>ZK108.K162.C700</v>
          </cell>
          <cell r="B874" t="str">
            <v>ZK108</v>
          </cell>
          <cell r="C874">
            <v>0</v>
          </cell>
          <cell r="D874">
            <v>0</v>
          </cell>
          <cell r="E874">
            <v>72.61</v>
          </cell>
          <cell r="F874">
            <v>383.61</v>
          </cell>
          <cell r="G874">
            <v>0</v>
          </cell>
          <cell r="H874">
            <v>383.61</v>
          </cell>
          <cell r="J874" t="str">
            <v>ZK108.K162.C700</v>
          </cell>
          <cell r="K874">
            <v>383.61</v>
          </cell>
          <cell r="L874" t="str">
            <v>ZK108.K162.C700</v>
          </cell>
          <cell r="M874" t="str">
            <v>ZK108.K162.C700</v>
          </cell>
          <cell r="N874" t="str">
            <v>ZK108</v>
          </cell>
          <cell r="O874" t="str">
            <v>C700</v>
          </cell>
          <cell r="Q874">
            <v>383.61</v>
          </cell>
          <cell r="R874">
            <v>0</v>
          </cell>
          <cell r="S874" t="b">
            <v>0</v>
          </cell>
          <cell r="U874" t="str">
            <v>ZK1</v>
          </cell>
          <cell r="V874" t="str">
            <v>C700</v>
          </cell>
          <cell r="W874">
            <v>0</v>
          </cell>
          <cell r="X874">
            <v>72.61</v>
          </cell>
          <cell r="Y874">
            <v>383.61</v>
          </cell>
          <cell r="Z874">
            <v>0</v>
          </cell>
          <cell r="AA874">
            <v>383.61</v>
          </cell>
          <cell r="AB874" t="str">
            <v>C700</v>
          </cell>
          <cell r="AC874">
            <v>0</v>
          </cell>
          <cell r="AD874">
            <v>72.61</v>
          </cell>
          <cell r="AE874">
            <v>383.61</v>
          </cell>
          <cell r="AF874">
            <v>0</v>
          </cell>
          <cell r="AG874" t="str">
            <v>C700</v>
          </cell>
          <cell r="AJ874"/>
          <cell r="AK874">
            <v>1</v>
          </cell>
          <cell r="AL874">
            <v>959870.5499999997</v>
          </cell>
          <cell r="AV874">
            <v>456.22</v>
          </cell>
        </row>
        <row r="875">
          <cell r="A875" t="str">
            <v>ZK108.K162.C701</v>
          </cell>
          <cell r="B875" t="str">
            <v>ZK108</v>
          </cell>
          <cell r="C875">
            <v>0</v>
          </cell>
          <cell r="D875">
            <v>0</v>
          </cell>
          <cell r="E875">
            <v>0</v>
          </cell>
          <cell r="F875">
            <v>421.87</v>
          </cell>
          <cell r="G875">
            <v>0</v>
          </cell>
          <cell r="H875">
            <v>421.87</v>
          </cell>
          <cell r="J875" t="str">
            <v>ZK108.K162.C701</v>
          </cell>
          <cell r="K875">
            <v>421.87</v>
          </cell>
          <cell r="L875" t="str">
            <v>ZK108.K162.C701</v>
          </cell>
          <cell r="M875" t="str">
            <v>ZK108.K162.C701</v>
          </cell>
          <cell r="N875" t="str">
            <v>ZK108</v>
          </cell>
          <cell r="O875" t="str">
            <v>C701</v>
          </cell>
          <cell r="Q875">
            <v>421.87</v>
          </cell>
          <cell r="R875">
            <v>0</v>
          </cell>
          <cell r="S875" t="b">
            <v>0</v>
          </cell>
          <cell r="U875" t="str">
            <v>ZK1</v>
          </cell>
          <cell r="V875" t="str">
            <v>C701</v>
          </cell>
          <cell r="W875">
            <v>0</v>
          </cell>
          <cell r="X875">
            <v>0</v>
          </cell>
          <cell r="Y875">
            <v>421.87</v>
          </cell>
          <cell r="Z875">
            <v>0</v>
          </cell>
          <cell r="AA875">
            <v>421.87</v>
          </cell>
          <cell r="AB875" t="str">
            <v>C701</v>
          </cell>
          <cell r="AC875">
            <v>0</v>
          </cell>
          <cell r="AD875">
            <v>0</v>
          </cell>
          <cell r="AE875">
            <v>421.87</v>
          </cell>
          <cell r="AF875">
            <v>0</v>
          </cell>
          <cell r="AG875" t="str">
            <v>C701</v>
          </cell>
          <cell r="AJ875"/>
          <cell r="AK875">
            <v>1</v>
          </cell>
          <cell r="AL875">
            <v>959870.5499999997</v>
          </cell>
          <cell r="AV875">
            <v>421.87</v>
          </cell>
        </row>
        <row r="876">
          <cell r="A876" t="str">
            <v>ZK108.K266.C020</v>
          </cell>
          <cell r="B876" t="str">
            <v>ZK108</v>
          </cell>
          <cell r="C876">
            <v>0</v>
          </cell>
          <cell r="D876">
            <v>0</v>
          </cell>
          <cell r="E876">
            <v>732</v>
          </cell>
          <cell r="F876">
            <v>0</v>
          </cell>
          <cell r="G876">
            <v>0</v>
          </cell>
          <cell r="H876">
            <v>0</v>
          </cell>
          <cell r="J876" t="str">
            <v>ZK108.K266.C020</v>
          </cell>
          <cell r="K876">
            <v>0</v>
          </cell>
          <cell r="L876" t="str">
            <v>ZK108.K266.C020</v>
          </cell>
          <cell r="M876" t="str">
            <v>ZK108.K266.C020</v>
          </cell>
          <cell r="N876" t="str">
            <v>ZK108</v>
          </cell>
          <cell r="O876" t="str">
            <v>C020</v>
          </cell>
          <cell r="Q876">
            <v>0</v>
          </cell>
          <cell r="R876">
            <v>0</v>
          </cell>
          <cell r="S876" t="b">
            <v>0</v>
          </cell>
          <cell r="U876" t="str">
            <v>ZK1</v>
          </cell>
          <cell r="V876" t="str">
            <v>C020</v>
          </cell>
          <cell r="W876">
            <v>0</v>
          </cell>
          <cell r="X876">
            <v>732</v>
          </cell>
          <cell r="Y876">
            <v>0</v>
          </cell>
          <cell r="Z876">
            <v>0</v>
          </cell>
          <cell r="AA876">
            <v>0</v>
          </cell>
          <cell r="AB876" t="str">
            <v>C020</v>
          </cell>
          <cell r="AC876">
            <v>0</v>
          </cell>
          <cell r="AD876">
            <v>732</v>
          </cell>
          <cell r="AE876">
            <v>0</v>
          </cell>
          <cell r="AF876">
            <v>0</v>
          </cell>
          <cell r="AG876" t="str">
            <v>C020</v>
          </cell>
          <cell r="AJ876"/>
          <cell r="AK876">
            <v>1</v>
          </cell>
          <cell r="AL876">
            <v>959870.5499999997</v>
          </cell>
          <cell r="AV876">
            <v>732</v>
          </cell>
        </row>
        <row r="877">
          <cell r="A877" t="str">
            <v>ZK108.K266.C100</v>
          </cell>
          <cell r="B877" t="str">
            <v>ZK108</v>
          </cell>
          <cell r="C877">
            <v>0</v>
          </cell>
          <cell r="D877">
            <v>0</v>
          </cell>
          <cell r="E877">
            <v>0</v>
          </cell>
          <cell r="F877">
            <v>19949</v>
          </cell>
          <cell r="G877">
            <v>0</v>
          </cell>
          <cell r="H877">
            <v>19949</v>
          </cell>
          <cell r="J877" t="str">
            <v>ZK108.K266.C100</v>
          </cell>
          <cell r="K877">
            <v>19949</v>
          </cell>
          <cell r="L877" t="str">
            <v>ZK108.K266.C100</v>
          </cell>
          <cell r="M877" t="str">
            <v>ZK108.K266.C100</v>
          </cell>
          <cell r="N877" t="str">
            <v>ZK108</v>
          </cell>
          <cell r="O877" t="str">
            <v>C100</v>
          </cell>
          <cell r="Q877">
            <v>19949</v>
          </cell>
          <cell r="R877">
            <v>0</v>
          </cell>
          <cell r="S877" t="b">
            <v>0</v>
          </cell>
          <cell r="U877" t="str">
            <v>ZK1</v>
          </cell>
          <cell r="V877" t="str">
            <v>C100</v>
          </cell>
          <cell r="W877">
            <v>0</v>
          </cell>
          <cell r="X877">
            <v>0</v>
          </cell>
          <cell r="Y877">
            <v>19949</v>
          </cell>
          <cell r="Z877">
            <v>0</v>
          </cell>
          <cell r="AA877">
            <v>19949</v>
          </cell>
          <cell r="AB877" t="str">
            <v>C100</v>
          </cell>
          <cell r="AC877">
            <v>0</v>
          </cell>
          <cell r="AD877">
            <v>0</v>
          </cell>
          <cell r="AE877">
            <v>19949</v>
          </cell>
          <cell r="AF877">
            <v>0</v>
          </cell>
          <cell r="AG877" t="str">
            <v>C100</v>
          </cell>
          <cell r="AJ877"/>
          <cell r="AK877">
            <v>1</v>
          </cell>
          <cell r="AL877">
            <v>959870.5499999997</v>
          </cell>
          <cell r="AV877">
            <v>19949</v>
          </cell>
        </row>
        <row r="878">
          <cell r="A878" t="str">
            <v>ZK109.K005.C070</v>
          </cell>
          <cell r="B878" t="str">
            <v>ZK109</v>
          </cell>
          <cell r="C878">
            <v>0</v>
          </cell>
          <cell r="D878">
            <v>0</v>
          </cell>
          <cell r="E878">
            <v>0</v>
          </cell>
          <cell r="F878">
            <v>-84</v>
          </cell>
          <cell r="G878">
            <v>0</v>
          </cell>
          <cell r="H878">
            <v>-84</v>
          </cell>
          <cell r="J878" t="str">
            <v>ZK109.K005.C070</v>
          </cell>
          <cell r="K878">
            <v>-84</v>
          </cell>
          <cell r="L878" t="str">
            <v>ZK109.K005.C070</v>
          </cell>
          <cell r="M878" t="str">
            <v>ZK109.K005.C070</v>
          </cell>
          <cell r="N878" t="str">
            <v>ZK109</v>
          </cell>
          <cell r="O878" t="str">
            <v>C070</v>
          </cell>
          <cell r="Q878">
            <v>-84</v>
          </cell>
          <cell r="R878">
            <v>0</v>
          </cell>
          <cell r="S878" t="b">
            <v>0</v>
          </cell>
          <cell r="U878" t="str">
            <v>ZK1</v>
          </cell>
          <cell r="V878" t="str">
            <v>C070</v>
          </cell>
          <cell r="W878">
            <v>0</v>
          </cell>
          <cell r="X878">
            <v>0</v>
          </cell>
          <cell r="Y878">
            <v>-84</v>
          </cell>
          <cell r="Z878">
            <v>0</v>
          </cell>
          <cell r="AA878">
            <v>-84</v>
          </cell>
          <cell r="AB878" t="str">
            <v>C070</v>
          </cell>
          <cell r="AC878">
            <v>0</v>
          </cell>
          <cell r="AD878">
            <v>0</v>
          </cell>
          <cell r="AE878">
            <v>-84</v>
          </cell>
          <cell r="AF878">
            <v>0</v>
          </cell>
          <cell r="AG878" t="str">
            <v>C070</v>
          </cell>
          <cell r="AJ878"/>
          <cell r="AK878">
            <v>1</v>
          </cell>
          <cell r="AL878">
            <v>959870.5499999997</v>
          </cell>
          <cell r="AV878">
            <v>-84</v>
          </cell>
        </row>
        <row r="879">
          <cell r="A879" t="str">
            <v>ZK109.K005.C400</v>
          </cell>
          <cell r="B879" t="str">
            <v>ZK109</v>
          </cell>
          <cell r="C879">
            <v>0</v>
          </cell>
          <cell r="D879">
            <v>0</v>
          </cell>
          <cell r="E879">
            <v>0</v>
          </cell>
          <cell r="F879">
            <v>-4928.28</v>
          </cell>
          <cell r="G879">
            <v>0</v>
          </cell>
          <cell r="H879">
            <v>-4928.28</v>
          </cell>
          <cell r="J879" t="str">
            <v>ZK109.K005.C400</v>
          </cell>
          <cell r="K879">
            <v>-4928.28</v>
          </cell>
          <cell r="L879" t="str">
            <v>ZK109.K005.C400</v>
          </cell>
          <cell r="M879" t="str">
            <v>ZK109.K005.C400</v>
          </cell>
          <cell r="N879" t="str">
            <v>ZK109</v>
          </cell>
          <cell r="O879" t="str">
            <v>C400</v>
          </cell>
          <cell r="Q879">
            <v>-4928.28</v>
          </cell>
          <cell r="R879">
            <v>0</v>
          </cell>
          <cell r="S879" t="b">
            <v>0</v>
          </cell>
          <cell r="U879" t="str">
            <v>ZK1</v>
          </cell>
          <cell r="V879" t="str">
            <v>C400</v>
          </cell>
          <cell r="W879">
            <v>0</v>
          </cell>
          <cell r="X879">
            <v>0</v>
          </cell>
          <cell r="Y879">
            <v>-4928.28</v>
          </cell>
          <cell r="Z879">
            <v>0</v>
          </cell>
          <cell r="AA879">
            <v>-4928.28</v>
          </cell>
          <cell r="AB879" t="str">
            <v>C400</v>
          </cell>
          <cell r="AC879">
            <v>0</v>
          </cell>
          <cell r="AD879">
            <v>0</v>
          </cell>
          <cell r="AE879">
            <v>-4928.28</v>
          </cell>
          <cell r="AF879">
            <v>0</v>
          </cell>
          <cell r="AG879" t="str">
            <v>C400</v>
          </cell>
          <cell r="AJ879"/>
          <cell r="AK879">
            <v>1</v>
          </cell>
          <cell r="AL879">
            <v>959870.5499999997</v>
          </cell>
          <cell r="AV879">
            <v>-4928.28</v>
          </cell>
        </row>
        <row r="880">
          <cell r="A880" t="str">
            <v>ZK109.K115.C038</v>
          </cell>
          <cell r="B880" t="str">
            <v>ZK109</v>
          </cell>
          <cell r="C880">
            <v>0</v>
          </cell>
          <cell r="D880">
            <v>0</v>
          </cell>
          <cell r="E880">
            <v>0</v>
          </cell>
          <cell r="F880">
            <v>6.9</v>
          </cell>
          <cell r="G880">
            <v>0</v>
          </cell>
          <cell r="H880">
            <v>6.9</v>
          </cell>
          <cell r="J880" t="str">
            <v>ZK109.K115.C038</v>
          </cell>
          <cell r="K880">
            <v>6.9</v>
          </cell>
          <cell r="L880" t="str">
            <v>ZK109.K115.C038</v>
          </cell>
          <cell r="M880" t="str">
            <v>ZK109.K115.C038</v>
          </cell>
          <cell r="N880" t="str">
            <v>ZK109</v>
          </cell>
          <cell r="O880" t="str">
            <v>C038</v>
          </cell>
          <cell r="Q880">
            <v>6.9</v>
          </cell>
          <cell r="R880">
            <v>0</v>
          </cell>
          <cell r="S880" t="b">
            <v>0</v>
          </cell>
          <cell r="U880" t="str">
            <v>ZK1</v>
          </cell>
          <cell r="V880" t="str">
            <v>C038</v>
          </cell>
          <cell r="W880">
            <v>0</v>
          </cell>
          <cell r="X880">
            <v>0</v>
          </cell>
          <cell r="Y880">
            <v>6.9</v>
          </cell>
          <cell r="Z880">
            <v>0</v>
          </cell>
          <cell r="AA880">
            <v>6.9</v>
          </cell>
          <cell r="AB880" t="str">
            <v>C038</v>
          </cell>
          <cell r="AC880">
            <v>0</v>
          </cell>
          <cell r="AD880">
            <v>0</v>
          </cell>
          <cell r="AE880">
            <v>6.9</v>
          </cell>
          <cell r="AF880">
            <v>0</v>
          </cell>
          <cell r="AG880" t="str">
            <v>C038</v>
          </cell>
          <cell r="AJ880"/>
          <cell r="AK880">
            <v>1</v>
          </cell>
          <cell r="AL880">
            <v>959870.5499999997</v>
          </cell>
          <cell r="AV880">
            <v>6.9</v>
          </cell>
        </row>
        <row r="881">
          <cell r="A881" t="str">
            <v>ZK109.K115.C370</v>
          </cell>
          <cell r="B881" t="str">
            <v>ZK109</v>
          </cell>
          <cell r="C881">
            <v>0</v>
          </cell>
          <cell r="D881">
            <v>0</v>
          </cell>
          <cell r="E881">
            <v>0</v>
          </cell>
          <cell r="F881">
            <v>13.9</v>
          </cell>
          <cell r="G881">
            <v>0</v>
          </cell>
          <cell r="H881">
            <v>13.9</v>
          </cell>
          <cell r="J881" t="str">
            <v>ZK109.K115.C370</v>
          </cell>
          <cell r="K881">
            <v>13.9</v>
          </cell>
          <cell r="L881" t="str">
            <v>ZK109.K115.C370</v>
          </cell>
          <cell r="M881" t="str">
            <v>ZK109.K115.C370</v>
          </cell>
          <cell r="N881" t="str">
            <v>ZK109</v>
          </cell>
          <cell r="O881" t="str">
            <v>C370</v>
          </cell>
          <cell r="Q881">
            <v>13.9</v>
          </cell>
          <cell r="R881">
            <v>0</v>
          </cell>
          <cell r="S881" t="b">
            <v>0</v>
          </cell>
          <cell r="U881" t="str">
            <v>ZK1</v>
          </cell>
          <cell r="V881" t="str">
            <v>C370</v>
          </cell>
          <cell r="W881">
            <v>0</v>
          </cell>
          <cell r="X881">
            <v>0</v>
          </cell>
          <cell r="Y881">
            <v>13.9</v>
          </cell>
          <cell r="Z881">
            <v>0</v>
          </cell>
          <cell r="AA881">
            <v>13.9</v>
          </cell>
          <cell r="AB881" t="str">
            <v>C370</v>
          </cell>
          <cell r="AC881">
            <v>0</v>
          </cell>
          <cell r="AD881">
            <v>0</v>
          </cell>
          <cell r="AE881">
            <v>13.9</v>
          </cell>
          <cell r="AF881">
            <v>0</v>
          </cell>
          <cell r="AG881" t="str">
            <v>C370</v>
          </cell>
          <cell r="AJ881"/>
          <cell r="AK881">
            <v>1</v>
          </cell>
          <cell r="AL881">
            <v>959870.5499999997</v>
          </cell>
          <cell r="AV881">
            <v>13.9</v>
          </cell>
        </row>
        <row r="882">
          <cell r="A882" t="str">
            <v>ZK109.K116.C728</v>
          </cell>
          <cell r="B882" t="str">
            <v>ZK109</v>
          </cell>
          <cell r="C882">
            <v>0</v>
          </cell>
          <cell r="D882">
            <v>0</v>
          </cell>
          <cell r="E882">
            <v>0</v>
          </cell>
          <cell r="F882">
            <v>208.35</v>
          </cell>
          <cell r="G882">
            <v>0</v>
          </cell>
          <cell r="H882">
            <v>208.35</v>
          </cell>
          <cell r="J882" t="str">
            <v>ZK109.K116.C728</v>
          </cell>
          <cell r="K882">
            <v>208.35</v>
          </cell>
          <cell r="L882" t="str">
            <v>ZK109.K116.C728</v>
          </cell>
          <cell r="M882" t="str">
            <v>ZK109.K116.C728</v>
          </cell>
          <cell r="N882" t="str">
            <v>ZK109</v>
          </cell>
          <cell r="O882" t="str">
            <v>C728</v>
          </cell>
          <cell r="Q882">
            <v>208.35</v>
          </cell>
          <cell r="R882">
            <v>0</v>
          </cell>
          <cell r="S882" t="b">
            <v>0</v>
          </cell>
          <cell r="U882" t="str">
            <v>ZK1</v>
          </cell>
          <cell r="V882" t="str">
            <v>C728</v>
          </cell>
          <cell r="W882">
            <v>0</v>
          </cell>
          <cell r="X882">
            <v>0</v>
          </cell>
          <cell r="Y882">
            <v>208.35</v>
          </cell>
          <cell r="Z882">
            <v>0</v>
          </cell>
          <cell r="AA882">
            <v>208.35</v>
          </cell>
          <cell r="AB882" t="str">
            <v>C728</v>
          </cell>
          <cell r="AC882">
            <v>0</v>
          </cell>
          <cell r="AD882">
            <v>0</v>
          </cell>
          <cell r="AE882">
            <v>208.35</v>
          </cell>
          <cell r="AF882">
            <v>0</v>
          </cell>
          <cell r="AG882" t="str">
            <v>C728</v>
          </cell>
          <cell r="AJ882"/>
          <cell r="AK882">
            <v>1</v>
          </cell>
          <cell r="AL882">
            <v>959870.5499999997</v>
          </cell>
          <cell r="AV882">
            <v>208.35</v>
          </cell>
        </row>
        <row r="883">
          <cell r="A883" t="str">
            <v>ZK109.K122.C702</v>
          </cell>
          <cell r="B883" t="str">
            <v>ZK109</v>
          </cell>
          <cell r="C883">
            <v>0</v>
          </cell>
          <cell r="D883">
            <v>0</v>
          </cell>
          <cell r="E883">
            <v>0</v>
          </cell>
          <cell r="F883">
            <v>35</v>
          </cell>
          <cell r="G883">
            <v>0</v>
          </cell>
          <cell r="H883">
            <v>35</v>
          </cell>
          <cell r="J883" t="str">
            <v>ZK109.K122.C702</v>
          </cell>
          <cell r="K883">
            <v>35</v>
          </cell>
          <cell r="L883" t="str">
            <v>ZK109.K122.C702</v>
          </cell>
          <cell r="M883" t="str">
            <v>ZK109.K122.C702</v>
          </cell>
          <cell r="N883" t="str">
            <v>ZK109</v>
          </cell>
          <cell r="O883" t="str">
            <v>C702</v>
          </cell>
          <cell r="Q883">
            <v>35</v>
          </cell>
          <cell r="R883">
            <v>0</v>
          </cell>
          <cell r="S883" t="b">
            <v>0</v>
          </cell>
          <cell r="U883" t="str">
            <v>ZK1</v>
          </cell>
          <cell r="V883" t="str">
            <v>C702</v>
          </cell>
          <cell r="W883">
            <v>0</v>
          </cell>
          <cell r="X883">
            <v>0</v>
          </cell>
          <cell r="Y883">
            <v>35</v>
          </cell>
          <cell r="Z883">
            <v>0</v>
          </cell>
          <cell r="AA883">
            <v>35</v>
          </cell>
          <cell r="AB883" t="str">
            <v>C702</v>
          </cell>
          <cell r="AC883">
            <v>0</v>
          </cell>
          <cell r="AD883">
            <v>0</v>
          </cell>
          <cell r="AE883">
            <v>35</v>
          </cell>
          <cell r="AF883">
            <v>0</v>
          </cell>
          <cell r="AG883" t="str">
            <v>C702</v>
          </cell>
          <cell r="AJ883"/>
          <cell r="AK883">
            <v>1</v>
          </cell>
          <cell r="AL883">
            <v>959870.5499999997</v>
          </cell>
          <cell r="AV883">
            <v>35</v>
          </cell>
        </row>
        <row r="884">
          <cell r="A884" t="str">
            <v>ZK109.K122.C727</v>
          </cell>
          <cell r="B884" t="str">
            <v>ZK109</v>
          </cell>
          <cell r="C884">
            <v>0</v>
          </cell>
          <cell r="D884">
            <v>0</v>
          </cell>
          <cell r="E884">
            <v>0</v>
          </cell>
          <cell r="F884">
            <v>702.55</v>
          </cell>
          <cell r="G884">
            <v>0</v>
          </cell>
          <cell r="H884">
            <v>702.55</v>
          </cell>
          <cell r="J884" t="str">
            <v>ZK109.K122.C727</v>
          </cell>
          <cell r="K884">
            <v>702.55</v>
          </cell>
          <cell r="L884" t="str">
            <v>ZK109.K122.C727</v>
          </cell>
          <cell r="M884" t="str">
            <v>ZK109.K122.C727</v>
          </cell>
          <cell r="N884" t="str">
            <v>ZK109</v>
          </cell>
          <cell r="O884" t="str">
            <v>C727</v>
          </cell>
          <cell r="Q884">
            <v>702.55</v>
          </cell>
          <cell r="R884">
            <v>0</v>
          </cell>
          <cell r="S884" t="b">
            <v>0</v>
          </cell>
          <cell r="U884" t="str">
            <v>ZK1</v>
          </cell>
          <cell r="V884" t="str">
            <v>C727</v>
          </cell>
          <cell r="W884">
            <v>0</v>
          </cell>
          <cell r="X884">
            <v>0</v>
          </cell>
          <cell r="Y884">
            <v>702.55</v>
          </cell>
          <cell r="Z884">
            <v>0</v>
          </cell>
          <cell r="AA884">
            <v>702.55</v>
          </cell>
          <cell r="AB884" t="str">
            <v>C727</v>
          </cell>
          <cell r="AC884">
            <v>0</v>
          </cell>
          <cell r="AD884">
            <v>0</v>
          </cell>
          <cell r="AE884">
            <v>702.55</v>
          </cell>
          <cell r="AF884">
            <v>0</v>
          </cell>
          <cell r="AG884" t="str">
            <v>C727</v>
          </cell>
          <cell r="AJ884"/>
          <cell r="AK884">
            <v>1</v>
          </cell>
          <cell r="AL884">
            <v>959870.5499999997</v>
          </cell>
          <cell r="AV884">
            <v>702.55</v>
          </cell>
        </row>
        <row r="885">
          <cell r="A885" t="str">
            <v>ZK109.K122.C728</v>
          </cell>
          <cell r="B885" t="str">
            <v>ZK109</v>
          </cell>
          <cell r="C885">
            <v>0</v>
          </cell>
          <cell r="D885">
            <v>0</v>
          </cell>
          <cell r="E885">
            <v>0</v>
          </cell>
          <cell r="F885">
            <v>440</v>
          </cell>
          <cell r="G885">
            <v>750</v>
          </cell>
          <cell r="H885">
            <v>1190</v>
          </cell>
          <cell r="J885" t="str">
            <v>ZK109.K122.C728</v>
          </cell>
          <cell r="K885">
            <v>1190</v>
          </cell>
          <cell r="L885" t="str">
            <v>ZK109.K122.C728</v>
          </cell>
          <cell r="M885" t="str">
            <v>ZK109.K122.C728</v>
          </cell>
          <cell r="N885" t="str">
            <v>ZK109</v>
          </cell>
          <cell r="O885" t="str">
            <v>C728</v>
          </cell>
          <cell r="Q885">
            <v>1190</v>
          </cell>
          <cell r="R885">
            <v>0</v>
          </cell>
          <cell r="S885" t="b">
            <v>0</v>
          </cell>
          <cell r="U885" t="str">
            <v>ZK1</v>
          </cell>
          <cell r="V885" t="str">
            <v>C728</v>
          </cell>
          <cell r="W885">
            <v>0</v>
          </cell>
          <cell r="X885">
            <v>0</v>
          </cell>
          <cell r="Y885">
            <v>440</v>
          </cell>
          <cell r="Z885">
            <v>750</v>
          </cell>
          <cell r="AA885">
            <v>1190</v>
          </cell>
          <cell r="AB885" t="str">
            <v>C728</v>
          </cell>
          <cell r="AC885">
            <v>0</v>
          </cell>
          <cell r="AD885">
            <v>0</v>
          </cell>
          <cell r="AE885">
            <v>440</v>
          </cell>
          <cell r="AF885">
            <v>750</v>
          </cell>
          <cell r="AG885" t="str">
            <v>C728</v>
          </cell>
          <cell r="AJ885"/>
          <cell r="AK885">
            <v>1</v>
          </cell>
          <cell r="AL885">
            <v>959870.5499999997</v>
          </cell>
          <cell r="AV885">
            <v>440</v>
          </cell>
        </row>
        <row r="886">
          <cell r="A886" t="str">
            <v>ZK109.K132.C070</v>
          </cell>
          <cell r="B886" t="str">
            <v>ZK109</v>
          </cell>
          <cell r="C886">
            <v>0</v>
          </cell>
          <cell r="D886">
            <v>0</v>
          </cell>
          <cell r="E886">
            <v>0</v>
          </cell>
          <cell r="F886">
            <v>12066</v>
          </cell>
          <cell r="G886">
            <v>0</v>
          </cell>
          <cell r="H886">
            <v>12066</v>
          </cell>
          <cell r="J886" t="str">
            <v>ZK109.K132.C070</v>
          </cell>
          <cell r="K886">
            <v>12066</v>
          </cell>
          <cell r="L886" t="str">
            <v>ZK109.K132.C070</v>
          </cell>
          <cell r="M886" t="str">
            <v>ZK109.K132.C070</v>
          </cell>
          <cell r="N886" t="str">
            <v>ZK109</v>
          </cell>
          <cell r="O886" t="str">
            <v>C070</v>
          </cell>
          <cell r="Q886">
            <v>12066</v>
          </cell>
          <cell r="R886">
            <v>0</v>
          </cell>
          <cell r="S886" t="b">
            <v>0</v>
          </cell>
          <cell r="U886" t="str">
            <v>ZK1</v>
          </cell>
          <cell r="V886" t="str">
            <v>C070</v>
          </cell>
          <cell r="W886">
            <v>0</v>
          </cell>
          <cell r="X886">
            <v>0</v>
          </cell>
          <cell r="Y886">
            <v>12066</v>
          </cell>
          <cell r="Z886">
            <v>0</v>
          </cell>
          <cell r="AA886">
            <v>12066</v>
          </cell>
          <cell r="AB886" t="str">
            <v>C070</v>
          </cell>
          <cell r="AC886">
            <v>0</v>
          </cell>
          <cell r="AD886">
            <v>0</v>
          </cell>
          <cell r="AE886">
            <v>12066</v>
          </cell>
          <cell r="AF886">
            <v>0</v>
          </cell>
          <cell r="AG886" t="str">
            <v>C070</v>
          </cell>
          <cell r="AJ886"/>
          <cell r="AK886">
            <v>1</v>
          </cell>
          <cell r="AL886">
            <v>959870.5499999997</v>
          </cell>
          <cell r="AV886">
            <v>12066</v>
          </cell>
        </row>
        <row r="887">
          <cell r="A887" t="str">
            <v>ZK109.K138.C020</v>
          </cell>
          <cell r="B887" t="str">
            <v>ZK109</v>
          </cell>
          <cell r="C887">
            <v>0</v>
          </cell>
          <cell r="D887">
            <v>0</v>
          </cell>
          <cell r="E887">
            <v>17016.5</v>
          </cell>
          <cell r="F887">
            <v>0</v>
          </cell>
          <cell r="G887">
            <v>0</v>
          </cell>
          <cell r="H887">
            <v>0</v>
          </cell>
          <cell r="J887" t="str">
            <v>ZK109.K138.C020</v>
          </cell>
          <cell r="K887">
            <v>0</v>
          </cell>
          <cell r="L887" t="str">
            <v>ZK109.K138.C020</v>
          </cell>
          <cell r="M887" t="str">
            <v>ZK109.K138.C020</v>
          </cell>
          <cell r="N887" t="str">
            <v>ZK109</v>
          </cell>
          <cell r="O887" t="str">
            <v>C020</v>
          </cell>
          <cell r="Q887">
            <v>0</v>
          </cell>
          <cell r="R887">
            <v>0</v>
          </cell>
          <cell r="S887" t="b">
            <v>0</v>
          </cell>
          <cell r="U887" t="str">
            <v>ZK1</v>
          </cell>
          <cell r="V887" t="str">
            <v>C020</v>
          </cell>
          <cell r="W887">
            <v>0</v>
          </cell>
          <cell r="X887">
            <v>17016.5</v>
          </cell>
          <cell r="Y887">
            <v>0</v>
          </cell>
          <cell r="Z887">
            <v>0</v>
          </cell>
          <cell r="AA887">
            <v>0</v>
          </cell>
          <cell r="AB887" t="str">
            <v>C020</v>
          </cell>
          <cell r="AC887">
            <v>0</v>
          </cell>
          <cell r="AD887">
            <v>17016.5</v>
          </cell>
          <cell r="AE887">
            <v>0</v>
          </cell>
          <cell r="AF887">
            <v>0</v>
          </cell>
          <cell r="AG887" t="str">
            <v>C020</v>
          </cell>
          <cell r="AJ887"/>
          <cell r="AK887">
            <v>1</v>
          </cell>
          <cell r="AL887">
            <v>959870.5499999997</v>
          </cell>
          <cell r="AV887">
            <v>17016.5</v>
          </cell>
        </row>
        <row r="888">
          <cell r="A888" t="str">
            <v>ZK109.K138.C025</v>
          </cell>
          <cell r="B888" t="str">
            <v>ZK109</v>
          </cell>
          <cell r="C888">
            <v>0</v>
          </cell>
          <cell r="D888">
            <v>0</v>
          </cell>
          <cell r="E888">
            <v>0</v>
          </cell>
          <cell r="F888">
            <v>44658.03</v>
          </cell>
          <cell r="G888">
            <v>0</v>
          </cell>
          <cell r="H888">
            <v>44658.03</v>
          </cell>
          <cell r="J888" t="str">
            <v>ZK109.K138.C025</v>
          </cell>
          <cell r="K888">
            <v>44658.03</v>
          </cell>
          <cell r="L888" t="str">
            <v>ZK109.K138.C025</v>
          </cell>
          <cell r="M888" t="str">
            <v>ZK109.K138.C025</v>
          </cell>
          <cell r="N888" t="str">
            <v>ZK109</v>
          </cell>
          <cell r="O888" t="str">
            <v>C025</v>
          </cell>
          <cell r="Q888">
            <v>44658.03</v>
          </cell>
          <cell r="R888">
            <v>0</v>
          </cell>
          <cell r="S888" t="b">
            <v>0</v>
          </cell>
          <cell r="U888" t="str">
            <v>ZK1</v>
          </cell>
          <cell r="V888" t="str">
            <v>C025</v>
          </cell>
          <cell r="W888">
            <v>0</v>
          </cell>
          <cell r="X888">
            <v>0</v>
          </cell>
          <cell r="Y888">
            <v>44658.03</v>
          </cell>
          <cell r="Z888">
            <v>0</v>
          </cell>
          <cell r="AA888">
            <v>44658.03</v>
          </cell>
          <cell r="AB888" t="str">
            <v>C025</v>
          </cell>
          <cell r="AC888">
            <v>0</v>
          </cell>
          <cell r="AD888">
            <v>0</v>
          </cell>
          <cell r="AE888">
            <v>44658.03</v>
          </cell>
          <cell r="AF888">
            <v>0</v>
          </cell>
          <cell r="AG888" t="str">
            <v>C025</v>
          </cell>
          <cell r="AJ888"/>
          <cell r="AK888">
            <v>1</v>
          </cell>
          <cell r="AL888">
            <v>959870.5499999997</v>
          </cell>
          <cell r="AV888">
            <v>44658.03</v>
          </cell>
        </row>
        <row r="889">
          <cell r="A889" t="str">
            <v>ZK109.K138.C070</v>
          </cell>
          <cell r="B889" t="str">
            <v>ZK109</v>
          </cell>
          <cell r="C889">
            <v>0</v>
          </cell>
          <cell r="D889">
            <v>0</v>
          </cell>
          <cell r="E889">
            <v>0</v>
          </cell>
          <cell r="F889">
            <v>5891</v>
          </cell>
          <cell r="G889">
            <v>0</v>
          </cell>
          <cell r="H889">
            <v>5891</v>
          </cell>
          <cell r="J889" t="str">
            <v>ZK109.K138.C070</v>
          </cell>
          <cell r="K889">
            <v>5891</v>
          </cell>
          <cell r="L889" t="str">
            <v>ZK109.K138.C070</v>
          </cell>
          <cell r="M889" t="str">
            <v>ZK109.K138.C070</v>
          </cell>
          <cell r="N889" t="str">
            <v>ZK109</v>
          </cell>
          <cell r="O889" t="str">
            <v>C070</v>
          </cell>
          <cell r="Q889">
            <v>5891</v>
          </cell>
          <cell r="R889">
            <v>0</v>
          </cell>
          <cell r="S889" t="b">
            <v>0</v>
          </cell>
          <cell r="U889" t="str">
            <v>ZK1</v>
          </cell>
          <cell r="V889" t="str">
            <v>C070</v>
          </cell>
          <cell r="W889">
            <v>0</v>
          </cell>
          <cell r="X889">
            <v>0</v>
          </cell>
          <cell r="Y889">
            <v>5891</v>
          </cell>
          <cell r="Z889">
            <v>0</v>
          </cell>
          <cell r="AA889">
            <v>5891</v>
          </cell>
          <cell r="AB889" t="str">
            <v>C070</v>
          </cell>
          <cell r="AC889">
            <v>0</v>
          </cell>
          <cell r="AD889">
            <v>0</v>
          </cell>
          <cell r="AE889">
            <v>5891</v>
          </cell>
          <cell r="AF889">
            <v>0</v>
          </cell>
          <cell r="AG889" t="str">
            <v>C070</v>
          </cell>
          <cell r="AJ889"/>
          <cell r="AK889">
            <v>1</v>
          </cell>
          <cell r="AL889">
            <v>959870.5499999997</v>
          </cell>
          <cell r="AV889">
            <v>5891</v>
          </cell>
        </row>
        <row r="890">
          <cell r="A890" t="str">
            <v>ZK109.K138.C115</v>
          </cell>
          <cell r="B890" t="str">
            <v>ZK109</v>
          </cell>
          <cell r="C890">
            <v>0</v>
          </cell>
          <cell r="D890">
            <v>0</v>
          </cell>
          <cell r="E890">
            <v>0</v>
          </cell>
          <cell r="F890">
            <v>1700</v>
          </cell>
          <cell r="G890">
            <v>0</v>
          </cell>
          <cell r="H890">
            <v>1700</v>
          </cell>
          <cell r="J890" t="str">
            <v>ZK109.K138.C115</v>
          </cell>
          <cell r="K890">
            <v>1700</v>
          </cell>
          <cell r="L890" t="str">
            <v>ZK109.K138.C115</v>
          </cell>
          <cell r="M890" t="str">
            <v>ZK109.K138.C115</v>
          </cell>
          <cell r="N890" t="str">
            <v>ZK109</v>
          </cell>
          <cell r="O890" t="str">
            <v>C115</v>
          </cell>
          <cell r="Q890">
            <v>1700</v>
          </cell>
          <cell r="R890">
            <v>0</v>
          </cell>
          <cell r="S890" t="b">
            <v>0</v>
          </cell>
          <cell r="U890" t="str">
            <v>ZK1</v>
          </cell>
          <cell r="V890" t="str">
            <v>C115</v>
          </cell>
          <cell r="W890">
            <v>0</v>
          </cell>
          <cell r="X890">
            <v>0</v>
          </cell>
          <cell r="Y890">
            <v>1700</v>
          </cell>
          <cell r="Z890">
            <v>0</v>
          </cell>
          <cell r="AA890">
            <v>1700</v>
          </cell>
          <cell r="AB890" t="str">
            <v>C115</v>
          </cell>
          <cell r="AC890">
            <v>0</v>
          </cell>
          <cell r="AD890">
            <v>0</v>
          </cell>
          <cell r="AE890">
            <v>1700</v>
          </cell>
          <cell r="AF890">
            <v>0</v>
          </cell>
          <cell r="AG890" t="str">
            <v>C115</v>
          </cell>
          <cell r="AJ890"/>
          <cell r="AK890">
            <v>1</v>
          </cell>
          <cell r="AL890">
            <v>959870.5499999997</v>
          </cell>
          <cell r="AV890">
            <v>1700</v>
          </cell>
        </row>
        <row r="891">
          <cell r="A891" t="str">
            <v>ZK109.K138.C130</v>
          </cell>
          <cell r="B891" t="str">
            <v>ZK109</v>
          </cell>
          <cell r="C891">
            <v>0</v>
          </cell>
          <cell r="D891">
            <v>0</v>
          </cell>
          <cell r="E891">
            <v>0</v>
          </cell>
          <cell r="F891">
            <v>220</v>
          </cell>
          <cell r="G891">
            <v>0</v>
          </cell>
          <cell r="H891">
            <v>220</v>
          </cell>
          <cell r="J891" t="str">
            <v>ZK109.K138.C130</v>
          </cell>
          <cell r="K891">
            <v>220</v>
          </cell>
          <cell r="L891" t="str">
            <v>ZK109.K138.C130</v>
          </cell>
          <cell r="M891" t="str">
            <v>ZK109.K138.C130</v>
          </cell>
          <cell r="N891" t="str">
            <v>ZK109</v>
          </cell>
          <cell r="O891" t="str">
            <v>C130</v>
          </cell>
          <cell r="Q891">
            <v>220</v>
          </cell>
          <cell r="R891">
            <v>0</v>
          </cell>
          <cell r="S891" t="b">
            <v>0</v>
          </cell>
          <cell r="U891" t="str">
            <v>ZK1</v>
          </cell>
          <cell r="V891" t="str">
            <v>C130</v>
          </cell>
          <cell r="W891">
            <v>0</v>
          </cell>
          <cell r="X891">
            <v>0</v>
          </cell>
          <cell r="Y891">
            <v>220</v>
          </cell>
          <cell r="Z891">
            <v>0</v>
          </cell>
          <cell r="AA891">
            <v>220</v>
          </cell>
          <cell r="AB891" t="str">
            <v>C130</v>
          </cell>
          <cell r="AC891">
            <v>0</v>
          </cell>
          <cell r="AD891">
            <v>0</v>
          </cell>
          <cell r="AE891">
            <v>220</v>
          </cell>
          <cell r="AF891">
            <v>0</v>
          </cell>
          <cell r="AG891" t="str">
            <v>C130</v>
          </cell>
          <cell r="AJ891"/>
          <cell r="AK891">
            <v>1</v>
          </cell>
          <cell r="AL891">
            <v>959870.5499999997</v>
          </cell>
          <cell r="AV891">
            <v>220</v>
          </cell>
        </row>
        <row r="892">
          <cell r="A892" t="str">
            <v>ZK109.K138.C132</v>
          </cell>
          <cell r="B892" t="str">
            <v>ZK109</v>
          </cell>
          <cell r="C892">
            <v>0</v>
          </cell>
          <cell r="D892">
            <v>0</v>
          </cell>
          <cell r="E892">
            <v>0</v>
          </cell>
          <cell r="F892">
            <v>650</v>
          </cell>
          <cell r="G892">
            <v>0</v>
          </cell>
          <cell r="H892">
            <v>650</v>
          </cell>
          <cell r="J892" t="str">
            <v>ZK109.K138.C132</v>
          </cell>
          <cell r="K892">
            <v>650</v>
          </cell>
          <cell r="L892" t="str">
            <v>ZK109.K138.C132</v>
          </cell>
          <cell r="M892" t="str">
            <v>ZK109.K138.C132</v>
          </cell>
          <cell r="N892" t="str">
            <v>ZK109</v>
          </cell>
          <cell r="O892" t="str">
            <v>C132</v>
          </cell>
          <cell r="Q892">
            <v>650</v>
          </cell>
          <cell r="R892">
            <v>0</v>
          </cell>
          <cell r="S892" t="b">
            <v>0</v>
          </cell>
          <cell r="U892" t="str">
            <v>ZK1</v>
          </cell>
          <cell r="V892" t="str">
            <v>C132</v>
          </cell>
          <cell r="W892">
            <v>0</v>
          </cell>
          <cell r="X892">
            <v>0</v>
          </cell>
          <cell r="Y892">
            <v>650</v>
          </cell>
          <cell r="Z892">
            <v>0</v>
          </cell>
          <cell r="AA892">
            <v>650</v>
          </cell>
          <cell r="AB892" t="str">
            <v>C132</v>
          </cell>
          <cell r="AC892">
            <v>0</v>
          </cell>
          <cell r="AD892">
            <v>0</v>
          </cell>
          <cell r="AE892">
            <v>650</v>
          </cell>
          <cell r="AF892">
            <v>0</v>
          </cell>
          <cell r="AG892" t="str">
            <v>C132</v>
          </cell>
          <cell r="AJ892"/>
          <cell r="AK892">
            <v>1</v>
          </cell>
          <cell r="AL892">
            <v>959870.5499999997</v>
          </cell>
          <cell r="AV892">
            <v>650</v>
          </cell>
        </row>
        <row r="893">
          <cell r="A893" t="str">
            <v>ZK109.K138.C175</v>
          </cell>
          <cell r="B893" t="str">
            <v>ZK109</v>
          </cell>
          <cell r="C893">
            <v>0</v>
          </cell>
          <cell r="D893">
            <v>0</v>
          </cell>
          <cell r="E893">
            <v>0</v>
          </cell>
          <cell r="F893">
            <v>1570</v>
          </cell>
          <cell r="G893">
            <v>0</v>
          </cell>
          <cell r="H893">
            <v>1570</v>
          </cell>
          <cell r="J893" t="str">
            <v>ZK109.K138.C175</v>
          </cell>
          <cell r="K893">
            <v>1570</v>
          </cell>
          <cell r="L893" t="str">
            <v>ZK109.K138.C175</v>
          </cell>
          <cell r="M893" t="str">
            <v>ZK109.K138.C175</v>
          </cell>
          <cell r="N893" t="str">
            <v>ZK109</v>
          </cell>
          <cell r="O893" t="str">
            <v>C175</v>
          </cell>
          <cell r="Q893">
            <v>1570</v>
          </cell>
          <cell r="R893">
            <v>0</v>
          </cell>
          <cell r="S893" t="b">
            <v>0</v>
          </cell>
          <cell r="U893" t="str">
            <v>ZK1</v>
          </cell>
          <cell r="V893" t="str">
            <v>C175</v>
          </cell>
          <cell r="W893">
            <v>0</v>
          </cell>
          <cell r="X893">
            <v>0</v>
          </cell>
          <cell r="Y893">
            <v>1570</v>
          </cell>
          <cell r="Z893">
            <v>0</v>
          </cell>
          <cell r="AA893">
            <v>1570</v>
          </cell>
          <cell r="AB893" t="str">
            <v>C175</v>
          </cell>
          <cell r="AC893">
            <v>0</v>
          </cell>
          <cell r="AD893">
            <v>0</v>
          </cell>
          <cell r="AE893">
            <v>1570</v>
          </cell>
          <cell r="AF893">
            <v>0</v>
          </cell>
          <cell r="AG893" t="str">
            <v>C175</v>
          </cell>
          <cell r="AJ893"/>
          <cell r="AK893">
            <v>1</v>
          </cell>
          <cell r="AL893">
            <v>959870.5499999997</v>
          </cell>
          <cell r="AV893">
            <v>1570</v>
          </cell>
        </row>
        <row r="894">
          <cell r="A894" t="str">
            <v>ZK109.K138.C230</v>
          </cell>
          <cell r="B894" t="str">
            <v>ZK109</v>
          </cell>
          <cell r="C894">
            <v>0</v>
          </cell>
          <cell r="D894">
            <v>0</v>
          </cell>
          <cell r="E894">
            <v>0</v>
          </cell>
          <cell r="F894">
            <v>9648.91</v>
          </cell>
          <cell r="G894">
            <v>0</v>
          </cell>
          <cell r="H894">
            <v>9648.91</v>
          </cell>
          <cell r="J894" t="str">
            <v>ZK109.K138.C230</v>
          </cell>
          <cell r="K894">
            <v>9648.91</v>
          </cell>
          <cell r="L894" t="str">
            <v>ZK109.K138.C230</v>
          </cell>
          <cell r="M894" t="str">
            <v>ZK109.K138.C230</v>
          </cell>
          <cell r="N894" t="str">
            <v>ZK109</v>
          </cell>
          <cell r="O894" t="str">
            <v>C230</v>
          </cell>
          <cell r="Q894">
            <v>9648.91</v>
          </cell>
          <cell r="R894">
            <v>0</v>
          </cell>
          <cell r="S894" t="b">
            <v>0</v>
          </cell>
          <cell r="U894" t="str">
            <v>ZK1</v>
          </cell>
          <cell r="V894" t="str">
            <v>C230</v>
          </cell>
          <cell r="W894">
            <v>0</v>
          </cell>
          <cell r="X894">
            <v>0</v>
          </cell>
          <cell r="Y894">
            <v>9648.91</v>
          </cell>
          <cell r="Z894">
            <v>0</v>
          </cell>
          <cell r="AA894">
            <v>9648.91</v>
          </cell>
          <cell r="AB894" t="str">
            <v>C230</v>
          </cell>
          <cell r="AC894">
            <v>0</v>
          </cell>
          <cell r="AD894">
            <v>0</v>
          </cell>
          <cell r="AE894">
            <v>9648.91</v>
          </cell>
          <cell r="AF894">
            <v>0</v>
          </cell>
          <cell r="AG894" t="str">
            <v>C230</v>
          </cell>
          <cell r="AJ894"/>
          <cell r="AK894">
            <v>1</v>
          </cell>
          <cell r="AL894">
            <v>0</v>
          </cell>
          <cell r="AV894">
            <v>9648.91</v>
          </cell>
        </row>
        <row r="895">
          <cell r="A895" t="str">
            <v>ZK109.K138.C301</v>
          </cell>
          <cell r="B895" t="str">
            <v>ZK109</v>
          </cell>
          <cell r="C895">
            <v>0</v>
          </cell>
          <cell r="D895">
            <v>0</v>
          </cell>
          <cell r="E895">
            <v>0</v>
          </cell>
          <cell r="F895">
            <v>1046.1500000000001</v>
          </cell>
          <cell r="G895">
            <v>0</v>
          </cell>
          <cell r="H895">
            <v>1046.1500000000001</v>
          </cell>
          <cell r="J895" t="str">
            <v>ZK109.K138.C301</v>
          </cell>
          <cell r="K895">
            <v>1046.1500000000001</v>
          </cell>
          <cell r="L895" t="str">
            <v>ZK109.K138.C301</v>
          </cell>
          <cell r="M895" t="str">
            <v>ZK109.K138.C301</v>
          </cell>
          <cell r="N895" t="str">
            <v>ZK109</v>
          </cell>
          <cell r="O895" t="str">
            <v>C301</v>
          </cell>
          <cell r="Q895">
            <v>1046.1500000000001</v>
          </cell>
          <cell r="R895">
            <v>0</v>
          </cell>
          <cell r="S895" t="b">
            <v>0</v>
          </cell>
          <cell r="U895" t="str">
            <v>ZK1</v>
          </cell>
          <cell r="V895" t="str">
            <v>C301</v>
          </cell>
          <cell r="W895">
            <v>0</v>
          </cell>
          <cell r="X895">
            <v>0</v>
          </cell>
          <cell r="Y895">
            <v>1046.1500000000001</v>
          </cell>
          <cell r="Z895">
            <v>0</v>
          </cell>
          <cell r="AA895">
            <v>1046.1500000000001</v>
          </cell>
          <cell r="AB895" t="str">
            <v>C301</v>
          </cell>
          <cell r="AC895">
            <v>0</v>
          </cell>
          <cell r="AD895">
            <v>0</v>
          </cell>
          <cell r="AE895">
            <v>1046.1500000000001</v>
          </cell>
          <cell r="AF895">
            <v>0</v>
          </cell>
          <cell r="AG895" t="str">
            <v>C301</v>
          </cell>
          <cell r="AJ895"/>
          <cell r="AK895">
            <v>1</v>
          </cell>
          <cell r="AL895">
            <v>0</v>
          </cell>
          <cell r="AV895">
            <v>1046.1500000000001</v>
          </cell>
        </row>
        <row r="896">
          <cell r="A896" t="str">
            <v>ZK109.K138.C320</v>
          </cell>
          <cell r="B896" t="str">
            <v>ZK109</v>
          </cell>
          <cell r="C896">
            <v>0</v>
          </cell>
          <cell r="D896">
            <v>0</v>
          </cell>
          <cell r="E896">
            <v>8841.35</v>
          </cell>
          <cell r="F896">
            <v>0</v>
          </cell>
          <cell r="G896">
            <v>0</v>
          </cell>
          <cell r="H896">
            <v>0</v>
          </cell>
          <cell r="J896" t="str">
            <v>ZK109.K138.C320</v>
          </cell>
          <cell r="K896">
            <v>0</v>
          </cell>
          <cell r="L896" t="str">
            <v>ZK109.K138.C320</v>
          </cell>
          <cell r="M896" t="str">
            <v>ZK109.K138.C320</v>
          </cell>
          <cell r="N896" t="str">
            <v>ZK109</v>
          </cell>
          <cell r="O896" t="str">
            <v>C320</v>
          </cell>
          <cell r="Q896">
            <v>0</v>
          </cell>
          <cell r="R896">
            <v>0</v>
          </cell>
          <cell r="S896" t="b">
            <v>0</v>
          </cell>
          <cell r="U896" t="str">
            <v>ZK1</v>
          </cell>
          <cell r="V896" t="str">
            <v>C320</v>
          </cell>
          <cell r="W896">
            <v>0</v>
          </cell>
          <cell r="X896">
            <v>8841.35</v>
          </cell>
          <cell r="Y896">
            <v>0</v>
          </cell>
          <cell r="Z896">
            <v>0</v>
          </cell>
          <cell r="AA896">
            <v>0</v>
          </cell>
          <cell r="AB896" t="str">
            <v>C320</v>
          </cell>
          <cell r="AC896">
            <v>0</v>
          </cell>
          <cell r="AD896">
            <v>8841.35</v>
          </cell>
          <cell r="AE896">
            <v>0</v>
          </cell>
          <cell r="AF896">
            <v>0</v>
          </cell>
          <cell r="AG896" t="str">
            <v>C320</v>
          </cell>
          <cell r="AJ896"/>
          <cell r="AK896">
            <v>1</v>
          </cell>
          <cell r="AL896">
            <v>0</v>
          </cell>
          <cell r="AV896">
            <v>8841.35</v>
          </cell>
        </row>
        <row r="897">
          <cell r="A897" t="str">
            <v>ZK109.K138.C330</v>
          </cell>
          <cell r="B897" t="str">
            <v>ZK109</v>
          </cell>
          <cell r="C897">
            <v>0</v>
          </cell>
          <cell r="D897">
            <v>0</v>
          </cell>
          <cell r="E897">
            <v>404</v>
          </cell>
          <cell r="F897">
            <v>3844.4</v>
          </cell>
          <cell r="G897">
            <v>0</v>
          </cell>
          <cell r="H897">
            <v>3844.4</v>
          </cell>
          <cell r="J897" t="str">
            <v>ZK109.K138.C330</v>
          </cell>
          <cell r="K897">
            <v>3844.4</v>
          </cell>
          <cell r="L897" t="str">
            <v>ZK109.K138.C330</v>
          </cell>
          <cell r="M897" t="str">
            <v>ZK109.K138.C330</v>
          </cell>
          <cell r="N897" t="str">
            <v>ZK109</v>
          </cell>
          <cell r="O897" t="str">
            <v>C330</v>
          </cell>
          <cell r="Q897">
            <v>3844.4</v>
          </cell>
          <cell r="R897">
            <v>0</v>
          </cell>
          <cell r="S897" t="b">
            <v>0</v>
          </cell>
          <cell r="U897" t="str">
            <v>ZK1</v>
          </cell>
          <cell r="V897" t="str">
            <v>C330</v>
          </cell>
          <cell r="W897">
            <v>0</v>
          </cell>
          <cell r="X897">
            <v>404</v>
          </cell>
          <cell r="Y897">
            <v>3844.4</v>
          </cell>
          <cell r="Z897">
            <v>0</v>
          </cell>
          <cell r="AA897">
            <v>3844.4</v>
          </cell>
          <cell r="AB897" t="str">
            <v>C330</v>
          </cell>
          <cell r="AC897">
            <v>0</v>
          </cell>
          <cell r="AD897">
            <v>404</v>
          </cell>
          <cell r="AE897">
            <v>3844.4</v>
          </cell>
          <cell r="AF897">
            <v>0</v>
          </cell>
          <cell r="AG897" t="str">
            <v>C330</v>
          </cell>
          <cell r="AJ897"/>
          <cell r="AK897">
            <v>1</v>
          </cell>
          <cell r="AL897">
            <v>0</v>
          </cell>
          <cell r="AV897">
            <v>4248.3999999999996</v>
          </cell>
        </row>
        <row r="898">
          <cell r="A898" t="str">
            <v>ZK109.K138.C350</v>
          </cell>
          <cell r="B898" t="str">
            <v>ZK109</v>
          </cell>
          <cell r="C898">
            <v>0</v>
          </cell>
          <cell r="D898">
            <v>0</v>
          </cell>
          <cell r="E898">
            <v>47</v>
          </cell>
          <cell r="F898">
            <v>10661</v>
          </cell>
          <cell r="G898">
            <v>0</v>
          </cell>
          <cell r="H898">
            <v>10661</v>
          </cell>
          <cell r="J898" t="str">
            <v>ZK109.K138.C350</v>
          </cell>
          <cell r="K898">
            <v>10661</v>
          </cell>
          <cell r="L898" t="str">
            <v>ZK109.K138.C350</v>
          </cell>
          <cell r="M898" t="str">
            <v>ZK109.K138.C350</v>
          </cell>
          <cell r="N898" t="str">
            <v>ZK109</v>
          </cell>
          <cell r="O898" t="str">
            <v>C350</v>
          </cell>
          <cell r="Q898">
            <v>10661</v>
          </cell>
          <cell r="R898">
            <v>0</v>
          </cell>
          <cell r="S898" t="b">
            <v>0</v>
          </cell>
          <cell r="U898" t="str">
            <v>ZK1</v>
          </cell>
          <cell r="V898" t="str">
            <v>C350</v>
          </cell>
          <cell r="W898">
            <v>0</v>
          </cell>
          <cell r="X898">
            <v>47</v>
          </cell>
          <cell r="Y898">
            <v>10661</v>
          </cell>
          <cell r="Z898">
            <v>0</v>
          </cell>
          <cell r="AA898">
            <v>10661</v>
          </cell>
          <cell r="AB898" t="str">
            <v>C350</v>
          </cell>
          <cell r="AC898">
            <v>0</v>
          </cell>
          <cell r="AD898">
            <v>47</v>
          </cell>
          <cell r="AE898">
            <v>10661</v>
          </cell>
          <cell r="AF898">
            <v>0</v>
          </cell>
          <cell r="AG898" t="str">
            <v>C350</v>
          </cell>
          <cell r="AJ898"/>
          <cell r="AK898">
            <v>1</v>
          </cell>
          <cell r="AL898">
            <v>0</v>
          </cell>
          <cell r="AV898">
            <v>10708</v>
          </cell>
        </row>
        <row r="899">
          <cell r="A899" t="str">
            <v>ZK109.K138.C360</v>
          </cell>
          <cell r="B899" t="str">
            <v>ZK109</v>
          </cell>
          <cell r="C899">
            <v>0</v>
          </cell>
          <cell r="D899">
            <v>0</v>
          </cell>
          <cell r="E899">
            <v>0</v>
          </cell>
          <cell r="F899">
            <v>1152.5</v>
          </cell>
          <cell r="G899">
            <v>0</v>
          </cell>
          <cell r="H899">
            <v>1152.5</v>
          </cell>
          <cell r="J899" t="str">
            <v>ZK109.K138.C360</v>
          </cell>
          <cell r="K899">
            <v>1152.5</v>
          </cell>
          <cell r="L899" t="str">
            <v>ZK109.K138.C360</v>
          </cell>
          <cell r="M899" t="str">
            <v>ZK109.K138.C360</v>
          </cell>
          <cell r="N899" t="str">
            <v>ZK109</v>
          </cell>
          <cell r="O899" t="str">
            <v>C360</v>
          </cell>
          <cell r="Q899">
            <v>1152.5</v>
          </cell>
          <cell r="R899">
            <v>0</v>
          </cell>
          <cell r="S899" t="b">
            <v>0</v>
          </cell>
          <cell r="U899" t="str">
            <v>ZK1</v>
          </cell>
          <cell r="V899" t="str">
            <v>C360</v>
          </cell>
          <cell r="W899">
            <v>0</v>
          </cell>
          <cell r="X899">
            <v>0</v>
          </cell>
          <cell r="Y899">
            <v>1152.5</v>
          </cell>
          <cell r="Z899">
            <v>0</v>
          </cell>
          <cell r="AA899">
            <v>1152.5</v>
          </cell>
          <cell r="AB899" t="str">
            <v>C360</v>
          </cell>
          <cell r="AC899">
            <v>0</v>
          </cell>
          <cell r="AD899">
            <v>0</v>
          </cell>
          <cell r="AE899">
            <v>1152.5</v>
          </cell>
          <cell r="AF899">
            <v>0</v>
          </cell>
          <cell r="AG899" t="str">
            <v>C360</v>
          </cell>
          <cell r="AJ899"/>
          <cell r="AK899">
            <v>1</v>
          </cell>
          <cell r="AL899">
            <v>0</v>
          </cell>
          <cell r="AV899">
            <v>1152.5</v>
          </cell>
        </row>
        <row r="900">
          <cell r="A900" t="str">
            <v>ZK109.K138.C390</v>
          </cell>
          <cell r="B900" t="str">
            <v>ZK109</v>
          </cell>
          <cell r="C900">
            <v>0</v>
          </cell>
          <cell r="D900">
            <v>613</v>
          </cell>
          <cell r="E900">
            <v>0</v>
          </cell>
          <cell r="F900">
            <v>0</v>
          </cell>
          <cell r="G900">
            <v>0</v>
          </cell>
          <cell r="H900">
            <v>0</v>
          </cell>
          <cell r="J900" t="str">
            <v>ZK109.K138.C390</v>
          </cell>
          <cell r="K900">
            <v>0</v>
          </cell>
          <cell r="L900" t="str">
            <v>ZK109.K138.C390</v>
          </cell>
          <cell r="M900" t="str">
            <v>ZK109.K138.C390</v>
          </cell>
          <cell r="N900" t="str">
            <v>ZK109</v>
          </cell>
          <cell r="O900" t="str">
            <v>C390</v>
          </cell>
          <cell r="Q900">
            <v>0</v>
          </cell>
          <cell r="R900">
            <v>613</v>
          </cell>
          <cell r="S900" t="b">
            <v>0</v>
          </cell>
          <cell r="U900" t="str">
            <v>ZK1</v>
          </cell>
          <cell r="V900" t="str">
            <v>C390</v>
          </cell>
          <cell r="W900">
            <v>613</v>
          </cell>
          <cell r="X900">
            <v>0</v>
          </cell>
          <cell r="Y900">
            <v>0</v>
          </cell>
          <cell r="Z900">
            <v>0</v>
          </cell>
          <cell r="AA900">
            <v>0</v>
          </cell>
          <cell r="AB900" t="str">
            <v>C390</v>
          </cell>
          <cell r="AC900">
            <v>613</v>
          </cell>
          <cell r="AD900">
            <v>0</v>
          </cell>
          <cell r="AE900">
            <v>0</v>
          </cell>
          <cell r="AF900">
            <v>0</v>
          </cell>
          <cell r="AG900" t="str">
            <v>C390</v>
          </cell>
          <cell r="AJ900"/>
          <cell r="AK900">
            <v>1</v>
          </cell>
          <cell r="AL900">
            <v>0</v>
          </cell>
          <cell r="AV900">
            <v>613</v>
          </cell>
        </row>
        <row r="901">
          <cell r="A901" t="str">
            <v>ZK109.K138.C397</v>
          </cell>
          <cell r="B901" t="str">
            <v>ZK109</v>
          </cell>
          <cell r="C901">
            <v>0</v>
          </cell>
          <cell r="D901">
            <v>0</v>
          </cell>
          <cell r="E901">
            <v>2639.27</v>
          </cell>
          <cell r="F901">
            <v>440.3</v>
          </cell>
          <cell r="G901">
            <v>0</v>
          </cell>
          <cell r="H901">
            <v>440.3</v>
          </cell>
          <cell r="J901" t="str">
            <v>ZK109.K138.C397</v>
          </cell>
          <cell r="K901">
            <v>440.3</v>
          </cell>
          <cell r="L901" t="str">
            <v>ZK109.K138.C397</v>
          </cell>
          <cell r="M901" t="str">
            <v>ZK109.K138.C397</v>
          </cell>
          <cell r="N901" t="str">
            <v>ZK109</v>
          </cell>
          <cell r="O901" t="str">
            <v>C397</v>
          </cell>
          <cell r="Q901">
            <v>440.3</v>
          </cell>
          <cell r="R901">
            <v>0</v>
          </cell>
          <cell r="S901" t="b">
            <v>0</v>
          </cell>
          <cell r="U901" t="str">
            <v>ZK1</v>
          </cell>
          <cell r="V901" t="str">
            <v>C397</v>
          </cell>
          <cell r="W901">
            <v>0</v>
          </cell>
          <cell r="X901">
            <v>2639.27</v>
          </cell>
          <cell r="Y901">
            <v>440.3</v>
          </cell>
          <cell r="Z901">
            <v>0</v>
          </cell>
          <cell r="AA901">
            <v>440.3</v>
          </cell>
          <cell r="AB901" t="str">
            <v>C397</v>
          </cell>
          <cell r="AC901">
            <v>0</v>
          </cell>
          <cell r="AD901">
            <v>2639.27</v>
          </cell>
          <cell r="AE901">
            <v>440.3</v>
          </cell>
          <cell r="AF901">
            <v>0</v>
          </cell>
          <cell r="AG901" t="str">
            <v>C397</v>
          </cell>
          <cell r="AJ901"/>
          <cell r="AK901">
            <v>1</v>
          </cell>
          <cell r="AL901">
            <v>0</v>
          </cell>
          <cell r="AV901">
            <v>3079.57</v>
          </cell>
        </row>
        <row r="902">
          <cell r="A902" t="str">
            <v>ZK109.K138.C603</v>
          </cell>
          <cell r="B902" t="str">
            <v>ZK109</v>
          </cell>
          <cell r="C902">
            <v>0</v>
          </cell>
          <cell r="D902">
            <v>0</v>
          </cell>
          <cell r="E902">
            <v>869.4</v>
          </cell>
          <cell r="F902">
            <v>0</v>
          </cell>
          <cell r="G902">
            <v>0</v>
          </cell>
          <cell r="H902">
            <v>0</v>
          </cell>
          <cell r="J902" t="str">
            <v>ZK109.K138.C603</v>
          </cell>
          <cell r="K902">
            <v>0</v>
          </cell>
          <cell r="L902" t="str">
            <v>ZK109.K138.C603</v>
          </cell>
          <cell r="M902" t="str">
            <v>ZK109.K138.C603</v>
          </cell>
          <cell r="N902" t="str">
            <v>ZK109</v>
          </cell>
          <cell r="O902" t="str">
            <v>C603</v>
          </cell>
          <cell r="Q902">
            <v>0</v>
          </cell>
          <cell r="R902">
            <v>0</v>
          </cell>
          <cell r="S902" t="b">
            <v>0</v>
          </cell>
          <cell r="U902" t="str">
            <v>ZK1</v>
          </cell>
          <cell r="V902" t="str">
            <v>C603</v>
          </cell>
          <cell r="W902">
            <v>0</v>
          </cell>
          <cell r="X902">
            <v>869.4</v>
          </cell>
          <cell r="Y902">
            <v>0</v>
          </cell>
          <cell r="Z902">
            <v>0</v>
          </cell>
          <cell r="AA902">
            <v>0</v>
          </cell>
          <cell r="AB902" t="str">
            <v>C603</v>
          </cell>
          <cell r="AC902">
            <v>0</v>
          </cell>
          <cell r="AD902">
            <v>869.4</v>
          </cell>
          <cell r="AE902">
            <v>0</v>
          </cell>
          <cell r="AF902">
            <v>0</v>
          </cell>
          <cell r="AG902" t="str">
            <v>C603</v>
          </cell>
          <cell r="AJ902"/>
          <cell r="AK902">
            <v>1</v>
          </cell>
          <cell r="AL902">
            <v>0</v>
          </cell>
          <cell r="AV902">
            <v>869.4</v>
          </cell>
        </row>
        <row r="903">
          <cell r="A903" t="str">
            <v>ZK109.K138.C606</v>
          </cell>
          <cell r="B903" t="str">
            <v>ZK109</v>
          </cell>
          <cell r="C903">
            <v>0</v>
          </cell>
          <cell r="D903">
            <v>0</v>
          </cell>
          <cell r="E903">
            <v>0</v>
          </cell>
          <cell r="F903">
            <v>123</v>
          </cell>
          <cell r="G903">
            <v>0</v>
          </cell>
          <cell r="H903">
            <v>123</v>
          </cell>
          <cell r="J903" t="str">
            <v>ZK109.K138.C606</v>
          </cell>
          <cell r="K903">
            <v>123</v>
          </cell>
          <cell r="L903" t="str">
            <v>ZK109.K138.C606</v>
          </cell>
          <cell r="M903" t="str">
            <v>ZK109.K138.C606</v>
          </cell>
          <cell r="N903" t="str">
            <v>ZK109</v>
          </cell>
          <cell r="O903" t="str">
            <v>C606</v>
          </cell>
          <cell r="Q903">
            <v>123</v>
          </cell>
          <cell r="R903">
            <v>0</v>
          </cell>
          <cell r="S903" t="b">
            <v>0</v>
          </cell>
          <cell r="U903" t="str">
            <v>ZK1</v>
          </cell>
          <cell r="V903" t="str">
            <v>C606</v>
          </cell>
          <cell r="W903">
            <v>0</v>
          </cell>
          <cell r="X903">
            <v>0</v>
          </cell>
          <cell r="Y903">
            <v>123</v>
          </cell>
          <cell r="Z903">
            <v>0</v>
          </cell>
          <cell r="AA903">
            <v>123</v>
          </cell>
          <cell r="AB903" t="str">
            <v>C606</v>
          </cell>
          <cell r="AC903">
            <v>0</v>
          </cell>
          <cell r="AD903">
            <v>0</v>
          </cell>
          <cell r="AE903">
            <v>123</v>
          </cell>
          <cell r="AF903">
            <v>0</v>
          </cell>
          <cell r="AG903" t="str">
            <v>C606</v>
          </cell>
          <cell r="AJ903"/>
          <cell r="AK903">
            <v>1</v>
          </cell>
          <cell r="AL903">
            <v>0</v>
          </cell>
          <cell r="AV903">
            <v>123</v>
          </cell>
        </row>
        <row r="904">
          <cell r="A904" t="str">
            <v>ZK109.K138.C700</v>
          </cell>
          <cell r="B904" t="str">
            <v>ZK109</v>
          </cell>
          <cell r="C904">
            <v>0</v>
          </cell>
          <cell r="D904">
            <v>0</v>
          </cell>
          <cell r="E904">
            <v>0</v>
          </cell>
          <cell r="F904">
            <v>0</v>
          </cell>
          <cell r="G904">
            <v>0</v>
          </cell>
          <cell r="H904">
            <v>0</v>
          </cell>
          <cell r="J904" t="str">
            <v>ZK109.K138.C700</v>
          </cell>
          <cell r="K904">
            <v>0</v>
          </cell>
          <cell r="L904" t="str">
            <v>ZK109.K138.C700</v>
          </cell>
          <cell r="M904" t="str">
            <v>ZK109.K138.C700</v>
          </cell>
          <cell r="N904" t="str">
            <v>ZK109</v>
          </cell>
          <cell r="O904" t="str">
            <v>C700</v>
          </cell>
          <cell r="Q904">
            <v>0</v>
          </cell>
          <cell r="R904">
            <v>0</v>
          </cell>
          <cell r="S904" t="b">
            <v>0</v>
          </cell>
          <cell r="U904" t="str">
            <v>ZK1</v>
          </cell>
          <cell r="V904" t="str">
            <v>C700</v>
          </cell>
          <cell r="W904">
            <v>0</v>
          </cell>
          <cell r="X904">
            <v>0</v>
          </cell>
          <cell r="Y904">
            <v>0</v>
          </cell>
          <cell r="Z904">
            <v>0</v>
          </cell>
          <cell r="AA904">
            <v>0</v>
          </cell>
          <cell r="AB904" t="str">
            <v>C700</v>
          </cell>
          <cell r="AC904">
            <v>0</v>
          </cell>
          <cell r="AD904">
            <v>0</v>
          </cell>
          <cell r="AE904">
            <v>0</v>
          </cell>
          <cell r="AF904">
            <v>0</v>
          </cell>
          <cell r="AG904" t="str">
            <v>C700</v>
          </cell>
          <cell r="AJ904"/>
          <cell r="AK904">
            <v>1</v>
          </cell>
          <cell r="AL904">
            <v>0</v>
          </cell>
          <cell r="AV904">
            <v>0</v>
          </cell>
        </row>
        <row r="905">
          <cell r="A905" t="str">
            <v>ZK109.K138.I004</v>
          </cell>
          <cell r="B905" t="str">
            <v>ZK109</v>
          </cell>
          <cell r="C905">
            <v>0</v>
          </cell>
          <cell r="D905">
            <v>0</v>
          </cell>
          <cell r="E905">
            <v>0</v>
          </cell>
          <cell r="F905">
            <v>500</v>
          </cell>
          <cell r="G905">
            <v>0</v>
          </cell>
          <cell r="H905">
            <v>500</v>
          </cell>
          <cell r="J905" t="str">
            <v>ZK109.K138.I004</v>
          </cell>
          <cell r="K905">
            <v>500</v>
          </cell>
          <cell r="L905" t="str">
            <v>ZK109.K138.I004</v>
          </cell>
          <cell r="M905" t="str">
            <v>ZK109.K138.I004</v>
          </cell>
          <cell r="N905" t="str">
            <v>ZK109</v>
          </cell>
          <cell r="O905" t="str">
            <v>I004</v>
          </cell>
          <cell r="Q905">
            <v>500</v>
          </cell>
          <cell r="R905">
            <v>0</v>
          </cell>
          <cell r="S905" t="b">
            <v>0</v>
          </cell>
          <cell r="U905" t="str">
            <v>ZK1</v>
          </cell>
          <cell r="V905" t="str">
            <v>I004</v>
          </cell>
          <cell r="W905">
            <v>0</v>
          </cell>
          <cell r="X905">
            <v>0</v>
          </cell>
          <cell r="Y905">
            <v>500</v>
          </cell>
          <cell r="Z905">
            <v>0</v>
          </cell>
          <cell r="AA905">
            <v>500</v>
          </cell>
          <cell r="AB905" t="str">
            <v>I004</v>
          </cell>
          <cell r="AC905">
            <v>0</v>
          </cell>
          <cell r="AD905">
            <v>0</v>
          </cell>
          <cell r="AE905">
            <v>500</v>
          </cell>
          <cell r="AF905">
            <v>0</v>
          </cell>
          <cell r="AG905" t="str">
            <v>I004</v>
          </cell>
          <cell r="AJ905"/>
          <cell r="AK905">
            <v>1</v>
          </cell>
          <cell r="AL905">
            <v>0</v>
          </cell>
          <cell r="AV905">
            <v>500</v>
          </cell>
        </row>
        <row r="906">
          <cell r="A906" t="str">
            <v>ZK109.K138.I005</v>
          </cell>
          <cell r="B906" t="str">
            <v>ZK109</v>
          </cell>
          <cell r="C906">
            <v>0</v>
          </cell>
          <cell r="D906">
            <v>0</v>
          </cell>
          <cell r="E906">
            <v>0</v>
          </cell>
          <cell r="F906">
            <v>375</v>
          </cell>
          <cell r="G906">
            <v>0</v>
          </cell>
          <cell r="H906">
            <v>375</v>
          </cell>
          <cell r="J906" t="str">
            <v>ZK109.K138.I005</v>
          </cell>
          <cell r="K906">
            <v>375</v>
          </cell>
          <cell r="L906" t="str">
            <v>ZK109.K138.I005</v>
          </cell>
          <cell r="M906" t="str">
            <v>ZK109.K138.I005</v>
          </cell>
          <cell r="N906" t="str">
            <v>ZK109</v>
          </cell>
          <cell r="O906" t="str">
            <v>I005</v>
          </cell>
          <cell r="Q906">
            <v>375</v>
          </cell>
          <cell r="R906">
            <v>0</v>
          </cell>
          <cell r="S906" t="b">
            <v>0</v>
          </cell>
          <cell r="U906" t="str">
            <v>ZK1</v>
          </cell>
          <cell r="V906" t="str">
            <v>I005</v>
          </cell>
          <cell r="W906">
            <v>0</v>
          </cell>
          <cell r="X906">
            <v>0</v>
          </cell>
          <cell r="Y906">
            <v>375</v>
          </cell>
          <cell r="Z906">
            <v>0</v>
          </cell>
          <cell r="AA906">
            <v>375</v>
          </cell>
          <cell r="AB906" t="str">
            <v>I005</v>
          </cell>
          <cell r="AC906">
            <v>0</v>
          </cell>
          <cell r="AD906">
            <v>0</v>
          </cell>
          <cell r="AE906">
            <v>375</v>
          </cell>
          <cell r="AF906">
            <v>0</v>
          </cell>
          <cell r="AG906" t="str">
            <v>I005</v>
          </cell>
          <cell r="AJ906"/>
          <cell r="AK906">
            <v>1</v>
          </cell>
          <cell r="AL906">
            <v>0</v>
          </cell>
          <cell r="AV906">
            <v>375</v>
          </cell>
        </row>
        <row r="907">
          <cell r="A907" t="str">
            <v>ZK109.K138.I006</v>
          </cell>
          <cell r="B907" t="str">
            <v>ZK109</v>
          </cell>
          <cell r="C907">
            <v>0</v>
          </cell>
          <cell r="D907">
            <v>0</v>
          </cell>
          <cell r="E907">
            <v>0</v>
          </cell>
          <cell r="F907">
            <v>783</v>
          </cell>
          <cell r="G907">
            <v>0</v>
          </cell>
          <cell r="H907">
            <v>783</v>
          </cell>
          <cell r="J907" t="str">
            <v>ZK109.K138.I006</v>
          </cell>
          <cell r="K907">
            <v>783</v>
          </cell>
          <cell r="L907" t="str">
            <v>ZK109.K138.I006</v>
          </cell>
          <cell r="M907" t="str">
            <v>ZK109.K138.I006</v>
          </cell>
          <cell r="N907" t="str">
            <v>ZK109</v>
          </cell>
          <cell r="O907" t="str">
            <v>I006</v>
          </cell>
          <cell r="Q907">
            <v>783</v>
          </cell>
          <cell r="R907">
            <v>0</v>
          </cell>
          <cell r="S907" t="b">
            <v>0</v>
          </cell>
          <cell r="U907" t="str">
            <v>ZK1</v>
          </cell>
          <cell r="V907" t="str">
            <v>I006</v>
          </cell>
          <cell r="W907">
            <v>0</v>
          </cell>
          <cell r="X907">
            <v>0</v>
          </cell>
          <cell r="Y907">
            <v>783</v>
          </cell>
          <cell r="Z907">
            <v>0</v>
          </cell>
          <cell r="AA907">
            <v>783</v>
          </cell>
          <cell r="AB907" t="str">
            <v>I006</v>
          </cell>
          <cell r="AC907">
            <v>0</v>
          </cell>
          <cell r="AD907">
            <v>0</v>
          </cell>
          <cell r="AE907">
            <v>783</v>
          </cell>
          <cell r="AF907">
            <v>0</v>
          </cell>
          <cell r="AG907" t="str">
            <v>I006</v>
          </cell>
          <cell r="AJ907"/>
          <cell r="AK907">
            <v>1</v>
          </cell>
          <cell r="AL907">
            <v>0</v>
          </cell>
          <cell r="AV907">
            <v>783</v>
          </cell>
        </row>
        <row r="908">
          <cell r="A908" t="str">
            <v>ZK109.K138.I007</v>
          </cell>
          <cell r="B908" t="str">
            <v>ZK109</v>
          </cell>
          <cell r="C908">
            <v>0</v>
          </cell>
          <cell r="D908">
            <v>0</v>
          </cell>
          <cell r="E908">
            <v>0</v>
          </cell>
          <cell r="F908">
            <v>1076</v>
          </cell>
          <cell r="G908">
            <v>0</v>
          </cell>
          <cell r="H908">
            <v>1076</v>
          </cell>
          <cell r="J908" t="str">
            <v>ZK109.K138.I007</v>
          </cell>
          <cell r="K908">
            <v>1076</v>
          </cell>
          <cell r="L908" t="str">
            <v>ZK109.K138.I007</v>
          </cell>
          <cell r="M908" t="str">
            <v>ZK109.K138.I007</v>
          </cell>
          <cell r="N908" t="str">
            <v>ZK109</v>
          </cell>
          <cell r="O908" t="str">
            <v>I007</v>
          </cell>
          <cell r="Q908">
            <v>1076</v>
          </cell>
          <cell r="R908">
            <v>0</v>
          </cell>
          <cell r="S908" t="b">
            <v>0</v>
          </cell>
          <cell r="U908" t="str">
            <v>ZK1</v>
          </cell>
          <cell r="V908" t="str">
            <v>I007</v>
          </cell>
          <cell r="W908">
            <v>0</v>
          </cell>
          <cell r="X908">
            <v>0</v>
          </cell>
          <cell r="Y908">
            <v>1076</v>
          </cell>
          <cell r="Z908">
            <v>0</v>
          </cell>
          <cell r="AA908">
            <v>1076</v>
          </cell>
          <cell r="AB908" t="str">
            <v>I007</v>
          </cell>
          <cell r="AC908">
            <v>0</v>
          </cell>
          <cell r="AD908">
            <v>0</v>
          </cell>
          <cell r="AE908">
            <v>1076</v>
          </cell>
          <cell r="AF908">
            <v>0</v>
          </cell>
          <cell r="AG908" t="str">
            <v>I007</v>
          </cell>
          <cell r="AJ908"/>
          <cell r="AK908">
            <v>1</v>
          </cell>
          <cell r="AL908">
            <v>0</v>
          </cell>
          <cell r="AV908">
            <v>1076</v>
          </cell>
        </row>
        <row r="909">
          <cell r="A909" t="str">
            <v>ZK109.K138.I008</v>
          </cell>
          <cell r="B909" t="str">
            <v>ZK109</v>
          </cell>
          <cell r="C909">
            <v>0</v>
          </cell>
          <cell r="D909">
            <v>0</v>
          </cell>
          <cell r="E909">
            <v>0</v>
          </cell>
          <cell r="F909">
            <v>1336</v>
          </cell>
          <cell r="G909">
            <v>0</v>
          </cell>
          <cell r="H909">
            <v>1336</v>
          </cell>
          <cell r="J909" t="str">
            <v>ZK109.K138.I008</v>
          </cell>
          <cell r="K909">
            <v>1336</v>
          </cell>
          <cell r="L909" t="str">
            <v>ZK109.K138.I008</v>
          </cell>
          <cell r="M909" t="str">
            <v>ZK109.K138.I008</v>
          </cell>
          <cell r="N909" t="str">
            <v>ZK109</v>
          </cell>
          <cell r="O909" t="str">
            <v>I008</v>
          </cell>
          <cell r="Q909">
            <v>1336</v>
          </cell>
          <cell r="R909">
            <v>0</v>
          </cell>
          <cell r="S909" t="b">
            <v>0</v>
          </cell>
          <cell r="U909" t="str">
            <v>ZK1</v>
          </cell>
          <cell r="V909" t="str">
            <v>I008</v>
          </cell>
          <cell r="W909">
            <v>0</v>
          </cell>
          <cell r="X909">
            <v>0</v>
          </cell>
          <cell r="Y909">
            <v>1336</v>
          </cell>
          <cell r="Z909">
            <v>0</v>
          </cell>
          <cell r="AA909">
            <v>1336</v>
          </cell>
          <cell r="AB909" t="str">
            <v>I008</v>
          </cell>
          <cell r="AC909">
            <v>0</v>
          </cell>
          <cell r="AD909">
            <v>0</v>
          </cell>
          <cell r="AE909">
            <v>1336</v>
          </cell>
          <cell r="AF909">
            <v>0</v>
          </cell>
          <cell r="AG909" t="str">
            <v>I008</v>
          </cell>
          <cell r="AJ909"/>
          <cell r="AK909">
            <v>1</v>
          </cell>
          <cell r="AL909">
            <v>0</v>
          </cell>
          <cell r="AV909">
            <v>1336</v>
          </cell>
        </row>
        <row r="910">
          <cell r="A910" t="str">
            <v>ZK109.K158.C070</v>
          </cell>
          <cell r="B910" t="str">
            <v>ZK109</v>
          </cell>
          <cell r="C910">
            <v>0</v>
          </cell>
          <cell r="D910">
            <v>0</v>
          </cell>
          <cell r="E910">
            <v>0</v>
          </cell>
          <cell r="F910">
            <v>1500</v>
          </cell>
          <cell r="G910">
            <v>0</v>
          </cell>
          <cell r="H910">
            <v>1500</v>
          </cell>
          <cell r="J910" t="str">
            <v>ZK109.K158.C070</v>
          </cell>
          <cell r="K910">
            <v>1500</v>
          </cell>
          <cell r="L910" t="str">
            <v>ZK109.K158.C070</v>
          </cell>
          <cell r="M910" t="str">
            <v>ZK109.K158.C070</v>
          </cell>
          <cell r="N910" t="str">
            <v>ZK109</v>
          </cell>
          <cell r="O910" t="str">
            <v>C070</v>
          </cell>
          <cell r="Q910">
            <v>1500</v>
          </cell>
          <cell r="R910">
            <v>0</v>
          </cell>
          <cell r="S910" t="b">
            <v>0</v>
          </cell>
          <cell r="U910" t="str">
            <v>ZK1</v>
          </cell>
          <cell r="V910" t="str">
            <v>C070</v>
          </cell>
          <cell r="W910">
            <v>0</v>
          </cell>
          <cell r="X910">
            <v>0</v>
          </cell>
          <cell r="Y910">
            <v>1500</v>
          </cell>
          <cell r="Z910">
            <v>0</v>
          </cell>
          <cell r="AA910">
            <v>1500</v>
          </cell>
          <cell r="AB910" t="str">
            <v>C070</v>
          </cell>
          <cell r="AC910">
            <v>0</v>
          </cell>
          <cell r="AD910">
            <v>0</v>
          </cell>
          <cell r="AE910">
            <v>1500</v>
          </cell>
          <cell r="AF910">
            <v>0</v>
          </cell>
          <cell r="AG910" t="str">
            <v>C070</v>
          </cell>
          <cell r="AJ910"/>
          <cell r="AK910">
            <v>1</v>
          </cell>
          <cell r="AL910">
            <v>0</v>
          </cell>
          <cell r="AV910">
            <v>1500</v>
          </cell>
        </row>
        <row r="911">
          <cell r="A911" t="str">
            <v>ZK109.K158.C300</v>
          </cell>
          <cell r="B911" t="str">
            <v>ZK109</v>
          </cell>
          <cell r="C911">
            <v>0</v>
          </cell>
          <cell r="D911">
            <v>0</v>
          </cell>
          <cell r="E911">
            <v>0</v>
          </cell>
          <cell r="F911">
            <v>500</v>
          </cell>
          <cell r="G911">
            <v>0</v>
          </cell>
          <cell r="H911">
            <v>500</v>
          </cell>
          <cell r="J911" t="str">
            <v>ZK109.K158.C300</v>
          </cell>
          <cell r="K911">
            <v>500</v>
          </cell>
          <cell r="L911" t="str">
            <v>ZK109.K158.C300</v>
          </cell>
          <cell r="M911" t="str">
            <v>ZK109.K158.C300</v>
          </cell>
          <cell r="N911" t="str">
            <v>ZK109</v>
          </cell>
          <cell r="O911" t="str">
            <v>C300</v>
          </cell>
          <cell r="Q911">
            <v>500</v>
          </cell>
          <cell r="R911">
            <v>0</v>
          </cell>
          <cell r="S911" t="b">
            <v>0</v>
          </cell>
          <cell r="U911" t="str">
            <v>ZK1</v>
          </cell>
          <cell r="V911" t="str">
            <v>C300</v>
          </cell>
          <cell r="W911">
            <v>0</v>
          </cell>
          <cell r="X911">
            <v>0</v>
          </cell>
          <cell r="Y911">
            <v>500</v>
          </cell>
          <cell r="Z911">
            <v>0</v>
          </cell>
          <cell r="AA911">
            <v>500</v>
          </cell>
          <cell r="AB911" t="str">
            <v>C300</v>
          </cell>
          <cell r="AC911">
            <v>0</v>
          </cell>
          <cell r="AD911">
            <v>0</v>
          </cell>
          <cell r="AE911">
            <v>500</v>
          </cell>
          <cell r="AF911">
            <v>0</v>
          </cell>
          <cell r="AG911" t="str">
            <v>C300</v>
          </cell>
          <cell r="AJ911"/>
          <cell r="AK911">
            <v>1</v>
          </cell>
          <cell r="AL911">
            <v>0</v>
          </cell>
          <cell r="AV911">
            <v>500</v>
          </cell>
        </row>
        <row r="912">
          <cell r="A912" t="str">
            <v>ZK109.K158.C320</v>
          </cell>
          <cell r="B912" t="str">
            <v>ZK109</v>
          </cell>
          <cell r="C912">
            <v>0</v>
          </cell>
          <cell r="D912">
            <v>0</v>
          </cell>
          <cell r="E912">
            <v>1000</v>
          </cell>
          <cell r="F912">
            <v>0</v>
          </cell>
          <cell r="G912">
            <v>0</v>
          </cell>
          <cell r="H912">
            <v>0</v>
          </cell>
          <cell r="J912" t="str">
            <v>ZK109.K158.C320</v>
          </cell>
          <cell r="K912">
            <v>0</v>
          </cell>
          <cell r="L912" t="str">
            <v>ZK109.K158.C320</v>
          </cell>
          <cell r="M912" t="str">
            <v>ZK109.K158.C320</v>
          </cell>
          <cell r="N912" t="str">
            <v>ZK109</v>
          </cell>
          <cell r="O912" t="str">
            <v>C320</v>
          </cell>
          <cell r="Q912">
            <v>0</v>
          </cell>
          <cell r="R912">
            <v>0</v>
          </cell>
          <cell r="S912" t="b">
            <v>0</v>
          </cell>
          <cell r="U912" t="str">
            <v>ZK1</v>
          </cell>
          <cell r="V912" t="str">
            <v>C320</v>
          </cell>
          <cell r="W912">
            <v>0</v>
          </cell>
          <cell r="X912">
            <v>1000</v>
          </cell>
          <cell r="Y912">
            <v>0</v>
          </cell>
          <cell r="Z912">
            <v>0</v>
          </cell>
          <cell r="AA912">
            <v>0</v>
          </cell>
          <cell r="AB912" t="str">
            <v>C320</v>
          </cell>
          <cell r="AC912">
            <v>0</v>
          </cell>
          <cell r="AD912">
            <v>1000</v>
          </cell>
          <cell r="AE912">
            <v>0</v>
          </cell>
          <cell r="AF912">
            <v>0</v>
          </cell>
          <cell r="AG912" t="str">
            <v>C320</v>
          </cell>
          <cell r="AJ912"/>
          <cell r="AK912">
            <v>1</v>
          </cell>
          <cell r="AL912">
            <v>0</v>
          </cell>
          <cell r="AV912">
            <v>1000</v>
          </cell>
        </row>
        <row r="913">
          <cell r="A913" t="str">
            <v>ZK109.K158.C360</v>
          </cell>
          <cell r="B913" t="str">
            <v>ZK109</v>
          </cell>
          <cell r="C913">
            <v>0</v>
          </cell>
          <cell r="D913">
            <v>0</v>
          </cell>
          <cell r="E913">
            <v>1000</v>
          </cell>
          <cell r="F913">
            <v>0</v>
          </cell>
          <cell r="G913">
            <v>0</v>
          </cell>
          <cell r="H913">
            <v>0</v>
          </cell>
          <cell r="J913" t="str">
            <v>ZK109.K158.C360</v>
          </cell>
          <cell r="K913">
            <v>0</v>
          </cell>
          <cell r="L913" t="str">
            <v>ZK109.K158.C360</v>
          </cell>
          <cell r="M913" t="str">
            <v>ZK109.K158.C360</v>
          </cell>
          <cell r="N913" t="str">
            <v>ZK109</v>
          </cell>
          <cell r="O913" t="str">
            <v>C360</v>
          </cell>
          <cell r="Q913">
            <v>0</v>
          </cell>
          <cell r="R913">
            <v>0</v>
          </cell>
          <cell r="S913" t="b">
            <v>0</v>
          </cell>
          <cell r="U913" t="str">
            <v>ZK1</v>
          </cell>
          <cell r="V913" t="str">
            <v>C360</v>
          </cell>
          <cell r="W913">
            <v>0</v>
          </cell>
          <cell r="X913">
            <v>1000</v>
          </cell>
          <cell r="Y913">
            <v>0</v>
          </cell>
          <cell r="Z913">
            <v>0</v>
          </cell>
          <cell r="AA913">
            <v>0</v>
          </cell>
          <cell r="AB913" t="str">
            <v>C360</v>
          </cell>
          <cell r="AC913">
            <v>0</v>
          </cell>
          <cell r="AD913">
            <v>1000</v>
          </cell>
          <cell r="AE913">
            <v>0</v>
          </cell>
          <cell r="AF913">
            <v>0</v>
          </cell>
          <cell r="AG913" t="str">
            <v>C360</v>
          </cell>
          <cell r="AJ913"/>
          <cell r="AK913">
            <v>1</v>
          </cell>
          <cell r="AL913">
            <v>0</v>
          </cell>
          <cell r="AV913">
            <v>1000</v>
          </cell>
        </row>
        <row r="914">
          <cell r="A914" t="str">
            <v>ZK109.K158.C702</v>
          </cell>
          <cell r="B914" t="str">
            <v>ZK109</v>
          </cell>
          <cell r="C914">
            <v>0</v>
          </cell>
          <cell r="D914">
            <v>0</v>
          </cell>
          <cell r="E914">
            <v>0</v>
          </cell>
          <cell r="F914">
            <v>2350</v>
          </cell>
          <cell r="G914">
            <v>0</v>
          </cell>
          <cell r="H914">
            <v>2350</v>
          </cell>
          <cell r="J914" t="str">
            <v>ZK109.K158.C702</v>
          </cell>
          <cell r="K914">
            <v>2350</v>
          </cell>
          <cell r="L914" t="str">
            <v>ZK109.K158.C702</v>
          </cell>
          <cell r="M914" t="str">
            <v>ZK109.K158.C702</v>
          </cell>
          <cell r="N914" t="str">
            <v>ZK109</v>
          </cell>
          <cell r="O914" t="str">
            <v>C702</v>
          </cell>
          <cell r="Q914">
            <v>2350</v>
          </cell>
          <cell r="R914">
            <v>0</v>
          </cell>
          <cell r="S914" t="b">
            <v>0</v>
          </cell>
          <cell r="U914" t="str">
            <v>ZK1</v>
          </cell>
          <cell r="V914" t="str">
            <v>C702</v>
          </cell>
          <cell r="W914">
            <v>0</v>
          </cell>
          <cell r="X914">
            <v>0</v>
          </cell>
          <cell r="Y914">
            <v>2350</v>
          </cell>
          <cell r="Z914">
            <v>0</v>
          </cell>
          <cell r="AA914">
            <v>2350</v>
          </cell>
          <cell r="AB914" t="str">
            <v>C702</v>
          </cell>
          <cell r="AC914">
            <v>0</v>
          </cell>
          <cell r="AD914">
            <v>0</v>
          </cell>
          <cell r="AE914">
            <v>2350</v>
          </cell>
          <cell r="AF914">
            <v>0</v>
          </cell>
          <cell r="AG914" t="str">
            <v>C702</v>
          </cell>
          <cell r="AJ914"/>
          <cell r="AK914">
            <v>1</v>
          </cell>
          <cell r="AL914">
            <v>0</v>
          </cell>
          <cell r="AV914">
            <v>2350</v>
          </cell>
        </row>
        <row r="915">
          <cell r="A915" t="str">
            <v>ZK109.K158.I004</v>
          </cell>
          <cell r="B915" t="str">
            <v>ZK109</v>
          </cell>
          <cell r="C915">
            <v>0</v>
          </cell>
          <cell r="D915">
            <v>0</v>
          </cell>
          <cell r="E915">
            <v>0</v>
          </cell>
          <cell r="F915">
            <v>445.3</v>
          </cell>
          <cell r="G915">
            <v>0</v>
          </cell>
          <cell r="H915">
            <v>445.3</v>
          </cell>
          <cell r="J915" t="str">
            <v>ZK109.K158.I004</v>
          </cell>
          <cell r="K915">
            <v>445.3</v>
          </cell>
          <cell r="L915" t="str">
            <v>ZK109.K158.I004</v>
          </cell>
          <cell r="M915" t="str">
            <v>ZK109.K158.I004</v>
          </cell>
          <cell r="N915" t="str">
            <v>ZK109</v>
          </cell>
          <cell r="O915" t="str">
            <v>I004</v>
          </cell>
          <cell r="Q915">
            <v>445.3</v>
          </cell>
          <cell r="R915">
            <v>0</v>
          </cell>
          <cell r="S915" t="b">
            <v>0</v>
          </cell>
          <cell r="U915" t="str">
            <v>ZK1</v>
          </cell>
          <cell r="V915" t="str">
            <v>I004</v>
          </cell>
          <cell r="W915">
            <v>0</v>
          </cell>
          <cell r="X915">
            <v>0</v>
          </cell>
          <cell r="Y915">
            <v>445.3</v>
          </cell>
          <cell r="Z915">
            <v>0</v>
          </cell>
          <cell r="AA915">
            <v>445.3</v>
          </cell>
          <cell r="AB915" t="str">
            <v>I004</v>
          </cell>
          <cell r="AC915">
            <v>0</v>
          </cell>
          <cell r="AD915">
            <v>0</v>
          </cell>
          <cell r="AE915">
            <v>445.3</v>
          </cell>
          <cell r="AF915">
            <v>0</v>
          </cell>
          <cell r="AG915" t="str">
            <v>I004</v>
          </cell>
          <cell r="AJ915"/>
          <cell r="AK915">
            <v>1</v>
          </cell>
          <cell r="AL915">
            <v>0</v>
          </cell>
          <cell r="AV915">
            <v>445.3</v>
          </cell>
        </row>
        <row r="916">
          <cell r="A916" t="str">
            <v>ZK109.K158.I007</v>
          </cell>
          <cell r="B916" t="str">
            <v>ZK109</v>
          </cell>
          <cell r="C916">
            <v>0</v>
          </cell>
          <cell r="D916">
            <v>0</v>
          </cell>
          <cell r="E916">
            <v>0</v>
          </cell>
          <cell r="F916">
            <v>55</v>
          </cell>
          <cell r="G916">
            <v>0</v>
          </cell>
          <cell r="H916">
            <v>55</v>
          </cell>
          <cell r="J916" t="str">
            <v>ZK109.K158.I007</v>
          </cell>
          <cell r="K916">
            <v>55</v>
          </cell>
          <cell r="L916" t="str">
            <v>ZK109.K158.I007</v>
          </cell>
          <cell r="M916" t="str">
            <v>ZK109.K158.I007</v>
          </cell>
          <cell r="N916" t="str">
            <v>ZK109</v>
          </cell>
          <cell r="O916" t="str">
            <v>I007</v>
          </cell>
          <cell r="Q916">
            <v>55</v>
          </cell>
          <cell r="R916">
            <v>0</v>
          </cell>
          <cell r="S916" t="b">
            <v>0</v>
          </cell>
          <cell r="U916" t="str">
            <v>ZK1</v>
          </cell>
          <cell r="V916" t="str">
            <v>I007</v>
          </cell>
          <cell r="W916">
            <v>0</v>
          </cell>
          <cell r="X916">
            <v>0</v>
          </cell>
          <cell r="Y916">
            <v>55</v>
          </cell>
          <cell r="Z916">
            <v>0</v>
          </cell>
          <cell r="AA916">
            <v>55</v>
          </cell>
          <cell r="AB916" t="str">
            <v>I007</v>
          </cell>
          <cell r="AC916">
            <v>0</v>
          </cell>
          <cell r="AD916">
            <v>0</v>
          </cell>
          <cell r="AE916">
            <v>55</v>
          </cell>
          <cell r="AF916">
            <v>0</v>
          </cell>
          <cell r="AG916" t="str">
            <v>I007</v>
          </cell>
          <cell r="AJ916"/>
          <cell r="AK916">
            <v>1</v>
          </cell>
          <cell r="AL916">
            <v>0</v>
          </cell>
          <cell r="AV916">
            <v>55</v>
          </cell>
        </row>
        <row r="917">
          <cell r="A917" t="str">
            <v>ZK109.K158.I008</v>
          </cell>
          <cell r="B917" t="str">
            <v>ZK109</v>
          </cell>
          <cell r="C917">
            <v>0</v>
          </cell>
          <cell r="D917">
            <v>0</v>
          </cell>
          <cell r="E917">
            <v>0</v>
          </cell>
          <cell r="F917">
            <v>300</v>
          </cell>
          <cell r="G917">
            <v>0</v>
          </cell>
          <cell r="H917">
            <v>300</v>
          </cell>
          <cell r="J917" t="str">
            <v>ZK109.K158.I008</v>
          </cell>
          <cell r="K917">
            <v>300</v>
          </cell>
          <cell r="L917" t="str">
            <v>ZK109.K158.I008</v>
          </cell>
          <cell r="M917" t="str">
            <v>ZK109.K158.I008</v>
          </cell>
          <cell r="N917" t="str">
            <v>ZK109</v>
          </cell>
          <cell r="O917" t="str">
            <v>I008</v>
          </cell>
          <cell r="Q917">
            <v>300</v>
          </cell>
          <cell r="R917">
            <v>0</v>
          </cell>
          <cell r="S917" t="b">
            <v>0</v>
          </cell>
          <cell r="U917" t="str">
            <v>ZK1</v>
          </cell>
          <cell r="V917" t="str">
            <v>I008</v>
          </cell>
          <cell r="W917">
            <v>0</v>
          </cell>
          <cell r="X917">
            <v>0</v>
          </cell>
          <cell r="Y917">
            <v>300</v>
          </cell>
          <cell r="Z917">
            <v>0</v>
          </cell>
          <cell r="AA917">
            <v>300</v>
          </cell>
          <cell r="AB917" t="str">
            <v>I008</v>
          </cell>
          <cell r="AC917">
            <v>0</v>
          </cell>
          <cell r="AD917">
            <v>0</v>
          </cell>
          <cell r="AE917">
            <v>300</v>
          </cell>
          <cell r="AF917">
            <v>0</v>
          </cell>
          <cell r="AG917" t="str">
            <v>I008</v>
          </cell>
          <cell r="AJ917"/>
          <cell r="AK917">
            <v>1</v>
          </cell>
          <cell r="AL917">
            <v>0</v>
          </cell>
          <cell r="AV917">
            <v>300</v>
          </cell>
        </row>
        <row r="918">
          <cell r="A918" t="str">
            <v>ZK109.K158.I014</v>
          </cell>
          <cell r="B918" t="str">
            <v>ZK109</v>
          </cell>
          <cell r="C918">
            <v>0</v>
          </cell>
          <cell r="D918">
            <v>0</v>
          </cell>
          <cell r="E918">
            <v>2100</v>
          </cell>
          <cell r="F918">
            <v>0</v>
          </cell>
          <cell r="G918">
            <v>0</v>
          </cell>
          <cell r="H918">
            <v>0</v>
          </cell>
          <cell r="J918" t="str">
            <v>ZK109.K158.I014</v>
          </cell>
          <cell r="K918">
            <v>0</v>
          </cell>
          <cell r="L918" t="str">
            <v>ZK109.K158.I014</v>
          </cell>
          <cell r="M918" t="str">
            <v>ZK109.K158.I014</v>
          </cell>
          <cell r="N918" t="str">
            <v>ZK109</v>
          </cell>
          <cell r="O918" t="str">
            <v>I014</v>
          </cell>
          <cell r="Q918">
            <v>0</v>
          </cell>
          <cell r="R918">
            <v>0</v>
          </cell>
          <cell r="S918" t="b">
            <v>0</v>
          </cell>
          <cell r="U918" t="str">
            <v>ZK1</v>
          </cell>
          <cell r="V918" t="str">
            <v>I014</v>
          </cell>
          <cell r="W918">
            <v>0</v>
          </cell>
          <cell r="X918">
            <v>2100</v>
          </cell>
          <cell r="Y918">
            <v>0</v>
          </cell>
          <cell r="Z918">
            <v>0</v>
          </cell>
          <cell r="AA918">
            <v>0</v>
          </cell>
          <cell r="AB918" t="str">
            <v>I014</v>
          </cell>
          <cell r="AC918">
            <v>0</v>
          </cell>
          <cell r="AD918">
            <v>2100</v>
          </cell>
          <cell r="AE918">
            <v>0</v>
          </cell>
          <cell r="AF918">
            <v>0</v>
          </cell>
          <cell r="AG918" t="str">
            <v>I014</v>
          </cell>
          <cell r="AJ918"/>
          <cell r="AK918">
            <v>1</v>
          </cell>
          <cell r="AL918">
            <v>0</v>
          </cell>
          <cell r="AV918">
            <v>2100</v>
          </cell>
        </row>
        <row r="919">
          <cell r="A919" t="str">
            <v>ZK109.K159.0000</v>
          </cell>
          <cell r="B919" t="str">
            <v>ZK109</v>
          </cell>
          <cell r="C919">
            <v>0</v>
          </cell>
          <cell r="D919">
            <v>0</v>
          </cell>
          <cell r="E919">
            <v>0</v>
          </cell>
          <cell r="F919">
            <v>0</v>
          </cell>
          <cell r="G919">
            <v>0</v>
          </cell>
          <cell r="H919">
            <v>0</v>
          </cell>
          <cell r="J919" t="str">
            <v>ZK109.K159.0000</v>
          </cell>
          <cell r="K919">
            <v>0</v>
          </cell>
          <cell r="L919" t="str">
            <v>ZK109.K159.0000</v>
          </cell>
          <cell r="M919" t="str">
            <v>ZK109.K159.0000</v>
          </cell>
          <cell r="N919" t="str">
            <v>ZK109</v>
          </cell>
          <cell r="O919" t="str">
            <v>0000</v>
          </cell>
          <cell r="Q919">
            <v>0</v>
          </cell>
          <cell r="R919">
            <v>0</v>
          </cell>
          <cell r="S919" t="b">
            <v>0</v>
          </cell>
          <cell r="U919" t="str">
            <v>ZK1</v>
          </cell>
          <cell r="V919" t="str">
            <v>0000</v>
          </cell>
          <cell r="W919">
            <v>0</v>
          </cell>
          <cell r="X919">
            <v>0</v>
          </cell>
          <cell r="Y919">
            <v>0</v>
          </cell>
          <cell r="Z919">
            <v>0</v>
          </cell>
          <cell r="AA919">
            <v>0</v>
          </cell>
          <cell r="AB919" t="str">
            <v>0000</v>
          </cell>
          <cell r="AC919">
            <v>0</v>
          </cell>
          <cell r="AD919">
            <v>0</v>
          </cell>
          <cell r="AE919">
            <v>0</v>
          </cell>
          <cell r="AF919">
            <v>0</v>
          </cell>
          <cell r="AG919" t="str">
            <v>0000</v>
          </cell>
          <cell r="AJ919"/>
          <cell r="AK919">
            <v>1</v>
          </cell>
          <cell r="AL919">
            <v>0</v>
          </cell>
          <cell r="AV919">
            <v>0</v>
          </cell>
        </row>
        <row r="920">
          <cell r="A920" t="str">
            <v>ZK109.K159.C019</v>
          </cell>
          <cell r="B920" t="str">
            <v>ZK109</v>
          </cell>
          <cell r="C920">
            <v>0</v>
          </cell>
          <cell r="D920">
            <v>0</v>
          </cell>
          <cell r="E920">
            <v>3250</v>
          </cell>
          <cell r="F920">
            <v>0</v>
          </cell>
          <cell r="G920">
            <v>0</v>
          </cell>
          <cell r="H920">
            <v>0</v>
          </cell>
          <cell r="J920" t="str">
            <v>ZK109.K159.C019</v>
          </cell>
          <cell r="K920">
            <v>0</v>
          </cell>
          <cell r="L920" t="str">
            <v>ZK109.K159.C019</v>
          </cell>
          <cell r="M920" t="str">
            <v>ZK109.K159.C019</v>
          </cell>
          <cell r="N920" t="str">
            <v>ZK109</v>
          </cell>
          <cell r="O920" t="str">
            <v>C019</v>
          </cell>
          <cell r="Q920">
            <v>0</v>
          </cell>
          <cell r="R920">
            <v>0</v>
          </cell>
          <cell r="S920" t="b">
            <v>0</v>
          </cell>
          <cell r="U920" t="str">
            <v>ZK1</v>
          </cell>
          <cell r="V920" t="str">
            <v>C019</v>
          </cell>
          <cell r="W920">
            <v>0</v>
          </cell>
          <cell r="X920">
            <v>3250</v>
          </cell>
          <cell r="Y920">
            <v>0</v>
          </cell>
          <cell r="Z920">
            <v>0</v>
          </cell>
          <cell r="AA920">
            <v>0</v>
          </cell>
          <cell r="AB920" t="str">
            <v>C019</v>
          </cell>
          <cell r="AC920">
            <v>0</v>
          </cell>
          <cell r="AD920">
            <v>3250</v>
          </cell>
          <cell r="AE920">
            <v>0</v>
          </cell>
          <cell r="AF920">
            <v>0</v>
          </cell>
          <cell r="AG920" t="str">
            <v>C019</v>
          </cell>
          <cell r="AJ920"/>
          <cell r="AK920">
            <v>1</v>
          </cell>
          <cell r="AL920">
            <v>0</v>
          </cell>
          <cell r="AV920">
            <v>3250</v>
          </cell>
        </row>
        <row r="921">
          <cell r="A921" t="str">
            <v>ZK109.K159.C020</v>
          </cell>
          <cell r="B921" t="str">
            <v>ZK109</v>
          </cell>
          <cell r="C921">
            <v>0</v>
          </cell>
          <cell r="D921">
            <v>0</v>
          </cell>
          <cell r="E921">
            <v>11000</v>
          </cell>
          <cell r="F921">
            <v>0</v>
          </cell>
          <cell r="G921">
            <v>0</v>
          </cell>
          <cell r="H921">
            <v>0</v>
          </cell>
          <cell r="J921" t="str">
            <v>ZK109.K159.C020</v>
          </cell>
          <cell r="K921">
            <v>0</v>
          </cell>
          <cell r="L921" t="str">
            <v>ZK109.K159.C020</v>
          </cell>
          <cell r="M921" t="str">
            <v>ZK109.K159.C020</v>
          </cell>
          <cell r="N921" t="str">
            <v>ZK109</v>
          </cell>
          <cell r="O921" t="str">
            <v>C020</v>
          </cell>
          <cell r="Q921">
            <v>0</v>
          </cell>
          <cell r="R921">
            <v>0</v>
          </cell>
          <cell r="S921" t="b">
            <v>0</v>
          </cell>
          <cell r="U921" t="str">
            <v>ZK1</v>
          </cell>
          <cell r="V921" t="str">
            <v>C020</v>
          </cell>
          <cell r="W921">
            <v>0</v>
          </cell>
          <cell r="X921">
            <v>11000</v>
          </cell>
          <cell r="Y921">
            <v>0</v>
          </cell>
          <cell r="Z921">
            <v>0</v>
          </cell>
          <cell r="AA921">
            <v>0</v>
          </cell>
          <cell r="AB921" t="str">
            <v>C020</v>
          </cell>
          <cell r="AC921">
            <v>0</v>
          </cell>
          <cell r="AD921">
            <v>11000</v>
          </cell>
          <cell r="AE921">
            <v>0</v>
          </cell>
          <cell r="AF921">
            <v>0</v>
          </cell>
          <cell r="AG921" t="str">
            <v>C020</v>
          </cell>
          <cell r="AJ921"/>
          <cell r="AK921">
            <v>1</v>
          </cell>
          <cell r="AL921">
            <v>0</v>
          </cell>
          <cell r="AV921">
            <v>11000</v>
          </cell>
        </row>
        <row r="922">
          <cell r="A922" t="str">
            <v>ZK109.K159.C070</v>
          </cell>
          <cell r="B922" t="str">
            <v>ZK109</v>
          </cell>
          <cell r="C922">
            <v>0</v>
          </cell>
          <cell r="D922">
            <v>0</v>
          </cell>
          <cell r="E922">
            <v>0</v>
          </cell>
          <cell r="F922">
            <v>5500</v>
          </cell>
          <cell r="G922">
            <v>0</v>
          </cell>
          <cell r="H922">
            <v>5500</v>
          </cell>
          <cell r="J922" t="str">
            <v>ZK109.K159.C070</v>
          </cell>
          <cell r="K922">
            <v>5500</v>
          </cell>
          <cell r="L922" t="str">
            <v>ZK109.K159.C070</v>
          </cell>
          <cell r="M922" t="str">
            <v>ZK109.K159.C070</v>
          </cell>
          <cell r="N922" t="str">
            <v>ZK109</v>
          </cell>
          <cell r="O922" t="str">
            <v>C070</v>
          </cell>
          <cell r="Q922">
            <v>5500</v>
          </cell>
          <cell r="R922">
            <v>0</v>
          </cell>
          <cell r="S922" t="b">
            <v>0</v>
          </cell>
          <cell r="U922" t="str">
            <v>ZK1</v>
          </cell>
          <cell r="V922" t="str">
            <v>C070</v>
          </cell>
          <cell r="W922">
            <v>0</v>
          </cell>
          <cell r="X922">
            <v>0</v>
          </cell>
          <cell r="Y922">
            <v>5500</v>
          </cell>
          <cell r="Z922">
            <v>0</v>
          </cell>
          <cell r="AA922">
            <v>5500</v>
          </cell>
          <cell r="AB922" t="str">
            <v>C070</v>
          </cell>
          <cell r="AC922">
            <v>0</v>
          </cell>
          <cell r="AD922">
            <v>0</v>
          </cell>
          <cell r="AE922">
            <v>5500</v>
          </cell>
          <cell r="AF922">
            <v>0</v>
          </cell>
          <cell r="AG922" t="str">
            <v>C070</v>
          </cell>
          <cell r="AJ922"/>
          <cell r="AK922">
            <v>1</v>
          </cell>
          <cell r="AL922">
            <v>0</v>
          </cell>
          <cell r="AV922">
            <v>5500</v>
          </cell>
        </row>
        <row r="923">
          <cell r="A923" t="str">
            <v>ZK109.K159.C130</v>
          </cell>
          <cell r="B923" t="str">
            <v>ZK109</v>
          </cell>
          <cell r="C923">
            <v>0</v>
          </cell>
          <cell r="D923">
            <v>0</v>
          </cell>
          <cell r="E923">
            <v>0</v>
          </cell>
          <cell r="F923">
            <v>56657.5</v>
          </cell>
          <cell r="G923">
            <v>0</v>
          </cell>
          <cell r="H923">
            <v>56657.5</v>
          </cell>
          <cell r="J923" t="str">
            <v>ZK109.K159.C130</v>
          </cell>
          <cell r="K923">
            <v>56657.5</v>
          </cell>
          <cell r="L923" t="str">
            <v>ZK109.K159.C130</v>
          </cell>
          <cell r="M923" t="str">
            <v>ZK109.K159.C130</v>
          </cell>
          <cell r="N923" t="str">
            <v>ZK109</v>
          </cell>
          <cell r="O923" t="str">
            <v>C130</v>
          </cell>
          <cell r="Q923">
            <v>56657.5</v>
          </cell>
          <cell r="R923">
            <v>0</v>
          </cell>
          <cell r="S923" t="b">
            <v>0</v>
          </cell>
          <cell r="U923" t="str">
            <v>ZK1</v>
          </cell>
          <cell r="V923" t="str">
            <v>C130</v>
          </cell>
          <cell r="W923">
            <v>0</v>
          </cell>
          <cell r="X923">
            <v>0</v>
          </cell>
          <cell r="Y923">
            <v>56657.5</v>
          </cell>
          <cell r="Z923">
            <v>0</v>
          </cell>
          <cell r="AA923">
            <v>56657.5</v>
          </cell>
          <cell r="AB923" t="str">
            <v>C130</v>
          </cell>
          <cell r="AC923">
            <v>0</v>
          </cell>
          <cell r="AD923">
            <v>0</v>
          </cell>
          <cell r="AE923">
            <v>56657.5</v>
          </cell>
          <cell r="AF923">
            <v>0</v>
          </cell>
          <cell r="AG923" t="str">
            <v>C130</v>
          </cell>
          <cell r="AJ923"/>
          <cell r="AK923">
            <v>1</v>
          </cell>
          <cell r="AL923">
            <v>0</v>
          </cell>
          <cell r="AV923">
            <v>56657.5</v>
          </cell>
        </row>
        <row r="924">
          <cell r="A924" t="str">
            <v>ZK109.K159.C320</v>
          </cell>
          <cell r="B924" t="str">
            <v>ZK109</v>
          </cell>
          <cell r="C924">
            <v>0</v>
          </cell>
          <cell r="D924">
            <v>0</v>
          </cell>
          <cell r="E924">
            <v>1350</v>
          </cell>
          <cell r="F924">
            <v>0</v>
          </cell>
          <cell r="G924">
            <v>0</v>
          </cell>
          <cell r="H924">
            <v>0</v>
          </cell>
          <cell r="J924" t="str">
            <v>ZK109.K159.C320</v>
          </cell>
          <cell r="K924">
            <v>0</v>
          </cell>
          <cell r="L924" t="str">
            <v>ZK109.K159.C320</v>
          </cell>
          <cell r="M924" t="str">
            <v>ZK109.K159.C320</v>
          </cell>
          <cell r="N924" t="str">
            <v>ZK109</v>
          </cell>
          <cell r="O924" t="str">
            <v>C320</v>
          </cell>
          <cell r="Q924">
            <v>0</v>
          </cell>
          <cell r="R924">
            <v>0</v>
          </cell>
          <cell r="S924" t="b">
            <v>0</v>
          </cell>
          <cell r="U924" t="str">
            <v>ZK1</v>
          </cell>
          <cell r="V924" t="str">
            <v>C320</v>
          </cell>
          <cell r="W924">
            <v>0</v>
          </cell>
          <cell r="X924">
            <v>1350</v>
          </cell>
          <cell r="Y924">
            <v>0</v>
          </cell>
          <cell r="Z924">
            <v>0</v>
          </cell>
          <cell r="AA924">
            <v>0</v>
          </cell>
          <cell r="AB924" t="str">
            <v>C320</v>
          </cell>
          <cell r="AC924">
            <v>0</v>
          </cell>
          <cell r="AD924">
            <v>1350</v>
          </cell>
          <cell r="AE924">
            <v>0</v>
          </cell>
          <cell r="AF924">
            <v>0</v>
          </cell>
          <cell r="AG924" t="str">
            <v>C320</v>
          </cell>
          <cell r="AJ924"/>
          <cell r="AK924">
            <v>1</v>
          </cell>
          <cell r="AL924">
            <v>0</v>
          </cell>
          <cell r="AV924">
            <v>1350</v>
          </cell>
        </row>
        <row r="925">
          <cell r="A925" t="str">
            <v>ZK109.K159.C360</v>
          </cell>
          <cell r="B925" t="str">
            <v>ZK109</v>
          </cell>
          <cell r="C925">
            <v>0</v>
          </cell>
          <cell r="D925">
            <v>0</v>
          </cell>
          <cell r="E925">
            <v>1000</v>
          </cell>
          <cell r="F925">
            <v>0</v>
          </cell>
          <cell r="G925">
            <v>0</v>
          </cell>
          <cell r="H925">
            <v>0</v>
          </cell>
          <cell r="J925" t="str">
            <v>ZK109.K159.C360</v>
          </cell>
          <cell r="K925">
            <v>0</v>
          </cell>
          <cell r="L925" t="str">
            <v>ZK109.K159.C360</v>
          </cell>
          <cell r="M925" t="str">
            <v>ZK109.K159.C360</v>
          </cell>
          <cell r="N925" t="str">
            <v>ZK109</v>
          </cell>
          <cell r="O925" t="str">
            <v>C360</v>
          </cell>
          <cell r="Q925">
            <v>0</v>
          </cell>
          <cell r="R925">
            <v>0</v>
          </cell>
          <cell r="S925" t="b">
            <v>0</v>
          </cell>
          <cell r="U925" t="str">
            <v>ZK1</v>
          </cell>
          <cell r="V925" t="str">
            <v>C360</v>
          </cell>
          <cell r="W925">
            <v>0</v>
          </cell>
          <cell r="X925">
            <v>1000</v>
          </cell>
          <cell r="Y925">
            <v>0</v>
          </cell>
          <cell r="Z925">
            <v>0</v>
          </cell>
          <cell r="AA925">
            <v>0</v>
          </cell>
          <cell r="AB925" t="str">
            <v>C360</v>
          </cell>
          <cell r="AC925">
            <v>0</v>
          </cell>
          <cell r="AD925">
            <v>1000</v>
          </cell>
          <cell r="AE925">
            <v>0</v>
          </cell>
          <cell r="AF925">
            <v>0</v>
          </cell>
          <cell r="AG925" t="str">
            <v>C360</v>
          </cell>
          <cell r="AJ925"/>
          <cell r="AK925">
            <v>1</v>
          </cell>
          <cell r="AL925">
            <v>0</v>
          </cell>
          <cell r="AV925">
            <v>1000</v>
          </cell>
        </row>
        <row r="926">
          <cell r="A926" t="str">
            <v>ZK109.K159.C603</v>
          </cell>
          <cell r="B926" t="str">
            <v>ZK109</v>
          </cell>
          <cell r="C926">
            <v>0</v>
          </cell>
          <cell r="D926">
            <v>0</v>
          </cell>
          <cell r="E926">
            <v>150</v>
          </cell>
          <cell r="F926">
            <v>0</v>
          </cell>
          <cell r="G926">
            <v>0</v>
          </cell>
          <cell r="H926">
            <v>0</v>
          </cell>
          <cell r="J926" t="str">
            <v>ZK109.K159.C603</v>
          </cell>
          <cell r="K926">
            <v>0</v>
          </cell>
          <cell r="L926" t="str">
            <v>ZK109.K159.C603</v>
          </cell>
          <cell r="M926" t="str">
            <v>ZK109.K159.C603</v>
          </cell>
          <cell r="N926" t="str">
            <v>ZK109</v>
          </cell>
          <cell r="O926" t="str">
            <v>C603</v>
          </cell>
          <cell r="Q926">
            <v>0</v>
          </cell>
          <cell r="R926">
            <v>0</v>
          </cell>
          <cell r="S926" t="b">
            <v>0</v>
          </cell>
          <cell r="U926" t="str">
            <v>ZK1</v>
          </cell>
          <cell r="V926" t="str">
            <v>C603</v>
          </cell>
          <cell r="W926">
            <v>0</v>
          </cell>
          <cell r="X926">
            <v>150</v>
          </cell>
          <cell r="Y926">
            <v>0</v>
          </cell>
          <cell r="Z926">
            <v>0</v>
          </cell>
          <cell r="AA926">
            <v>0</v>
          </cell>
          <cell r="AB926" t="str">
            <v>C603</v>
          </cell>
          <cell r="AC926">
            <v>0</v>
          </cell>
          <cell r="AD926">
            <v>150</v>
          </cell>
          <cell r="AE926">
            <v>0</v>
          </cell>
          <cell r="AF926">
            <v>0</v>
          </cell>
          <cell r="AG926" t="str">
            <v>C603</v>
          </cell>
          <cell r="AJ926"/>
          <cell r="AK926">
            <v>1</v>
          </cell>
          <cell r="AL926">
            <v>0</v>
          </cell>
          <cell r="AV926">
            <v>150</v>
          </cell>
        </row>
        <row r="927">
          <cell r="A927" t="str">
            <v>ZK109.K159.I004</v>
          </cell>
          <cell r="B927" t="str">
            <v>ZK109</v>
          </cell>
          <cell r="C927">
            <v>0</v>
          </cell>
          <cell r="D927">
            <v>0</v>
          </cell>
          <cell r="E927">
            <v>0</v>
          </cell>
          <cell r="F927">
            <v>740</v>
          </cell>
          <cell r="G927">
            <v>0</v>
          </cell>
          <cell r="H927">
            <v>740</v>
          </cell>
          <cell r="J927" t="str">
            <v>ZK109.K159.I004</v>
          </cell>
          <cell r="K927">
            <v>740</v>
          </cell>
          <cell r="L927" t="str">
            <v>ZK109.K159.I004</v>
          </cell>
          <cell r="M927" t="str">
            <v>ZK109.K159.I004</v>
          </cell>
          <cell r="N927" t="str">
            <v>ZK109</v>
          </cell>
          <cell r="O927" t="str">
            <v>I004</v>
          </cell>
          <cell r="Q927">
            <v>740</v>
          </cell>
          <cell r="R927">
            <v>0</v>
          </cell>
          <cell r="S927" t="b">
            <v>0</v>
          </cell>
          <cell r="U927" t="str">
            <v>ZK1</v>
          </cell>
          <cell r="V927" t="str">
            <v>I004</v>
          </cell>
          <cell r="W927">
            <v>0</v>
          </cell>
          <cell r="X927">
            <v>0</v>
          </cell>
          <cell r="Y927">
            <v>740</v>
          </cell>
          <cell r="Z927">
            <v>0</v>
          </cell>
          <cell r="AA927">
            <v>740</v>
          </cell>
          <cell r="AB927" t="str">
            <v>I004</v>
          </cell>
          <cell r="AC927">
            <v>0</v>
          </cell>
          <cell r="AD927">
            <v>0</v>
          </cell>
          <cell r="AE927">
            <v>740</v>
          </cell>
          <cell r="AF927">
            <v>0</v>
          </cell>
          <cell r="AG927" t="str">
            <v>I004</v>
          </cell>
          <cell r="AJ927"/>
          <cell r="AK927">
            <v>1</v>
          </cell>
          <cell r="AL927">
            <v>0</v>
          </cell>
          <cell r="AV927">
            <v>740</v>
          </cell>
        </row>
        <row r="928">
          <cell r="A928" t="str">
            <v>ZK109.K159.I005</v>
          </cell>
          <cell r="B928" t="str">
            <v>ZK109</v>
          </cell>
          <cell r="C928">
            <v>0</v>
          </cell>
          <cell r="D928">
            <v>0</v>
          </cell>
          <cell r="E928">
            <v>0</v>
          </cell>
          <cell r="F928">
            <v>3000</v>
          </cell>
          <cell r="G928">
            <v>0</v>
          </cell>
          <cell r="H928">
            <v>3000</v>
          </cell>
          <cell r="J928" t="str">
            <v>ZK109.K159.I005</v>
          </cell>
          <cell r="K928">
            <v>3000</v>
          </cell>
          <cell r="L928" t="str">
            <v>ZK109.K159.I005</v>
          </cell>
          <cell r="M928" t="str">
            <v>ZK109.K159.I005</v>
          </cell>
          <cell r="N928" t="str">
            <v>ZK109</v>
          </cell>
          <cell r="O928" t="str">
            <v>I005</v>
          </cell>
          <cell r="Q928">
            <v>3000</v>
          </cell>
          <cell r="R928">
            <v>0</v>
          </cell>
          <cell r="S928" t="b">
            <v>0</v>
          </cell>
          <cell r="U928" t="str">
            <v>ZK1</v>
          </cell>
          <cell r="V928" t="str">
            <v>I005</v>
          </cell>
          <cell r="W928">
            <v>0</v>
          </cell>
          <cell r="X928">
            <v>0</v>
          </cell>
          <cell r="Y928">
            <v>3000</v>
          </cell>
          <cell r="Z928">
            <v>0</v>
          </cell>
          <cell r="AA928">
            <v>3000</v>
          </cell>
          <cell r="AB928" t="str">
            <v>I005</v>
          </cell>
          <cell r="AC928">
            <v>0</v>
          </cell>
          <cell r="AD928">
            <v>0</v>
          </cell>
          <cell r="AE928">
            <v>3000</v>
          </cell>
          <cell r="AF928">
            <v>0</v>
          </cell>
          <cell r="AG928" t="str">
            <v>I005</v>
          </cell>
          <cell r="AJ928"/>
          <cell r="AK928">
            <v>1</v>
          </cell>
          <cell r="AL928">
            <v>0</v>
          </cell>
          <cell r="AV928">
            <v>3000</v>
          </cell>
        </row>
        <row r="929">
          <cell r="A929" t="str">
            <v>ZK109.K159.I006</v>
          </cell>
          <cell r="B929" t="str">
            <v>ZK109</v>
          </cell>
          <cell r="C929">
            <v>0</v>
          </cell>
          <cell r="D929">
            <v>0</v>
          </cell>
          <cell r="E929">
            <v>0</v>
          </cell>
          <cell r="F929">
            <v>729</v>
          </cell>
          <cell r="G929">
            <v>0</v>
          </cell>
          <cell r="H929">
            <v>729</v>
          </cell>
          <cell r="J929" t="str">
            <v>ZK109.K159.I006</v>
          </cell>
          <cell r="K929">
            <v>729</v>
          </cell>
          <cell r="L929" t="str">
            <v>ZK109.K159.I006</v>
          </cell>
          <cell r="M929" t="str">
            <v>ZK109.K159.I006</v>
          </cell>
          <cell r="N929" t="str">
            <v>ZK109</v>
          </cell>
          <cell r="O929" t="str">
            <v>I006</v>
          </cell>
          <cell r="Q929">
            <v>729</v>
          </cell>
          <cell r="R929">
            <v>0</v>
          </cell>
          <cell r="S929" t="b">
            <v>0</v>
          </cell>
          <cell r="U929" t="str">
            <v>ZK1</v>
          </cell>
          <cell r="V929" t="str">
            <v>I006</v>
          </cell>
          <cell r="W929">
            <v>0</v>
          </cell>
          <cell r="X929">
            <v>0</v>
          </cell>
          <cell r="Y929">
            <v>729</v>
          </cell>
          <cell r="Z929">
            <v>0</v>
          </cell>
          <cell r="AA929">
            <v>729</v>
          </cell>
          <cell r="AB929" t="str">
            <v>I006</v>
          </cell>
          <cell r="AC929">
            <v>0</v>
          </cell>
          <cell r="AD929">
            <v>0</v>
          </cell>
          <cell r="AE929">
            <v>729</v>
          </cell>
          <cell r="AF929">
            <v>0</v>
          </cell>
          <cell r="AG929" t="str">
            <v>I006</v>
          </cell>
          <cell r="AJ929"/>
          <cell r="AK929">
            <v>1</v>
          </cell>
          <cell r="AL929">
            <v>0</v>
          </cell>
          <cell r="AV929">
            <v>729</v>
          </cell>
        </row>
        <row r="930">
          <cell r="A930" t="str">
            <v>ZK109.K159.I008</v>
          </cell>
          <cell r="B930" t="str">
            <v>ZK109</v>
          </cell>
          <cell r="C930">
            <v>0</v>
          </cell>
          <cell r="D930">
            <v>0</v>
          </cell>
          <cell r="E930">
            <v>0</v>
          </cell>
          <cell r="F930">
            <v>1186.5</v>
          </cell>
          <cell r="G930">
            <v>0</v>
          </cell>
          <cell r="H930">
            <v>1186.5</v>
          </cell>
          <cell r="J930" t="str">
            <v>ZK109.K159.I008</v>
          </cell>
          <cell r="K930">
            <v>1186.5</v>
          </cell>
          <cell r="L930" t="str">
            <v>ZK109.K159.I008</v>
          </cell>
          <cell r="M930" t="str">
            <v>ZK109.K159.I008</v>
          </cell>
          <cell r="N930" t="str">
            <v>ZK109</v>
          </cell>
          <cell r="O930" t="str">
            <v>I008</v>
          </cell>
          <cell r="Q930">
            <v>1186.5</v>
          </cell>
          <cell r="R930">
            <v>0</v>
          </cell>
          <cell r="S930" t="b">
            <v>0</v>
          </cell>
          <cell r="U930" t="str">
            <v>ZK1</v>
          </cell>
          <cell r="V930" t="str">
            <v>I008</v>
          </cell>
          <cell r="W930">
            <v>0</v>
          </cell>
          <cell r="X930">
            <v>0</v>
          </cell>
          <cell r="Y930">
            <v>1186.5</v>
          </cell>
          <cell r="Z930">
            <v>0</v>
          </cell>
          <cell r="AA930">
            <v>1186.5</v>
          </cell>
          <cell r="AB930" t="str">
            <v>I008</v>
          </cell>
          <cell r="AC930">
            <v>0</v>
          </cell>
          <cell r="AD930">
            <v>0</v>
          </cell>
          <cell r="AE930">
            <v>1186.5</v>
          </cell>
          <cell r="AF930">
            <v>0</v>
          </cell>
          <cell r="AG930" t="str">
            <v>I008</v>
          </cell>
          <cell r="AJ930"/>
          <cell r="AK930">
            <v>1</v>
          </cell>
          <cell r="AL930">
            <v>0</v>
          </cell>
          <cell r="AV930">
            <v>1186.5</v>
          </cell>
        </row>
        <row r="931">
          <cell r="A931" t="str">
            <v>ZK109.K159.I014</v>
          </cell>
          <cell r="B931" t="str">
            <v>ZK109</v>
          </cell>
          <cell r="C931">
            <v>0</v>
          </cell>
          <cell r="D931">
            <v>0</v>
          </cell>
          <cell r="E931">
            <v>0</v>
          </cell>
          <cell r="F931">
            <v>7993.02</v>
          </cell>
          <cell r="G931">
            <v>0</v>
          </cell>
          <cell r="H931">
            <v>7993.02</v>
          </cell>
          <cell r="J931" t="str">
            <v>ZK109.K159.I014</v>
          </cell>
          <cell r="K931">
            <v>7993.02</v>
          </cell>
          <cell r="L931" t="str">
            <v>ZK109.K159.I014</v>
          </cell>
          <cell r="M931" t="str">
            <v>ZK109.K159.I014</v>
          </cell>
          <cell r="N931" t="str">
            <v>ZK109</v>
          </cell>
          <cell r="O931" t="str">
            <v>I014</v>
          </cell>
          <cell r="Q931">
            <v>7993.02</v>
          </cell>
          <cell r="R931">
            <v>0</v>
          </cell>
          <cell r="S931" t="b">
            <v>0</v>
          </cell>
          <cell r="U931" t="str">
            <v>ZK1</v>
          </cell>
          <cell r="V931" t="str">
            <v>I014</v>
          </cell>
          <cell r="W931">
            <v>0</v>
          </cell>
          <cell r="X931">
            <v>0</v>
          </cell>
          <cell r="Y931">
            <v>7993.02</v>
          </cell>
          <cell r="Z931">
            <v>0</v>
          </cell>
          <cell r="AA931">
            <v>7993.02</v>
          </cell>
          <cell r="AB931" t="str">
            <v>I014</v>
          </cell>
          <cell r="AC931">
            <v>0</v>
          </cell>
          <cell r="AD931">
            <v>0</v>
          </cell>
          <cell r="AE931">
            <v>7993.02</v>
          </cell>
          <cell r="AF931">
            <v>0</v>
          </cell>
          <cell r="AG931" t="str">
            <v>I014</v>
          </cell>
          <cell r="AJ931"/>
          <cell r="AK931">
            <v>1</v>
          </cell>
          <cell r="AL931">
            <v>0</v>
          </cell>
          <cell r="AV931">
            <v>7993.02</v>
          </cell>
        </row>
        <row r="932">
          <cell r="A932" t="str">
            <v>ZK109.K161.C726</v>
          </cell>
          <cell r="B932" t="str">
            <v>ZK109</v>
          </cell>
          <cell r="C932">
            <v>0</v>
          </cell>
          <cell r="D932">
            <v>0</v>
          </cell>
          <cell r="E932">
            <v>0</v>
          </cell>
          <cell r="F932">
            <v>850</v>
          </cell>
          <cell r="G932">
            <v>0</v>
          </cell>
          <cell r="H932">
            <v>850</v>
          </cell>
          <cell r="J932" t="str">
            <v>ZK109.K161.C726</v>
          </cell>
          <cell r="K932">
            <v>850</v>
          </cell>
          <cell r="L932" t="str">
            <v>ZK109.K161.C726</v>
          </cell>
          <cell r="M932" t="str">
            <v>ZK109.K161.C726</v>
          </cell>
          <cell r="N932" t="str">
            <v>ZK109</v>
          </cell>
          <cell r="O932" t="str">
            <v>C726</v>
          </cell>
          <cell r="Q932">
            <v>850</v>
          </cell>
          <cell r="R932">
            <v>0</v>
          </cell>
          <cell r="S932" t="b">
            <v>0</v>
          </cell>
          <cell r="U932" t="str">
            <v>ZK1</v>
          </cell>
          <cell r="V932" t="str">
            <v>C726</v>
          </cell>
          <cell r="W932">
            <v>0</v>
          </cell>
          <cell r="X932">
            <v>0</v>
          </cell>
          <cell r="Y932">
            <v>850</v>
          </cell>
          <cell r="Z932">
            <v>0</v>
          </cell>
          <cell r="AA932">
            <v>850</v>
          </cell>
          <cell r="AB932" t="str">
            <v>C726</v>
          </cell>
          <cell r="AC932">
            <v>0</v>
          </cell>
          <cell r="AD932">
            <v>0</v>
          </cell>
          <cell r="AE932">
            <v>850</v>
          </cell>
          <cell r="AF932">
            <v>0</v>
          </cell>
          <cell r="AG932" t="str">
            <v>C726</v>
          </cell>
          <cell r="AJ932"/>
          <cell r="AK932">
            <v>1</v>
          </cell>
          <cell r="AL932">
            <v>0</v>
          </cell>
          <cell r="AV932">
            <v>850</v>
          </cell>
        </row>
        <row r="933">
          <cell r="A933" t="str">
            <v>ZK109.K161.C727</v>
          </cell>
          <cell r="B933" t="str">
            <v>ZK109</v>
          </cell>
          <cell r="C933">
            <v>0</v>
          </cell>
          <cell r="D933">
            <v>0</v>
          </cell>
          <cell r="E933">
            <v>0</v>
          </cell>
          <cell r="F933">
            <v>650</v>
          </cell>
          <cell r="G933">
            <v>0</v>
          </cell>
          <cell r="H933">
            <v>650</v>
          </cell>
          <cell r="J933" t="str">
            <v>ZK109.K161.C727</v>
          </cell>
          <cell r="K933">
            <v>650</v>
          </cell>
          <cell r="L933" t="str">
            <v>ZK109.K161.C727</v>
          </cell>
          <cell r="M933" t="str">
            <v>ZK109.K161.C727</v>
          </cell>
          <cell r="N933" t="str">
            <v>ZK109</v>
          </cell>
          <cell r="O933" t="str">
            <v>C727</v>
          </cell>
          <cell r="Q933">
            <v>650</v>
          </cell>
          <cell r="R933">
            <v>0</v>
          </cell>
          <cell r="S933" t="b">
            <v>0</v>
          </cell>
          <cell r="U933" t="str">
            <v>ZK1</v>
          </cell>
          <cell r="V933" t="str">
            <v>C727</v>
          </cell>
          <cell r="W933">
            <v>0</v>
          </cell>
          <cell r="X933">
            <v>0</v>
          </cell>
          <cell r="Y933">
            <v>650</v>
          </cell>
          <cell r="Z933">
            <v>0</v>
          </cell>
          <cell r="AA933">
            <v>650</v>
          </cell>
          <cell r="AB933" t="str">
            <v>C727</v>
          </cell>
          <cell r="AC933">
            <v>0</v>
          </cell>
          <cell r="AD933">
            <v>0</v>
          </cell>
          <cell r="AE933">
            <v>650</v>
          </cell>
          <cell r="AF933">
            <v>0</v>
          </cell>
          <cell r="AG933" t="str">
            <v>C727</v>
          </cell>
          <cell r="AJ933"/>
          <cell r="AK933">
            <v>1</v>
          </cell>
          <cell r="AL933">
            <v>0</v>
          </cell>
          <cell r="AV933">
            <v>650</v>
          </cell>
        </row>
        <row r="934">
          <cell r="A934" t="str">
            <v>ZK109.K161.C728</v>
          </cell>
          <cell r="B934" t="str">
            <v>ZK109</v>
          </cell>
          <cell r="C934">
            <v>0</v>
          </cell>
          <cell r="D934">
            <v>0</v>
          </cell>
          <cell r="E934">
            <v>0</v>
          </cell>
          <cell r="F934">
            <v>3800</v>
          </cell>
          <cell r="G934">
            <v>0</v>
          </cell>
          <cell r="H934">
            <v>3800</v>
          </cell>
          <cell r="J934" t="str">
            <v>ZK109.K161.C728</v>
          </cell>
          <cell r="K934">
            <v>3800</v>
          </cell>
          <cell r="L934" t="str">
            <v>ZK109.K161.C728</v>
          </cell>
          <cell r="M934" t="str">
            <v>ZK109.K161.C728</v>
          </cell>
          <cell r="N934" t="str">
            <v>ZK109</v>
          </cell>
          <cell r="O934" t="str">
            <v>C728</v>
          </cell>
          <cell r="Q934">
            <v>3800</v>
          </cell>
          <cell r="R934">
            <v>0</v>
          </cell>
          <cell r="S934" t="b">
            <v>0</v>
          </cell>
          <cell r="U934" t="str">
            <v>ZK1</v>
          </cell>
          <cell r="V934" t="str">
            <v>C728</v>
          </cell>
          <cell r="W934">
            <v>0</v>
          </cell>
          <cell r="X934">
            <v>0</v>
          </cell>
          <cell r="Y934">
            <v>3800</v>
          </cell>
          <cell r="Z934">
            <v>0</v>
          </cell>
          <cell r="AA934">
            <v>3800</v>
          </cell>
          <cell r="AB934" t="str">
            <v>C728</v>
          </cell>
          <cell r="AC934">
            <v>0</v>
          </cell>
          <cell r="AD934">
            <v>0</v>
          </cell>
          <cell r="AE934">
            <v>3800</v>
          </cell>
          <cell r="AF934">
            <v>0</v>
          </cell>
          <cell r="AG934" t="str">
            <v>C728</v>
          </cell>
          <cell r="AJ934"/>
          <cell r="AK934">
            <v>1</v>
          </cell>
          <cell r="AL934">
            <v>0</v>
          </cell>
          <cell r="AV934">
            <v>3800</v>
          </cell>
        </row>
        <row r="935">
          <cell r="A935" t="str">
            <v>ZK109.K201.C038</v>
          </cell>
          <cell r="B935" t="str">
            <v>ZK109</v>
          </cell>
          <cell r="C935">
            <v>0</v>
          </cell>
          <cell r="D935">
            <v>0</v>
          </cell>
          <cell r="E935">
            <v>0</v>
          </cell>
          <cell r="F935">
            <v>591.83000000000004</v>
          </cell>
          <cell r="G935">
            <v>0</v>
          </cell>
          <cell r="H935">
            <v>591.83000000000004</v>
          </cell>
          <cell r="J935" t="str">
            <v>ZK109.K201.C038</v>
          </cell>
          <cell r="K935">
            <v>591.83000000000004</v>
          </cell>
          <cell r="L935" t="str">
            <v>ZK109.K201.C038</v>
          </cell>
          <cell r="M935" t="str">
            <v>ZK109.K201.C038</v>
          </cell>
          <cell r="N935" t="str">
            <v>ZK109</v>
          </cell>
          <cell r="O935" t="str">
            <v>C038</v>
          </cell>
          <cell r="Q935">
            <v>591.83000000000004</v>
          </cell>
          <cell r="R935">
            <v>0</v>
          </cell>
          <cell r="S935" t="b">
            <v>0</v>
          </cell>
          <cell r="U935" t="str">
            <v>ZK1</v>
          </cell>
          <cell r="V935" t="str">
            <v>C038</v>
          </cell>
          <cell r="W935">
            <v>0</v>
          </cell>
          <cell r="X935">
            <v>0</v>
          </cell>
          <cell r="Y935">
            <v>591.83000000000004</v>
          </cell>
          <cell r="Z935">
            <v>0</v>
          </cell>
          <cell r="AA935">
            <v>591.83000000000004</v>
          </cell>
          <cell r="AB935" t="str">
            <v>C038</v>
          </cell>
          <cell r="AC935">
            <v>0</v>
          </cell>
          <cell r="AD935">
            <v>0</v>
          </cell>
          <cell r="AE935">
            <v>591.83000000000004</v>
          </cell>
          <cell r="AF935">
            <v>0</v>
          </cell>
          <cell r="AG935" t="str">
            <v>C038</v>
          </cell>
          <cell r="AJ935"/>
          <cell r="AK935">
            <v>1</v>
          </cell>
          <cell r="AL935">
            <v>0</v>
          </cell>
          <cell r="AV935">
            <v>591.83000000000004</v>
          </cell>
        </row>
        <row r="936">
          <cell r="A936" t="str">
            <v>ZK109.K207.C140</v>
          </cell>
          <cell r="B936" t="str">
            <v>ZK109</v>
          </cell>
          <cell r="C936">
            <v>0</v>
          </cell>
          <cell r="D936">
            <v>0</v>
          </cell>
          <cell r="E936">
            <v>20</v>
          </cell>
          <cell r="F936">
            <v>0</v>
          </cell>
          <cell r="G936">
            <v>0</v>
          </cell>
          <cell r="H936">
            <v>0</v>
          </cell>
          <cell r="J936" t="str">
            <v>ZK109.K207.C140</v>
          </cell>
          <cell r="K936">
            <v>0</v>
          </cell>
          <cell r="L936" t="str">
            <v>ZK109.K207.C140</v>
          </cell>
          <cell r="M936" t="str">
            <v>ZK109.K207.C140</v>
          </cell>
          <cell r="N936" t="str">
            <v>ZK109</v>
          </cell>
          <cell r="O936" t="str">
            <v>C140</v>
          </cell>
          <cell r="Q936">
            <v>0</v>
          </cell>
          <cell r="R936">
            <v>0</v>
          </cell>
          <cell r="S936" t="b">
            <v>0</v>
          </cell>
          <cell r="U936" t="str">
            <v>ZK1</v>
          </cell>
          <cell r="V936" t="str">
            <v>C140</v>
          </cell>
          <cell r="W936">
            <v>0</v>
          </cell>
          <cell r="X936">
            <v>20</v>
          </cell>
          <cell r="Y936">
            <v>0</v>
          </cell>
          <cell r="Z936">
            <v>0</v>
          </cell>
          <cell r="AA936">
            <v>0</v>
          </cell>
          <cell r="AB936" t="str">
            <v>C140</v>
          </cell>
          <cell r="AC936">
            <v>0</v>
          </cell>
          <cell r="AD936">
            <v>20</v>
          </cell>
          <cell r="AE936">
            <v>0</v>
          </cell>
          <cell r="AF936">
            <v>0</v>
          </cell>
          <cell r="AG936" t="str">
            <v>C140</v>
          </cell>
          <cell r="AJ936"/>
          <cell r="AK936">
            <v>1</v>
          </cell>
          <cell r="AL936">
            <v>0</v>
          </cell>
          <cell r="AV936">
            <v>20</v>
          </cell>
        </row>
        <row r="937">
          <cell r="A937" t="str">
            <v>ZK109.K227.C070</v>
          </cell>
          <cell r="B937" t="str">
            <v>ZK109</v>
          </cell>
          <cell r="C937">
            <v>0</v>
          </cell>
          <cell r="D937">
            <v>0</v>
          </cell>
          <cell r="E937">
            <v>0</v>
          </cell>
          <cell r="F937">
            <v>0</v>
          </cell>
          <cell r="G937">
            <v>0</v>
          </cell>
          <cell r="H937">
            <v>0</v>
          </cell>
          <cell r="J937" t="str">
            <v>ZK109.K227.C070</v>
          </cell>
          <cell r="K937">
            <v>0</v>
          </cell>
          <cell r="L937" t="str">
            <v>ZK109.K227.C070</v>
          </cell>
          <cell r="M937" t="str">
            <v>ZK109.K227.C070</v>
          </cell>
          <cell r="N937" t="str">
            <v>ZK109</v>
          </cell>
          <cell r="O937" t="str">
            <v>C070</v>
          </cell>
          <cell r="Q937">
            <v>0</v>
          </cell>
          <cell r="R937">
            <v>0</v>
          </cell>
          <cell r="S937" t="b">
            <v>0</v>
          </cell>
          <cell r="U937" t="str">
            <v>ZK1</v>
          </cell>
          <cell r="V937" t="str">
            <v>C070</v>
          </cell>
          <cell r="W937">
            <v>0</v>
          </cell>
          <cell r="X937">
            <v>0</v>
          </cell>
          <cell r="Y937">
            <v>0</v>
          </cell>
          <cell r="Z937">
            <v>0</v>
          </cell>
          <cell r="AA937">
            <v>0</v>
          </cell>
          <cell r="AB937" t="str">
            <v>C070</v>
          </cell>
          <cell r="AC937">
            <v>0</v>
          </cell>
          <cell r="AD937">
            <v>0</v>
          </cell>
          <cell r="AE937">
            <v>0</v>
          </cell>
          <cell r="AF937">
            <v>0</v>
          </cell>
          <cell r="AG937" t="str">
            <v>C070</v>
          </cell>
          <cell r="AJ937"/>
          <cell r="AK937">
            <v>1</v>
          </cell>
          <cell r="AL937">
            <v>0</v>
          </cell>
          <cell r="AV937">
            <v>0</v>
          </cell>
        </row>
        <row r="938">
          <cell r="A938" t="str">
            <v>ZK109.K245.C175</v>
          </cell>
          <cell r="B938" t="str">
            <v>ZK109</v>
          </cell>
          <cell r="C938">
            <v>0</v>
          </cell>
          <cell r="D938">
            <v>0</v>
          </cell>
          <cell r="E938">
            <v>0</v>
          </cell>
          <cell r="F938">
            <v>3642</v>
          </cell>
          <cell r="G938">
            <v>0</v>
          </cell>
          <cell r="H938">
            <v>3642</v>
          </cell>
          <cell r="J938" t="str">
            <v>ZK109.K245.C175</v>
          </cell>
          <cell r="K938">
            <v>3642</v>
          </cell>
          <cell r="L938" t="str">
            <v>ZK109.K245.C175</v>
          </cell>
          <cell r="M938" t="str">
            <v>ZK109.K245.C175</v>
          </cell>
          <cell r="N938" t="str">
            <v>ZK109</v>
          </cell>
          <cell r="O938" t="str">
            <v>C175</v>
          </cell>
          <cell r="Q938">
            <v>3642</v>
          </cell>
          <cell r="R938">
            <v>0</v>
          </cell>
          <cell r="S938" t="b">
            <v>0</v>
          </cell>
          <cell r="U938" t="str">
            <v>ZK1</v>
          </cell>
          <cell r="V938" t="str">
            <v>C175</v>
          </cell>
          <cell r="W938">
            <v>0</v>
          </cell>
          <cell r="X938">
            <v>0</v>
          </cell>
          <cell r="Y938">
            <v>3642</v>
          </cell>
          <cell r="Z938">
            <v>0</v>
          </cell>
          <cell r="AA938">
            <v>3642</v>
          </cell>
          <cell r="AB938" t="str">
            <v>C175</v>
          </cell>
          <cell r="AC938">
            <v>0</v>
          </cell>
          <cell r="AD938">
            <v>0</v>
          </cell>
          <cell r="AE938">
            <v>3642</v>
          </cell>
          <cell r="AF938">
            <v>0</v>
          </cell>
          <cell r="AG938" t="str">
            <v>C175</v>
          </cell>
          <cell r="AJ938"/>
          <cell r="AK938">
            <v>1</v>
          </cell>
          <cell r="AL938">
            <v>0</v>
          </cell>
          <cell r="AV938">
            <v>3642</v>
          </cell>
        </row>
        <row r="939">
          <cell r="A939" t="str">
            <v>ZK109.K245.C350</v>
          </cell>
          <cell r="B939" t="str">
            <v>ZK109</v>
          </cell>
          <cell r="C939">
            <v>0</v>
          </cell>
          <cell r="D939">
            <v>0</v>
          </cell>
          <cell r="E939">
            <v>0</v>
          </cell>
          <cell r="F939">
            <v>40</v>
          </cell>
          <cell r="G939">
            <v>0</v>
          </cell>
          <cell r="H939">
            <v>40</v>
          </cell>
          <cell r="J939" t="str">
            <v>ZK109.K245.C350</v>
          </cell>
          <cell r="K939">
            <v>40</v>
          </cell>
          <cell r="L939" t="str">
            <v>ZK109.K245.C350</v>
          </cell>
          <cell r="M939" t="str">
            <v>ZK109.K245.C350</v>
          </cell>
          <cell r="N939" t="str">
            <v>ZK109</v>
          </cell>
          <cell r="O939" t="str">
            <v>C350</v>
          </cell>
          <cell r="Q939">
            <v>40</v>
          </cell>
          <cell r="R939">
            <v>0</v>
          </cell>
          <cell r="S939" t="b">
            <v>0</v>
          </cell>
          <cell r="U939" t="str">
            <v>ZK1</v>
          </cell>
          <cell r="V939" t="str">
            <v>C350</v>
          </cell>
          <cell r="W939">
            <v>0</v>
          </cell>
          <cell r="X939">
            <v>0</v>
          </cell>
          <cell r="Y939">
            <v>40</v>
          </cell>
          <cell r="Z939">
            <v>0</v>
          </cell>
          <cell r="AA939">
            <v>40</v>
          </cell>
          <cell r="AB939" t="str">
            <v>C350</v>
          </cell>
          <cell r="AC939">
            <v>0</v>
          </cell>
          <cell r="AD939">
            <v>0</v>
          </cell>
          <cell r="AE939">
            <v>40</v>
          </cell>
          <cell r="AF939">
            <v>0</v>
          </cell>
          <cell r="AG939" t="str">
            <v>C350</v>
          </cell>
          <cell r="AJ939"/>
          <cell r="AK939">
            <v>1</v>
          </cell>
          <cell r="AL939">
            <v>0</v>
          </cell>
          <cell r="AV939">
            <v>40</v>
          </cell>
        </row>
        <row r="940">
          <cell r="A940" t="str">
            <v>ZK109.K245.I005</v>
          </cell>
          <cell r="B940" t="str">
            <v>ZK109</v>
          </cell>
          <cell r="C940">
            <v>0</v>
          </cell>
          <cell r="D940">
            <v>0</v>
          </cell>
          <cell r="E940">
            <v>0</v>
          </cell>
          <cell r="F940">
            <v>115</v>
          </cell>
          <cell r="G940">
            <v>0</v>
          </cell>
          <cell r="H940">
            <v>115</v>
          </cell>
          <cell r="J940" t="str">
            <v>ZK109.K245.I005</v>
          </cell>
          <cell r="K940">
            <v>115</v>
          </cell>
          <cell r="L940" t="str">
            <v>ZK109.K245.I005</v>
          </cell>
          <cell r="M940" t="str">
            <v>ZK109.K245.I005</v>
          </cell>
          <cell r="N940" t="str">
            <v>ZK109</v>
          </cell>
          <cell r="O940" t="str">
            <v>I005</v>
          </cell>
          <cell r="Q940">
            <v>115</v>
          </cell>
          <cell r="R940">
            <v>0</v>
          </cell>
          <cell r="S940" t="b">
            <v>0</v>
          </cell>
          <cell r="U940" t="str">
            <v>ZK1</v>
          </cell>
          <cell r="V940" t="str">
            <v>I005</v>
          </cell>
          <cell r="W940">
            <v>0</v>
          </cell>
          <cell r="X940">
            <v>0</v>
          </cell>
          <cell r="Y940">
            <v>115</v>
          </cell>
          <cell r="Z940">
            <v>0</v>
          </cell>
          <cell r="AA940">
            <v>115</v>
          </cell>
          <cell r="AB940" t="str">
            <v>I005</v>
          </cell>
          <cell r="AC940">
            <v>0</v>
          </cell>
          <cell r="AD940">
            <v>0</v>
          </cell>
          <cell r="AE940">
            <v>115</v>
          </cell>
          <cell r="AF940">
            <v>0</v>
          </cell>
          <cell r="AG940" t="str">
            <v>I005</v>
          </cell>
          <cell r="AJ940"/>
          <cell r="AK940">
            <v>1</v>
          </cell>
          <cell r="AL940">
            <v>0</v>
          </cell>
          <cell r="AV940">
            <v>115</v>
          </cell>
        </row>
        <row r="941">
          <cell r="A941" t="str">
            <v>ZK109.K247.I006</v>
          </cell>
          <cell r="B941" t="str">
            <v>ZK109</v>
          </cell>
          <cell r="C941">
            <v>0</v>
          </cell>
          <cell r="D941">
            <v>0</v>
          </cell>
          <cell r="E941">
            <v>0</v>
          </cell>
          <cell r="F941">
            <v>65</v>
          </cell>
          <cell r="G941">
            <v>0</v>
          </cell>
          <cell r="H941">
            <v>65</v>
          </cell>
          <cell r="J941" t="str">
            <v>ZK109.K247.I006</v>
          </cell>
          <cell r="K941">
            <v>65</v>
          </cell>
          <cell r="L941" t="str">
            <v>ZK109.K247.I006</v>
          </cell>
          <cell r="M941" t="str">
            <v>ZK109.K247.I006</v>
          </cell>
          <cell r="N941" t="str">
            <v>ZK109</v>
          </cell>
          <cell r="O941" t="str">
            <v>I006</v>
          </cell>
          <cell r="Q941">
            <v>65</v>
          </cell>
          <cell r="R941">
            <v>0</v>
          </cell>
          <cell r="S941" t="b">
            <v>0</v>
          </cell>
          <cell r="U941" t="str">
            <v>ZK1</v>
          </cell>
          <cell r="V941" t="str">
            <v>I006</v>
          </cell>
          <cell r="W941">
            <v>0</v>
          </cell>
          <cell r="X941">
            <v>0</v>
          </cell>
          <cell r="Y941">
            <v>65</v>
          </cell>
          <cell r="Z941">
            <v>0</v>
          </cell>
          <cell r="AA941">
            <v>65</v>
          </cell>
          <cell r="AB941" t="str">
            <v>I006</v>
          </cell>
          <cell r="AC941">
            <v>0</v>
          </cell>
          <cell r="AD941">
            <v>0</v>
          </cell>
          <cell r="AE941">
            <v>65</v>
          </cell>
          <cell r="AF941">
            <v>0</v>
          </cell>
          <cell r="AG941" t="str">
            <v>I006</v>
          </cell>
          <cell r="AJ941"/>
          <cell r="AK941">
            <v>1</v>
          </cell>
          <cell r="AL941">
            <v>0</v>
          </cell>
          <cell r="AV941">
            <v>65</v>
          </cell>
        </row>
        <row r="942">
          <cell r="A942" t="str">
            <v>ZK109.K257.I007</v>
          </cell>
          <cell r="B942" t="str">
            <v>ZK109</v>
          </cell>
          <cell r="C942">
            <v>0</v>
          </cell>
          <cell r="D942">
            <v>0</v>
          </cell>
          <cell r="E942">
            <v>0</v>
          </cell>
          <cell r="F942">
            <v>340</v>
          </cell>
          <cell r="G942">
            <v>0</v>
          </cell>
          <cell r="H942">
            <v>340</v>
          </cell>
          <cell r="J942" t="str">
            <v>ZK109.K257.I007</v>
          </cell>
          <cell r="K942">
            <v>340</v>
          </cell>
          <cell r="L942" t="str">
            <v>ZK109.K257.I007</v>
          </cell>
          <cell r="M942" t="str">
            <v>ZK109.K257.I007</v>
          </cell>
          <cell r="N942" t="str">
            <v>ZK109</v>
          </cell>
          <cell r="O942" t="str">
            <v>I007</v>
          </cell>
          <cell r="Q942">
            <v>340</v>
          </cell>
          <cell r="R942">
            <v>0</v>
          </cell>
          <cell r="S942" t="b">
            <v>0</v>
          </cell>
          <cell r="U942" t="str">
            <v>ZK1</v>
          </cell>
          <cell r="V942" t="str">
            <v>I007</v>
          </cell>
          <cell r="W942">
            <v>0</v>
          </cell>
          <cell r="X942">
            <v>0</v>
          </cell>
          <cell r="Y942">
            <v>340</v>
          </cell>
          <cell r="Z942">
            <v>0</v>
          </cell>
          <cell r="AA942">
            <v>340</v>
          </cell>
          <cell r="AB942" t="str">
            <v>I007</v>
          </cell>
          <cell r="AC942">
            <v>0</v>
          </cell>
          <cell r="AD942">
            <v>0</v>
          </cell>
          <cell r="AE942">
            <v>340</v>
          </cell>
          <cell r="AF942">
            <v>0</v>
          </cell>
          <cell r="AG942" t="str">
            <v>I007</v>
          </cell>
          <cell r="AJ942"/>
          <cell r="AK942">
            <v>1</v>
          </cell>
          <cell r="AL942">
            <v>0</v>
          </cell>
          <cell r="AV942">
            <v>340</v>
          </cell>
        </row>
        <row r="943">
          <cell r="A943" t="str">
            <v>ZK109.K257.I008</v>
          </cell>
          <cell r="B943" t="str">
            <v>ZK109</v>
          </cell>
          <cell r="C943">
            <v>0</v>
          </cell>
          <cell r="D943">
            <v>0</v>
          </cell>
          <cell r="E943">
            <v>0</v>
          </cell>
          <cell r="F943">
            <v>622</v>
          </cell>
          <cell r="G943">
            <v>0</v>
          </cell>
          <cell r="H943">
            <v>622</v>
          </cell>
          <cell r="J943" t="str">
            <v>ZK109.K257.I008</v>
          </cell>
          <cell r="K943">
            <v>622</v>
          </cell>
          <cell r="L943" t="str">
            <v>ZK109.K257.I008</v>
          </cell>
          <cell r="M943" t="str">
            <v>ZK109.K257.I008</v>
          </cell>
          <cell r="N943" t="str">
            <v>ZK109</v>
          </cell>
          <cell r="O943" t="str">
            <v>I008</v>
          </cell>
          <cell r="Q943">
            <v>622</v>
          </cell>
          <cell r="R943">
            <v>0</v>
          </cell>
          <cell r="S943" t="b">
            <v>0</v>
          </cell>
          <cell r="U943" t="str">
            <v>ZK1</v>
          </cell>
          <cell r="V943" t="str">
            <v>I008</v>
          </cell>
          <cell r="W943">
            <v>0</v>
          </cell>
          <cell r="X943">
            <v>0</v>
          </cell>
          <cell r="Y943">
            <v>622</v>
          </cell>
          <cell r="Z943">
            <v>0</v>
          </cell>
          <cell r="AA943">
            <v>622</v>
          </cell>
          <cell r="AB943" t="str">
            <v>I008</v>
          </cell>
          <cell r="AC943">
            <v>0</v>
          </cell>
          <cell r="AD943">
            <v>0</v>
          </cell>
          <cell r="AE943">
            <v>622</v>
          </cell>
          <cell r="AF943">
            <v>0</v>
          </cell>
          <cell r="AG943" t="str">
            <v>I008</v>
          </cell>
          <cell r="AJ943"/>
          <cell r="AK943">
            <v>1</v>
          </cell>
          <cell r="AL943">
            <v>0</v>
          </cell>
          <cell r="AV943">
            <v>622</v>
          </cell>
        </row>
        <row r="944">
          <cell r="A944" t="str">
            <v>ZK109.K270.C009</v>
          </cell>
          <cell r="B944" t="str">
            <v>ZK109</v>
          </cell>
          <cell r="C944">
            <v>0</v>
          </cell>
          <cell r="D944">
            <v>0</v>
          </cell>
          <cell r="E944">
            <v>1811</v>
          </cell>
          <cell r="F944">
            <v>23087.23</v>
          </cell>
          <cell r="G944">
            <v>0</v>
          </cell>
          <cell r="H944">
            <v>23087.23</v>
          </cell>
          <cell r="J944" t="str">
            <v>ZK109.K270.C009</v>
          </cell>
          <cell r="K944">
            <v>23087.23</v>
          </cell>
          <cell r="L944" t="str">
            <v>ZK109.K270.C009</v>
          </cell>
          <cell r="M944" t="str">
            <v>ZK109.K270.C009</v>
          </cell>
          <cell r="N944" t="str">
            <v>ZK109</v>
          </cell>
          <cell r="O944" t="str">
            <v>C009</v>
          </cell>
          <cell r="Q944">
            <v>23087.23</v>
          </cell>
          <cell r="R944">
            <v>0</v>
          </cell>
          <cell r="S944" t="b">
            <v>0</v>
          </cell>
          <cell r="U944" t="str">
            <v>ZK1</v>
          </cell>
          <cell r="V944" t="str">
            <v>C009</v>
          </cell>
          <cell r="W944">
            <v>0</v>
          </cell>
          <cell r="X944">
            <v>1811</v>
          </cell>
          <cell r="Y944">
            <v>23087.23</v>
          </cell>
          <cell r="Z944">
            <v>0</v>
          </cell>
          <cell r="AA944">
            <v>23087.23</v>
          </cell>
          <cell r="AB944" t="str">
            <v>C009</v>
          </cell>
          <cell r="AC944">
            <v>0</v>
          </cell>
          <cell r="AD944">
            <v>1811</v>
          </cell>
          <cell r="AE944">
            <v>23087.23</v>
          </cell>
          <cell r="AF944">
            <v>0</v>
          </cell>
          <cell r="AG944" t="str">
            <v>C009</v>
          </cell>
          <cell r="AJ944"/>
          <cell r="AK944">
            <v>1</v>
          </cell>
          <cell r="AL944">
            <v>0</v>
          </cell>
          <cell r="AV944">
            <v>24898.23</v>
          </cell>
        </row>
        <row r="945">
          <cell r="A945" t="str">
            <v>ZK109.K270.C019</v>
          </cell>
          <cell r="B945" t="str">
            <v>ZK109</v>
          </cell>
          <cell r="C945">
            <v>0</v>
          </cell>
          <cell r="D945">
            <v>0</v>
          </cell>
          <cell r="E945">
            <v>1636</v>
          </cell>
          <cell r="F945">
            <v>0</v>
          </cell>
          <cell r="G945">
            <v>0</v>
          </cell>
          <cell r="H945">
            <v>0</v>
          </cell>
          <cell r="J945" t="str">
            <v>ZK109.K270.C019</v>
          </cell>
          <cell r="K945">
            <v>0</v>
          </cell>
          <cell r="L945" t="str">
            <v>ZK109.K270.C019</v>
          </cell>
          <cell r="M945" t="str">
            <v>ZK109.K270.C019</v>
          </cell>
          <cell r="N945" t="str">
            <v>ZK109</v>
          </cell>
          <cell r="O945" t="str">
            <v>C019</v>
          </cell>
          <cell r="Q945">
            <v>0</v>
          </cell>
          <cell r="R945">
            <v>0</v>
          </cell>
          <cell r="S945" t="b">
            <v>0</v>
          </cell>
          <cell r="U945" t="str">
            <v>ZK1</v>
          </cell>
          <cell r="V945" t="str">
            <v>C019</v>
          </cell>
          <cell r="W945">
            <v>0</v>
          </cell>
          <cell r="X945">
            <v>1636</v>
          </cell>
          <cell r="Y945">
            <v>0</v>
          </cell>
          <cell r="Z945">
            <v>0</v>
          </cell>
          <cell r="AA945">
            <v>0</v>
          </cell>
          <cell r="AB945" t="str">
            <v>C019</v>
          </cell>
          <cell r="AC945">
            <v>0</v>
          </cell>
          <cell r="AD945">
            <v>1636</v>
          </cell>
          <cell r="AE945">
            <v>0</v>
          </cell>
          <cell r="AF945">
            <v>0</v>
          </cell>
          <cell r="AG945" t="str">
            <v>C019</v>
          </cell>
          <cell r="AJ945"/>
          <cell r="AK945">
            <v>1</v>
          </cell>
          <cell r="AL945">
            <v>0</v>
          </cell>
          <cell r="AV945">
            <v>1636</v>
          </cell>
        </row>
        <row r="946">
          <cell r="A946" t="str">
            <v>ZK109.K270.C020</v>
          </cell>
          <cell r="B946" t="str">
            <v>ZK109</v>
          </cell>
          <cell r="C946">
            <v>0</v>
          </cell>
          <cell r="D946">
            <v>0</v>
          </cell>
          <cell r="E946">
            <v>15261</v>
          </cell>
          <cell r="F946">
            <v>0</v>
          </cell>
          <cell r="G946">
            <v>0</v>
          </cell>
          <cell r="H946">
            <v>0</v>
          </cell>
          <cell r="J946" t="str">
            <v>ZK109.K270.C020</v>
          </cell>
          <cell r="K946">
            <v>0</v>
          </cell>
          <cell r="L946" t="str">
            <v>ZK109.K270.C020</v>
          </cell>
          <cell r="M946" t="str">
            <v>ZK109.K270.C020</v>
          </cell>
          <cell r="N946" t="str">
            <v>ZK109</v>
          </cell>
          <cell r="O946" t="str">
            <v>C020</v>
          </cell>
          <cell r="Q946">
            <v>0</v>
          </cell>
          <cell r="R946">
            <v>0</v>
          </cell>
          <cell r="S946" t="b">
            <v>0</v>
          </cell>
          <cell r="U946" t="str">
            <v>ZK1</v>
          </cell>
          <cell r="V946" t="str">
            <v>C020</v>
          </cell>
          <cell r="W946">
            <v>0</v>
          </cell>
          <cell r="X946">
            <v>15261</v>
          </cell>
          <cell r="Y946">
            <v>0</v>
          </cell>
          <cell r="Z946">
            <v>0</v>
          </cell>
          <cell r="AA946">
            <v>0</v>
          </cell>
          <cell r="AB946" t="str">
            <v>C020</v>
          </cell>
          <cell r="AC946">
            <v>0</v>
          </cell>
          <cell r="AD946">
            <v>15261</v>
          </cell>
          <cell r="AE946">
            <v>0</v>
          </cell>
          <cell r="AF946">
            <v>0</v>
          </cell>
          <cell r="AG946" t="str">
            <v>C020</v>
          </cell>
          <cell r="AJ946"/>
          <cell r="AK946">
            <v>1</v>
          </cell>
          <cell r="AL946">
            <v>0</v>
          </cell>
          <cell r="AV946">
            <v>15261</v>
          </cell>
        </row>
        <row r="947">
          <cell r="A947" t="str">
            <v>ZK109.K270.C025</v>
          </cell>
          <cell r="B947" t="str">
            <v>ZK109</v>
          </cell>
          <cell r="C947">
            <v>0</v>
          </cell>
          <cell r="D947">
            <v>0</v>
          </cell>
          <cell r="E947">
            <v>0</v>
          </cell>
          <cell r="F947">
            <v>10057</v>
          </cell>
          <cell r="G947">
            <v>0</v>
          </cell>
          <cell r="H947">
            <v>10057</v>
          </cell>
          <cell r="J947" t="str">
            <v>ZK109.K270.C025</v>
          </cell>
          <cell r="K947">
            <v>10057</v>
          </cell>
          <cell r="L947" t="str">
            <v>ZK109.K270.C025</v>
          </cell>
          <cell r="M947" t="str">
            <v>ZK109.K270.C025</v>
          </cell>
          <cell r="N947" t="str">
            <v>ZK109</v>
          </cell>
          <cell r="O947" t="str">
            <v>C025</v>
          </cell>
          <cell r="Q947">
            <v>10057</v>
          </cell>
          <cell r="R947">
            <v>0</v>
          </cell>
          <cell r="S947" t="b">
            <v>0</v>
          </cell>
          <cell r="U947" t="str">
            <v>ZK1</v>
          </cell>
          <cell r="V947" t="str">
            <v>C025</v>
          </cell>
          <cell r="W947">
            <v>0</v>
          </cell>
          <cell r="X947">
            <v>0</v>
          </cell>
          <cell r="Y947">
            <v>10057</v>
          </cell>
          <cell r="Z947">
            <v>0</v>
          </cell>
          <cell r="AA947">
            <v>10057</v>
          </cell>
          <cell r="AB947" t="str">
            <v>C025</v>
          </cell>
          <cell r="AC947">
            <v>0</v>
          </cell>
          <cell r="AD947">
            <v>0</v>
          </cell>
          <cell r="AE947">
            <v>10057</v>
          </cell>
          <cell r="AF947">
            <v>0</v>
          </cell>
          <cell r="AG947" t="str">
            <v>C025</v>
          </cell>
          <cell r="AJ947"/>
          <cell r="AK947">
            <v>1</v>
          </cell>
          <cell r="AL947">
            <v>0</v>
          </cell>
          <cell r="AV947">
            <v>10057</v>
          </cell>
        </row>
        <row r="948">
          <cell r="A948" t="str">
            <v>ZK109.K270.C030</v>
          </cell>
          <cell r="B948" t="str">
            <v>ZK109</v>
          </cell>
          <cell r="C948">
            <v>0</v>
          </cell>
          <cell r="D948">
            <v>0</v>
          </cell>
          <cell r="E948">
            <v>1650</v>
          </cell>
          <cell r="F948">
            <v>12599.67</v>
          </cell>
          <cell r="G948">
            <v>210</v>
          </cell>
          <cell r="H948">
            <v>12809.67</v>
          </cell>
          <cell r="J948" t="str">
            <v>ZK109.K270.C030</v>
          </cell>
          <cell r="K948">
            <v>12809.67</v>
          </cell>
          <cell r="L948" t="str">
            <v>ZK109.K270.C030</v>
          </cell>
          <cell r="M948" t="str">
            <v>ZK109.K270.C030</v>
          </cell>
          <cell r="N948" t="str">
            <v>ZK109</v>
          </cell>
          <cell r="O948" t="str">
            <v>C030</v>
          </cell>
          <cell r="Q948">
            <v>12809.67</v>
          </cell>
          <cell r="R948">
            <v>0</v>
          </cell>
          <cell r="S948" t="b">
            <v>0</v>
          </cell>
          <cell r="U948" t="str">
            <v>ZK1</v>
          </cell>
          <cell r="V948" t="str">
            <v>C030</v>
          </cell>
          <cell r="W948">
            <v>0</v>
          </cell>
          <cell r="X948">
            <v>1650</v>
          </cell>
          <cell r="Y948">
            <v>12599.67</v>
          </cell>
          <cell r="Z948">
            <v>210</v>
          </cell>
          <cell r="AA948">
            <v>12809.67</v>
          </cell>
          <cell r="AB948" t="str">
            <v>C030</v>
          </cell>
          <cell r="AC948">
            <v>0</v>
          </cell>
          <cell r="AD948">
            <v>1650</v>
          </cell>
          <cell r="AE948">
            <v>12599.67</v>
          </cell>
          <cell r="AF948">
            <v>210</v>
          </cell>
          <cell r="AG948" t="str">
            <v>C030</v>
          </cell>
          <cell r="AJ948"/>
          <cell r="AK948">
            <v>1</v>
          </cell>
          <cell r="AL948">
            <v>0</v>
          </cell>
          <cell r="AV948">
            <v>14249.67</v>
          </cell>
        </row>
        <row r="949">
          <cell r="A949" t="str">
            <v>ZK109.K270.C033</v>
          </cell>
          <cell r="B949" t="str">
            <v>ZK109</v>
          </cell>
          <cell r="C949">
            <v>0</v>
          </cell>
          <cell r="D949">
            <v>0</v>
          </cell>
          <cell r="E949">
            <v>948</v>
          </cell>
          <cell r="F949">
            <v>1215.05</v>
          </cell>
          <cell r="G949">
            <v>0</v>
          </cell>
          <cell r="H949">
            <v>1215.05</v>
          </cell>
          <cell r="J949" t="str">
            <v>ZK109.K270.C033</v>
          </cell>
          <cell r="K949">
            <v>1215.05</v>
          </cell>
          <cell r="L949" t="str">
            <v>ZK109.K270.C033</v>
          </cell>
          <cell r="M949" t="str">
            <v>ZK109.K270.C033</v>
          </cell>
          <cell r="N949" t="str">
            <v>ZK109</v>
          </cell>
          <cell r="O949" t="str">
            <v>C033</v>
          </cell>
          <cell r="Q949">
            <v>1215.05</v>
          </cell>
          <cell r="R949">
            <v>0</v>
          </cell>
          <cell r="S949" t="b">
            <v>0</v>
          </cell>
          <cell r="U949" t="str">
            <v>ZK1</v>
          </cell>
          <cell r="V949" t="str">
            <v>C033</v>
          </cell>
          <cell r="W949">
            <v>0</v>
          </cell>
          <cell r="X949">
            <v>948</v>
          </cell>
          <cell r="Y949">
            <v>1215.05</v>
          </cell>
          <cell r="Z949">
            <v>0</v>
          </cell>
          <cell r="AA949">
            <v>1215.05</v>
          </cell>
          <cell r="AB949" t="str">
            <v>C033</v>
          </cell>
          <cell r="AC949">
            <v>0</v>
          </cell>
          <cell r="AD949">
            <v>948</v>
          </cell>
          <cell r="AE949">
            <v>1215.05</v>
          </cell>
          <cell r="AF949">
            <v>0</v>
          </cell>
          <cell r="AG949" t="str">
            <v>C033</v>
          </cell>
          <cell r="AJ949"/>
          <cell r="AK949">
            <v>1</v>
          </cell>
          <cell r="AL949">
            <v>0</v>
          </cell>
          <cell r="AV949">
            <v>2163.0500000000002</v>
          </cell>
        </row>
        <row r="950">
          <cell r="A950" t="str">
            <v>ZK109.K270.C035</v>
          </cell>
          <cell r="B950" t="str">
            <v>ZK109</v>
          </cell>
          <cell r="C950">
            <v>0</v>
          </cell>
          <cell r="D950">
            <v>0</v>
          </cell>
          <cell r="E950">
            <v>0</v>
          </cell>
          <cell r="F950">
            <v>1224</v>
          </cell>
          <cell r="G950">
            <v>0</v>
          </cell>
          <cell r="H950">
            <v>1224</v>
          </cell>
          <cell r="J950" t="str">
            <v>ZK109.K270.C035</v>
          </cell>
          <cell r="K950">
            <v>1224</v>
          </cell>
          <cell r="L950" t="str">
            <v>ZK109.K270.C035</v>
          </cell>
          <cell r="M950" t="str">
            <v>ZK109.K270.C035</v>
          </cell>
          <cell r="N950" t="str">
            <v>ZK109</v>
          </cell>
          <cell r="O950" t="str">
            <v>C035</v>
          </cell>
          <cell r="Q950">
            <v>1224</v>
          </cell>
          <cell r="R950">
            <v>0</v>
          </cell>
          <cell r="S950" t="b">
            <v>0</v>
          </cell>
          <cell r="U950" t="str">
            <v>ZK1</v>
          </cell>
          <cell r="V950" t="str">
            <v>C035</v>
          </cell>
          <cell r="W950">
            <v>0</v>
          </cell>
          <cell r="X950">
            <v>0</v>
          </cell>
          <cell r="Y950">
            <v>1224</v>
          </cell>
          <cell r="Z950">
            <v>0</v>
          </cell>
          <cell r="AA950">
            <v>1224</v>
          </cell>
          <cell r="AB950" t="str">
            <v>C035</v>
          </cell>
          <cell r="AC950">
            <v>0</v>
          </cell>
          <cell r="AD950">
            <v>0</v>
          </cell>
          <cell r="AE950">
            <v>1224</v>
          </cell>
          <cell r="AF950">
            <v>0</v>
          </cell>
          <cell r="AG950" t="str">
            <v>C035</v>
          </cell>
          <cell r="AJ950"/>
          <cell r="AK950">
            <v>1</v>
          </cell>
          <cell r="AL950">
            <v>0</v>
          </cell>
          <cell r="AV950">
            <v>1224</v>
          </cell>
        </row>
        <row r="951">
          <cell r="A951" t="str">
            <v>ZK109.K270.C038</v>
          </cell>
          <cell r="B951" t="str">
            <v>ZK109</v>
          </cell>
          <cell r="C951">
            <v>0</v>
          </cell>
          <cell r="D951">
            <v>0</v>
          </cell>
          <cell r="E951">
            <v>0</v>
          </cell>
          <cell r="F951">
            <v>5666</v>
          </cell>
          <cell r="G951">
            <v>0</v>
          </cell>
          <cell r="H951">
            <v>5666</v>
          </cell>
          <cell r="J951" t="str">
            <v>ZK109.K270.C038</v>
          </cell>
          <cell r="K951">
            <v>5666</v>
          </cell>
          <cell r="L951" t="str">
            <v>ZK109.K270.C038</v>
          </cell>
          <cell r="M951" t="str">
            <v>ZK109.K270.C038</v>
          </cell>
          <cell r="N951" t="str">
            <v>ZK109</v>
          </cell>
          <cell r="O951" t="str">
            <v>C038</v>
          </cell>
          <cell r="Q951">
            <v>5666</v>
          </cell>
          <cell r="R951">
            <v>0</v>
          </cell>
          <cell r="S951" t="b">
            <v>0</v>
          </cell>
          <cell r="U951" t="str">
            <v>ZK1</v>
          </cell>
          <cell r="V951" t="str">
            <v>C038</v>
          </cell>
          <cell r="W951">
            <v>0</v>
          </cell>
          <cell r="X951">
            <v>0</v>
          </cell>
          <cell r="Y951">
            <v>5666</v>
          </cell>
          <cell r="Z951">
            <v>0</v>
          </cell>
          <cell r="AA951">
            <v>5666</v>
          </cell>
          <cell r="AB951" t="str">
            <v>C038</v>
          </cell>
          <cell r="AC951">
            <v>0</v>
          </cell>
          <cell r="AD951">
            <v>0</v>
          </cell>
          <cell r="AE951">
            <v>5666</v>
          </cell>
          <cell r="AF951">
            <v>0</v>
          </cell>
          <cell r="AG951" t="str">
            <v>C038</v>
          </cell>
          <cell r="AJ951"/>
          <cell r="AK951">
            <v>1</v>
          </cell>
          <cell r="AL951">
            <v>0</v>
          </cell>
          <cell r="AV951">
            <v>5666</v>
          </cell>
        </row>
        <row r="952">
          <cell r="A952" t="str">
            <v>ZK109.K270.C039</v>
          </cell>
          <cell r="B952" t="str">
            <v>ZK109</v>
          </cell>
          <cell r="C952">
            <v>0</v>
          </cell>
          <cell r="D952">
            <v>0</v>
          </cell>
          <cell r="E952">
            <v>0</v>
          </cell>
          <cell r="F952">
            <v>0</v>
          </cell>
          <cell r="G952">
            <v>0</v>
          </cell>
          <cell r="H952">
            <v>0</v>
          </cell>
          <cell r="J952" t="str">
            <v>ZK109.K270.C039</v>
          </cell>
          <cell r="K952">
            <v>0</v>
          </cell>
          <cell r="L952" t="str">
            <v>ZK109.K270.C039</v>
          </cell>
          <cell r="M952" t="str">
            <v>ZK109.K270.C039</v>
          </cell>
          <cell r="N952" t="str">
            <v>ZK109</v>
          </cell>
          <cell r="O952" t="str">
            <v>C039</v>
          </cell>
          <cell r="Q952">
            <v>0</v>
          </cell>
          <cell r="R952">
            <v>0</v>
          </cell>
          <cell r="S952" t="b">
            <v>0</v>
          </cell>
          <cell r="U952" t="str">
            <v>ZK1</v>
          </cell>
          <cell r="V952" t="str">
            <v>C039</v>
          </cell>
          <cell r="W952">
            <v>0</v>
          </cell>
          <cell r="X952">
            <v>0</v>
          </cell>
          <cell r="Y952">
            <v>0</v>
          </cell>
          <cell r="Z952">
            <v>0</v>
          </cell>
          <cell r="AA952">
            <v>0</v>
          </cell>
          <cell r="AB952" t="str">
            <v>C039</v>
          </cell>
          <cell r="AC952">
            <v>0</v>
          </cell>
          <cell r="AD952">
            <v>0</v>
          </cell>
          <cell r="AE952">
            <v>0</v>
          </cell>
          <cell r="AF952">
            <v>0</v>
          </cell>
          <cell r="AG952" t="str">
            <v>C039</v>
          </cell>
          <cell r="AJ952"/>
          <cell r="AK952">
            <v>1</v>
          </cell>
          <cell r="AL952">
            <v>0</v>
          </cell>
          <cell r="AV952">
            <v>0</v>
          </cell>
        </row>
        <row r="953">
          <cell r="A953" t="str">
            <v>ZK109.K270.C041</v>
          </cell>
          <cell r="B953" t="str">
            <v>ZK109</v>
          </cell>
          <cell r="C953">
            <v>0</v>
          </cell>
          <cell r="D953">
            <v>0</v>
          </cell>
          <cell r="E953">
            <v>0</v>
          </cell>
          <cell r="F953">
            <v>2502.9899999999998</v>
          </cell>
          <cell r="G953">
            <v>0</v>
          </cell>
          <cell r="H953">
            <v>2502.9899999999998</v>
          </cell>
          <cell r="J953" t="str">
            <v>ZK109.K270.C041</v>
          </cell>
          <cell r="K953">
            <v>2502.9899999999998</v>
          </cell>
          <cell r="L953" t="str">
            <v>ZK109.K270.C041</v>
          </cell>
          <cell r="M953" t="str">
            <v>ZK109.K270.C041</v>
          </cell>
          <cell r="N953" t="str">
            <v>ZK109</v>
          </cell>
          <cell r="O953" t="str">
            <v>C041</v>
          </cell>
          <cell r="Q953">
            <v>2502.9899999999998</v>
          </cell>
          <cell r="R953">
            <v>0</v>
          </cell>
          <cell r="S953" t="b">
            <v>0</v>
          </cell>
          <cell r="U953" t="str">
            <v>ZK1</v>
          </cell>
          <cell r="V953" t="str">
            <v>C041</v>
          </cell>
          <cell r="W953">
            <v>0</v>
          </cell>
          <cell r="X953">
            <v>0</v>
          </cell>
          <cell r="Y953">
            <v>2502.9899999999998</v>
          </cell>
          <cell r="Z953">
            <v>0</v>
          </cell>
          <cell r="AA953">
            <v>2502.9899999999998</v>
          </cell>
          <cell r="AB953" t="str">
            <v>C041</v>
          </cell>
          <cell r="AC953">
            <v>0</v>
          </cell>
          <cell r="AD953">
            <v>0</v>
          </cell>
          <cell r="AE953">
            <v>2502.9899999999998</v>
          </cell>
          <cell r="AF953">
            <v>0</v>
          </cell>
          <cell r="AG953" t="str">
            <v>C041</v>
          </cell>
          <cell r="AJ953"/>
          <cell r="AK953">
            <v>1</v>
          </cell>
          <cell r="AL953">
            <v>0</v>
          </cell>
          <cell r="AV953">
            <v>2502.9899999999998</v>
          </cell>
        </row>
        <row r="954">
          <cell r="A954" t="str">
            <v>ZK109.K270.C042</v>
          </cell>
          <cell r="B954" t="str">
            <v>ZK109</v>
          </cell>
          <cell r="C954">
            <v>0</v>
          </cell>
          <cell r="D954">
            <v>0</v>
          </cell>
          <cell r="E954">
            <v>0</v>
          </cell>
          <cell r="F954">
            <v>5372.23</v>
          </cell>
          <cell r="G954">
            <v>0</v>
          </cell>
          <cell r="H954">
            <v>5372.23</v>
          </cell>
          <cell r="J954" t="str">
            <v>ZK109.K270.C042</v>
          </cell>
          <cell r="K954">
            <v>5372.23</v>
          </cell>
          <cell r="L954" t="str">
            <v>ZK109.K270.C042</v>
          </cell>
          <cell r="M954" t="str">
            <v>ZK109.K270.C042</v>
          </cell>
          <cell r="N954" t="str">
            <v>ZK109</v>
          </cell>
          <cell r="O954" t="str">
            <v>C042</v>
          </cell>
          <cell r="Q954">
            <v>5372.23</v>
          </cell>
          <cell r="R954">
            <v>0</v>
          </cell>
          <cell r="S954" t="b">
            <v>0</v>
          </cell>
          <cell r="U954" t="str">
            <v>ZK1</v>
          </cell>
          <cell r="V954" t="str">
            <v>C042</v>
          </cell>
          <cell r="W954">
            <v>0</v>
          </cell>
          <cell r="X954">
            <v>0</v>
          </cell>
          <cell r="Y954">
            <v>5372.23</v>
          </cell>
          <cell r="Z954">
            <v>0</v>
          </cell>
          <cell r="AA954">
            <v>5372.23</v>
          </cell>
          <cell r="AB954" t="str">
            <v>C042</v>
          </cell>
          <cell r="AC954">
            <v>0</v>
          </cell>
          <cell r="AD954">
            <v>0</v>
          </cell>
          <cell r="AE954">
            <v>5372.23</v>
          </cell>
          <cell r="AF954">
            <v>0</v>
          </cell>
          <cell r="AG954" t="str">
            <v>C042</v>
          </cell>
          <cell r="AJ954"/>
          <cell r="AK954">
            <v>1</v>
          </cell>
          <cell r="AL954">
            <v>0</v>
          </cell>
          <cell r="AV954">
            <v>5372.23</v>
          </cell>
        </row>
        <row r="955">
          <cell r="A955" t="str">
            <v>ZK109.K270.C045</v>
          </cell>
          <cell r="B955" t="str">
            <v>ZK109</v>
          </cell>
          <cell r="C955">
            <v>0</v>
          </cell>
          <cell r="D955">
            <v>0</v>
          </cell>
          <cell r="E955">
            <v>0</v>
          </cell>
          <cell r="F955">
            <v>1895</v>
          </cell>
          <cell r="G955">
            <v>0</v>
          </cell>
          <cell r="H955">
            <v>1895</v>
          </cell>
          <cell r="J955" t="str">
            <v>ZK109.K270.C045</v>
          </cell>
          <cell r="K955">
            <v>1895</v>
          </cell>
          <cell r="L955" t="str">
            <v>ZK109.K270.C045</v>
          </cell>
          <cell r="M955" t="str">
            <v>ZK109.K270.C045</v>
          </cell>
          <cell r="N955" t="str">
            <v>ZK109</v>
          </cell>
          <cell r="O955" t="str">
            <v>C045</v>
          </cell>
          <cell r="Q955">
            <v>1895</v>
          </cell>
          <cell r="R955">
            <v>0</v>
          </cell>
          <cell r="S955" t="b">
            <v>0</v>
          </cell>
          <cell r="U955" t="str">
            <v>ZK1</v>
          </cell>
          <cell r="V955" t="str">
            <v>C045</v>
          </cell>
          <cell r="W955">
            <v>0</v>
          </cell>
          <cell r="X955">
            <v>0</v>
          </cell>
          <cell r="Y955">
            <v>1895</v>
          </cell>
          <cell r="Z955">
            <v>0</v>
          </cell>
          <cell r="AA955">
            <v>1895</v>
          </cell>
          <cell r="AB955" t="str">
            <v>C045</v>
          </cell>
          <cell r="AC955">
            <v>0</v>
          </cell>
          <cell r="AD955">
            <v>0</v>
          </cell>
          <cell r="AE955">
            <v>1895</v>
          </cell>
          <cell r="AF955">
            <v>0</v>
          </cell>
          <cell r="AG955" t="str">
            <v>C045</v>
          </cell>
          <cell r="AJ955"/>
          <cell r="AK955">
            <v>1</v>
          </cell>
          <cell r="AL955">
            <v>0</v>
          </cell>
          <cell r="AV955">
            <v>1895</v>
          </cell>
        </row>
        <row r="956">
          <cell r="A956" t="str">
            <v>ZK109.K270.C070</v>
          </cell>
          <cell r="B956" t="str">
            <v>ZK109</v>
          </cell>
          <cell r="C956">
            <v>0</v>
          </cell>
          <cell r="D956">
            <v>0</v>
          </cell>
          <cell r="E956">
            <v>0</v>
          </cell>
          <cell r="F956">
            <v>5275.5</v>
          </cell>
          <cell r="G956">
            <v>0</v>
          </cell>
          <cell r="H956">
            <v>5275.5</v>
          </cell>
          <cell r="J956" t="str">
            <v>ZK109.K270.C070</v>
          </cell>
          <cell r="K956">
            <v>5275.5</v>
          </cell>
          <cell r="L956" t="str">
            <v>ZK109.K270.C070</v>
          </cell>
          <cell r="M956" t="str">
            <v>ZK109.K270.C070</v>
          </cell>
          <cell r="N956" t="str">
            <v>ZK109</v>
          </cell>
          <cell r="O956" t="str">
            <v>C070</v>
          </cell>
          <cell r="Q956">
            <v>5275.5</v>
          </cell>
          <cell r="R956">
            <v>0</v>
          </cell>
          <cell r="S956" t="b">
            <v>0</v>
          </cell>
          <cell r="U956" t="str">
            <v>ZK1</v>
          </cell>
          <cell r="V956" t="str">
            <v>C070</v>
          </cell>
          <cell r="W956">
            <v>0</v>
          </cell>
          <cell r="X956">
            <v>0</v>
          </cell>
          <cell r="Y956">
            <v>5275.5</v>
          </cell>
          <cell r="Z956">
            <v>0</v>
          </cell>
          <cell r="AA956">
            <v>5275.5</v>
          </cell>
          <cell r="AB956" t="str">
            <v>C070</v>
          </cell>
          <cell r="AC956">
            <v>0</v>
          </cell>
          <cell r="AD956">
            <v>0</v>
          </cell>
          <cell r="AE956">
            <v>5275.5</v>
          </cell>
          <cell r="AF956">
            <v>0</v>
          </cell>
          <cell r="AG956" t="str">
            <v>C070</v>
          </cell>
          <cell r="AJ956"/>
          <cell r="AK956">
            <v>1</v>
          </cell>
          <cell r="AL956">
            <v>0</v>
          </cell>
          <cell r="AV956">
            <v>5275.5</v>
          </cell>
        </row>
        <row r="957">
          <cell r="A957" t="str">
            <v>ZK109.K270.C080</v>
          </cell>
          <cell r="B957" t="str">
            <v>ZK109</v>
          </cell>
          <cell r="C957">
            <v>0</v>
          </cell>
          <cell r="D957">
            <v>0</v>
          </cell>
          <cell r="E957">
            <v>0</v>
          </cell>
          <cell r="F957">
            <v>17387.740000000002</v>
          </cell>
          <cell r="G957">
            <v>0</v>
          </cell>
          <cell r="H957">
            <v>17387.740000000002</v>
          </cell>
          <cell r="J957" t="str">
            <v>ZK109.K270.C080</v>
          </cell>
          <cell r="K957">
            <v>17387.740000000002</v>
          </cell>
          <cell r="L957" t="str">
            <v>ZK109.K270.C080</v>
          </cell>
          <cell r="M957" t="str">
            <v>ZK109.K270.C080</v>
          </cell>
          <cell r="N957" t="str">
            <v>ZK109</v>
          </cell>
          <cell r="O957" t="str">
            <v>C080</v>
          </cell>
          <cell r="Q957">
            <v>17387.740000000002</v>
          </cell>
          <cell r="R957">
            <v>0</v>
          </cell>
          <cell r="S957" t="b">
            <v>0</v>
          </cell>
          <cell r="U957" t="str">
            <v>ZK1</v>
          </cell>
          <cell r="V957" t="str">
            <v>C080</v>
          </cell>
          <cell r="W957">
            <v>0</v>
          </cell>
          <cell r="X957">
            <v>0</v>
          </cell>
          <cell r="Y957">
            <v>17387.740000000002</v>
          </cell>
          <cell r="Z957">
            <v>0</v>
          </cell>
          <cell r="AA957">
            <v>17387.740000000002</v>
          </cell>
          <cell r="AB957" t="str">
            <v>C080</v>
          </cell>
          <cell r="AC957">
            <v>0</v>
          </cell>
          <cell r="AD957">
            <v>0</v>
          </cell>
          <cell r="AE957">
            <v>17387.740000000002</v>
          </cell>
          <cell r="AF957">
            <v>0</v>
          </cell>
          <cell r="AG957" t="str">
            <v>C080</v>
          </cell>
          <cell r="AJ957"/>
          <cell r="AK957">
            <v>1</v>
          </cell>
          <cell r="AL957">
            <v>0</v>
          </cell>
          <cell r="AV957">
            <v>17387.740000000002</v>
          </cell>
        </row>
        <row r="958">
          <cell r="A958" t="str">
            <v>ZK109.K270.C090</v>
          </cell>
          <cell r="B958" t="str">
            <v>ZK109</v>
          </cell>
          <cell r="C958">
            <v>0</v>
          </cell>
          <cell r="D958">
            <v>0</v>
          </cell>
          <cell r="E958">
            <v>0</v>
          </cell>
          <cell r="F958">
            <v>4000</v>
          </cell>
          <cell r="G958">
            <v>0</v>
          </cell>
          <cell r="H958">
            <v>4000</v>
          </cell>
          <cell r="J958" t="str">
            <v>ZK109.K270.C090</v>
          </cell>
          <cell r="K958">
            <v>4000</v>
          </cell>
          <cell r="L958" t="str">
            <v>ZK109.K270.C090</v>
          </cell>
          <cell r="M958" t="str">
            <v>ZK109.K270.C090</v>
          </cell>
          <cell r="N958" t="str">
            <v>ZK109</v>
          </cell>
          <cell r="O958" t="str">
            <v>C090</v>
          </cell>
          <cell r="Q958">
            <v>4000</v>
          </cell>
          <cell r="R958">
            <v>0</v>
          </cell>
          <cell r="S958" t="b">
            <v>0</v>
          </cell>
          <cell r="U958" t="str">
            <v>ZK1</v>
          </cell>
          <cell r="V958" t="str">
            <v>C090</v>
          </cell>
          <cell r="W958">
            <v>0</v>
          </cell>
          <cell r="X958">
            <v>0</v>
          </cell>
          <cell r="Y958">
            <v>4000</v>
          </cell>
          <cell r="Z958">
            <v>0</v>
          </cell>
          <cell r="AA958">
            <v>4000</v>
          </cell>
          <cell r="AB958" t="str">
            <v>C090</v>
          </cell>
          <cell r="AC958">
            <v>0</v>
          </cell>
          <cell r="AD958">
            <v>0</v>
          </cell>
          <cell r="AE958">
            <v>4000</v>
          </cell>
          <cell r="AF958">
            <v>0</v>
          </cell>
          <cell r="AG958" t="str">
            <v>C090</v>
          </cell>
          <cell r="AJ958"/>
          <cell r="AK958">
            <v>1</v>
          </cell>
          <cell r="AL958">
            <v>0</v>
          </cell>
          <cell r="AV958">
            <v>4000</v>
          </cell>
        </row>
        <row r="959">
          <cell r="A959" t="str">
            <v>ZK109.K270.C100</v>
          </cell>
          <cell r="B959" t="str">
            <v>ZK109</v>
          </cell>
          <cell r="C959">
            <v>0</v>
          </cell>
          <cell r="D959">
            <v>0</v>
          </cell>
          <cell r="E959">
            <v>6504.3</v>
          </cell>
          <cell r="F959">
            <v>5968.05</v>
          </cell>
          <cell r="G959">
            <v>0</v>
          </cell>
          <cell r="H959">
            <v>5968.05</v>
          </cell>
          <cell r="J959" t="str">
            <v>ZK109.K270.C100</v>
          </cell>
          <cell r="K959">
            <v>5968.05</v>
          </cell>
          <cell r="L959" t="str">
            <v>ZK109.K270.C100</v>
          </cell>
          <cell r="M959" t="str">
            <v>ZK109.K270.C100</v>
          </cell>
          <cell r="N959" t="str">
            <v>ZK109</v>
          </cell>
          <cell r="O959" t="str">
            <v>C100</v>
          </cell>
          <cell r="Q959">
            <v>5968.05</v>
          </cell>
          <cell r="R959">
            <v>0</v>
          </cell>
          <cell r="S959" t="b">
            <v>0</v>
          </cell>
          <cell r="U959" t="str">
            <v>ZK1</v>
          </cell>
          <cell r="V959" t="str">
            <v>C100</v>
          </cell>
          <cell r="W959">
            <v>0</v>
          </cell>
          <cell r="X959">
            <v>6504.3</v>
          </cell>
          <cell r="Y959">
            <v>5968.05</v>
          </cell>
          <cell r="Z959">
            <v>0</v>
          </cell>
          <cell r="AA959">
            <v>5968.05</v>
          </cell>
          <cell r="AB959" t="str">
            <v>C100</v>
          </cell>
          <cell r="AC959">
            <v>0</v>
          </cell>
          <cell r="AD959">
            <v>6504.3</v>
          </cell>
          <cell r="AE959">
            <v>5968.05</v>
          </cell>
          <cell r="AF959">
            <v>0</v>
          </cell>
          <cell r="AG959" t="str">
            <v>C100</v>
          </cell>
          <cell r="AJ959"/>
          <cell r="AK959">
            <v>1</v>
          </cell>
          <cell r="AL959">
            <v>0</v>
          </cell>
          <cell r="AV959">
            <v>12472.35</v>
          </cell>
        </row>
        <row r="960">
          <cell r="A960" t="str">
            <v>ZK109.K270.C130</v>
          </cell>
          <cell r="B960" t="str">
            <v>ZK109</v>
          </cell>
          <cell r="C960">
            <v>0</v>
          </cell>
          <cell r="D960">
            <v>0</v>
          </cell>
          <cell r="E960">
            <v>0</v>
          </cell>
          <cell r="F960">
            <v>11120</v>
          </cell>
          <cell r="G960">
            <v>0</v>
          </cell>
          <cell r="H960">
            <v>11120</v>
          </cell>
          <cell r="J960" t="str">
            <v>ZK109.K270.C130</v>
          </cell>
          <cell r="K960">
            <v>11120</v>
          </cell>
          <cell r="L960" t="str">
            <v>ZK109.K270.C130</v>
          </cell>
          <cell r="M960" t="str">
            <v>ZK109.K270.C130</v>
          </cell>
          <cell r="N960" t="str">
            <v>ZK109</v>
          </cell>
          <cell r="O960" t="str">
            <v>C130</v>
          </cell>
          <cell r="Q960">
            <v>11120</v>
          </cell>
          <cell r="R960">
            <v>0</v>
          </cell>
          <cell r="S960" t="b">
            <v>0</v>
          </cell>
          <cell r="U960" t="str">
            <v>ZK1</v>
          </cell>
          <cell r="V960" t="str">
            <v>C130</v>
          </cell>
          <cell r="W960">
            <v>0</v>
          </cell>
          <cell r="X960">
            <v>0</v>
          </cell>
          <cell r="Y960">
            <v>11120</v>
          </cell>
          <cell r="Z960">
            <v>0</v>
          </cell>
          <cell r="AC960">
            <v>0</v>
          </cell>
          <cell r="AD960">
            <v>0</v>
          </cell>
          <cell r="AE960">
            <v>11120</v>
          </cell>
          <cell r="AF960">
            <v>0</v>
          </cell>
          <cell r="AG960" t="str">
            <v>C130</v>
          </cell>
          <cell r="AK960">
            <v>1</v>
          </cell>
          <cell r="AL960">
            <v>0</v>
          </cell>
          <cell r="AV960">
            <v>11120</v>
          </cell>
        </row>
        <row r="961">
          <cell r="A961" t="str">
            <v>ZK109.K270.C131</v>
          </cell>
          <cell r="B961" t="str">
            <v>ZK109</v>
          </cell>
          <cell r="C961">
            <v>0</v>
          </cell>
          <cell r="D961">
            <v>0</v>
          </cell>
          <cell r="E961">
            <v>0</v>
          </cell>
          <cell r="F961">
            <v>200</v>
          </cell>
          <cell r="G961">
            <v>0</v>
          </cell>
          <cell r="H961">
            <v>200</v>
          </cell>
          <cell r="J961" t="str">
            <v>ZK109.K270.C131</v>
          </cell>
          <cell r="K961">
            <v>200</v>
          </cell>
          <cell r="L961" t="str">
            <v>ZK109.K270.C131</v>
          </cell>
          <cell r="M961" t="str">
            <v>ZK109.K270.C131</v>
          </cell>
          <cell r="N961" t="str">
            <v>ZK109</v>
          </cell>
          <cell r="O961" t="str">
            <v>C131</v>
          </cell>
          <cell r="Q961">
            <v>200</v>
          </cell>
          <cell r="R961">
            <v>0</v>
          </cell>
          <cell r="S961" t="b">
            <v>0</v>
          </cell>
          <cell r="U961" t="str">
            <v>ZK1</v>
          </cell>
          <cell r="V961" t="str">
            <v>C131</v>
          </cell>
          <cell r="W961">
            <v>0</v>
          </cell>
          <cell r="X961">
            <v>0</v>
          </cell>
          <cell r="Y961">
            <v>200</v>
          </cell>
          <cell r="Z961">
            <v>0</v>
          </cell>
          <cell r="AA961">
            <v>200</v>
          </cell>
          <cell r="AB961" t="str">
            <v>C131</v>
          </cell>
          <cell r="AC961">
            <v>0</v>
          </cell>
          <cell r="AD961">
            <v>0</v>
          </cell>
          <cell r="AE961">
            <v>200</v>
          </cell>
          <cell r="AF961">
            <v>0</v>
          </cell>
          <cell r="AG961" t="str">
            <v>C131</v>
          </cell>
          <cell r="AK961">
            <v>1</v>
          </cell>
          <cell r="AL961">
            <v>0</v>
          </cell>
          <cell r="AV961">
            <v>200</v>
          </cell>
        </row>
        <row r="962">
          <cell r="A962" t="str">
            <v>ZK109.K270.C140</v>
          </cell>
          <cell r="B962" t="str">
            <v>ZK109</v>
          </cell>
          <cell r="C962">
            <v>0</v>
          </cell>
          <cell r="D962">
            <v>0</v>
          </cell>
          <cell r="E962">
            <v>8718.9</v>
          </cell>
          <cell r="F962">
            <v>0</v>
          </cell>
          <cell r="G962">
            <v>0</v>
          </cell>
          <cell r="H962">
            <v>0</v>
          </cell>
          <cell r="J962" t="str">
            <v>ZK109.K270.C140</v>
          </cell>
          <cell r="K962">
            <v>0</v>
          </cell>
          <cell r="L962" t="str">
            <v>ZK109.K270.C140</v>
          </cell>
          <cell r="M962" t="str">
            <v>ZK109.K270.C140</v>
          </cell>
          <cell r="N962" t="str">
            <v>ZK109</v>
          </cell>
          <cell r="O962" t="str">
            <v>C140</v>
          </cell>
          <cell r="Q962">
            <v>0</v>
          </cell>
          <cell r="R962">
            <v>0</v>
          </cell>
          <cell r="S962" t="b">
            <v>0</v>
          </cell>
          <cell r="U962" t="str">
            <v>ZK1</v>
          </cell>
          <cell r="V962" t="str">
            <v>C140</v>
          </cell>
          <cell r="W962">
            <v>0</v>
          </cell>
          <cell r="X962">
            <v>8718.9</v>
          </cell>
          <cell r="Y962">
            <v>0</v>
          </cell>
          <cell r="Z962">
            <v>0</v>
          </cell>
          <cell r="AC962">
            <v>0</v>
          </cell>
          <cell r="AD962">
            <v>8718.9</v>
          </cell>
          <cell r="AE962">
            <v>0</v>
          </cell>
          <cell r="AF962">
            <v>0</v>
          </cell>
          <cell r="AG962" t="str">
            <v>C140</v>
          </cell>
          <cell r="AK962">
            <v>1</v>
          </cell>
          <cell r="AL962">
            <v>0</v>
          </cell>
          <cell r="AV962">
            <v>8718.9</v>
          </cell>
        </row>
        <row r="963">
          <cell r="A963" t="str">
            <v>ZK109.K270.C274</v>
          </cell>
          <cell r="B963" t="str">
            <v>ZK109</v>
          </cell>
          <cell r="C963">
            <v>0</v>
          </cell>
          <cell r="D963">
            <v>0</v>
          </cell>
          <cell r="E963">
            <v>240</v>
          </cell>
          <cell r="F963">
            <v>29570.55</v>
          </cell>
          <cell r="G963">
            <v>0</v>
          </cell>
          <cell r="H963">
            <v>29570.55</v>
          </cell>
          <cell r="J963" t="str">
            <v>ZK109.K270.C274</v>
          </cell>
          <cell r="K963">
            <v>29570.55</v>
          </cell>
          <cell r="L963" t="str">
            <v>ZK109.K270.C274</v>
          </cell>
          <cell r="M963" t="str">
            <v>ZK109.K270.C274</v>
          </cell>
          <cell r="N963" t="str">
            <v>ZK109</v>
          </cell>
          <cell r="O963" t="str">
            <v>C274</v>
          </cell>
          <cell r="Q963">
            <v>29570.55</v>
          </cell>
          <cell r="R963">
            <v>0</v>
          </cell>
          <cell r="S963" t="b">
            <v>0</v>
          </cell>
          <cell r="U963" t="str">
            <v>ZK1</v>
          </cell>
          <cell r="V963" t="str">
            <v>C274</v>
          </cell>
          <cell r="W963">
            <v>0</v>
          </cell>
          <cell r="X963">
            <v>240</v>
          </cell>
          <cell r="Y963">
            <v>29570.55</v>
          </cell>
          <cell r="Z963">
            <v>0</v>
          </cell>
          <cell r="AA963">
            <v>29570.55</v>
          </cell>
          <cell r="AB963" t="str">
            <v>C274</v>
          </cell>
          <cell r="AC963">
            <v>0</v>
          </cell>
          <cell r="AD963">
            <v>240</v>
          </cell>
          <cell r="AE963">
            <v>29570.55</v>
          </cell>
          <cell r="AF963">
            <v>0</v>
          </cell>
          <cell r="AG963" t="str">
            <v>C274</v>
          </cell>
          <cell r="AK963">
            <v>1</v>
          </cell>
          <cell r="AL963">
            <v>0</v>
          </cell>
          <cell r="AV963">
            <v>29810.55</v>
          </cell>
        </row>
        <row r="964">
          <cell r="A964" t="str">
            <v>ZK109.K270.C290</v>
          </cell>
          <cell r="B964" t="str">
            <v>ZK109</v>
          </cell>
          <cell r="C964">
            <v>0</v>
          </cell>
          <cell r="D964">
            <v>0</v>
          </cell>
          <cell r="E964">
            <v>0</v>
          </cell>
          <cell r="F964">
            <v>6298.5</v>
          </cell>
          <cell r="G964">
            <v>0</v>
          </cell>
          <cell r="H964">
            <v>6298.5</v>
          </cell>
          <cell r="J964" t="str">
            <v>ZK109.K270.C290</v>
          </cell>
          <cell r="K964">
            <v>6298.5</v>
          </cell>
          <cell r="L964" t="str">
            <v>ZK109.K270.C290</v>
          </cell>
          <cell r="M964" t="str">
            <v>ZK109.K270.C290</v>
          </cell>
          <cell r="N964" t="str">
            <v>ZK109</v>
          </cell>
          <cell r="O964" t="str">
            <v>C290</v>
          </cell>
          <cell r="Q964">
            <v>6298.5</v>
          </cell>
          <cell r="R964">
            <v>0</v>
          </cell>
          <cell r="S964" t="b">
            <v>0</v>
          </cell>
          <cell r="U964" t="str">
            <v>ZK1</v>
          </cell>
          <cell r="V964" t="str">
            <v>C290</v>
          </cell>
          <cell r="W964">
            <v>0</v>
          </cell>
          <cell r="X964">
            <v>0</v>
          </cell>
          <cell r="Y964">
            <v>6298.5</v>
          </cell>
          <cell r="Z964">
            <v>0</v>
          </cell>
          <cell r="AA964">
            <v>6298.5</v>
          </cell>
          <cell r="AB964" t="str">
            <v>C290</v>
          </cell>
          <cell r="AC964">
            <v>0</v>
          </cell>
          <cell r="AD964">
            <v>0</v>
          </cell>
          <cell r="AE964">
            <v>6298.5</v>
          </cell>
          <cell r="AF964">
            <v>0</v>
          </cell>
          <cell r="AG964" t="str">
            <v>C290</v>
          </cell>
          <cell r="AK964">
            <v>1</v>
          </cell>
          <cell r="AL964">
            <v>0</v>
          </cell>
          <cell r="AV964">
            <v>6298.5</v>
          </cell>
        </row>
        <row r="965">
          <cell r="A965" t="str">
            <v>ZK109.K270.C300</v>
          </cell>
          <cell r="B965" t="str">
            <v>ZK109</v>
          </cell>
          <cell r="C965">
            <v>0</v>
          </cell>
          <cell r="D965">
            <v>0</v>
          </cell>
          <cell r="E965">
            <v>0</v>
          </cell>
          <cell r="F965">
            <v>1378.3</v>
          </cell>
          <cell r="G965">
            <v>0</v>
          </cell>
          <cell r="H965">
            <v>1378.3</v>
          </cell>
          <cell r="J965" t="str">
            <v>ZK109.K270.C300</v>
          </cell>
          <cell r="K965">
            <v>1378.3</v>
          </cell>
          <cell r="L965" t="str">
            <v>ZK109.K270.C300</v>
          </cell>
          <cell r="M965" t="str">
            <v>ZK109.K270.C300</v>
          </cell>
          <cell r="N965" t="str">
            <v>ZK109</v>
          </cell>
          <cell r="O965" t="str">
            <v>C300</v>
          </cell>
          <cell r="Q965">
            <v>1378.3</v>
          </cell>
          <cell r="R965">
            <v>0</v>
          </cell>
          <cell r="S965" t="b">
            <v>0</v>
          </cell>
          <cell r="U965" t="str">
            <v>ZK1</v>
          </cell>
          <cell r="V965" t="str">
            <v>C300</v>
          </cell>
          <cell r="W965">
            <v>0</v>
          </cell>
          <cell r="X965">
            <v>0</v>
          </cell>
          <cell r="Y965">
            <v>1378.3</v>
          </cell>
          <cell r="Z965">
            <v>0</v>
          </cell>
          <cell r="AA965">
            <v>1378.3</v>
          </cell>
          <cell r="AB965" t="str">
            <v>C300</v>
          </cell>
          <cell r="AC965">
            <v>0</v>
          </cell>
          <cell r="AD965">
            <v>0</v>
          </cell>
          <cell r="AE965">
            <v>1378.3</v>
          </cell>
          <cell r="AF965">
            <v>0</v>
          </cell>
          <cell r="AG965" t="str">
            <v>C300</v>
          </cell>
          <cell r="AK965">
            <v>1</v>
          </cell>
          <cell r="AL965">
            <v>0</v>
          </cell>
          <cell r="AV965">
            <v>1378.3</v>
          </cell>
        </row>
        <row r="966">
          <cell r="A966" t="str">
            <v>ZK109.K270.C301</v>
          </cell>
          <cell r="B966" t="str">
            <v>ZK109</v>
          </cell>
          <cell r="C966">
            <v>0</v>
          </cell>
          <cell r="D966">
            <v>0</v>
          </cell>
          <cell r="E966">
            <v>0</v>
          </cell>
          <cell r="F966">
            <v>4606</v>
          </cell>
          <cell r="G966">
            <v>0</v>
          </cell>
          <cell r="H966">
            <v>4606</v>
          </cell>
          <cell r="J966" t="str">
            <v>ZK109.K270.C301</v>
          </cell>
          <cell r="K966">
            <v>4606</v>
          </cell>
          <cell r="L966" t="str">
            <v>ZK109.K270.C301</v>
          </cell>
          <cell r="M966" t="str">
            <v>ZK109.K270.C301</v>
          </cell>
          <cell r="N966" t="str">
            <v>ZK109</v>
          </cell>
          <cell r="O966" t="str">
            <v>C301</v>
          </cell>
          <cell r="Q966">
            <v>4606</v>
          </cell>
          <cell r="R966">
            <v>0</v>
          </cell>
          <cell r="S966" t="b">
            <v>0</v>
          </cell>
          <cell r="U966" t="str">
            <v>ZK1</v>
          </cell>
          <cell r="V966" t="str">
            <v>C301</v>
          </cell>
          <cell r="W966">
            <v>0</v>
          </cell>
          <cell r="X966">
            <v>0</v>
          </cell>
          <cell r="Y966">
            <v>4606</v>
          </cell>
          <cell r="Z966">
            <v>0</v>
          </cell>
          <cell r="AC966">
            <v>0</v>
          </cell>
          <cell r="AD966">
            <v>0</v>
          </cell>
          <cell r="AE966">
            <v>4606</v>
          </cell>
          <cell r="AF966">
            <v>0</v>
          </cell>
          <cell r="AG966" t="str">
            <v>C301</v>
          </cell>
          <cell r="AK966">
            <v>1</v>
          </cell>
          <cell r="AL966">
            <v>0</v>
          </cell>
          <cell r="AV966">
            <v>4606</v>
          </cell>
        </row>
        <row r="967">
          <cell r="A967" t="str">
            <v>ZK109.K270.C320</v>
          </cell>
          <cell r="B967" t="str">
            <v>ZK109</v>
          </cell>
          <cell r="C967">
            <v>0</v>
          </cell>
          <cell r="D967">
            <v>0</v>
          </cell>
          <cell r="E967">
            <v>1926.5</v>
          </cell>
          <cell r="F967">
            <v>175</v>
          </cell>
          <cell r="G967">
            <v>0</v>
          </cell>
          <cell r="H967">
            <v>175</v>
          </cell>
          <cell r="J967" t="str">
            <v>ZK109.K270.C320</v>
          </cell>
          <cell r="K967">
            <v>175</v>
          </cell>
          <cell r="L967" t="str">
            <v>ZK109.K270.C320</v>
          </cell>
          <cell r="M967" t="str">
            <v>ZK109.K270.C320</v>
          </cell>
          <cell r="N967" t="str">
            <v>ZK109</v>
          </cell>
          <cell r="O967" t="str">
            <v>C320</v>
          </cell>
          <cell r="Q967">
            <v>175</v>
          </cell>
          <cell r="R967">
            <v>0</v>
          </cell>
          <cell r="S967" t="b">
            <v>0</v>
          </cell>
          <cell r="U967" t="str">
            <v>ZK1</v>
          </cell>
          <cell r="V967" t="str">
            <v>C320</v>
          </cell>
          <cell r="W967">
            <v>0</v>
          </cell>
          <cell r="X967">
            <v>1926.5</v>
          </cell>
          <cell r="Y967">
            <v>175</v>
          </cell>
          <cell r="Z967">
            <v>0</v>
          </cell>
          <cell r="AA967">
            <v>175</v>
          </cell>
          <cell r="AB967" t="str">
            <v>C320</v>
          </cell>
          <cell r="AC967">
            <v>0</v>
          </cell>
          <cell r="AD967">
            <v>1926.5</v>
          </cell>
          <cell r="AE967">
            <v>175</v>
          </cell>
          <cell r="AF967">
            <v>0</v>
          </cell>
          <cell r="AG967" t="str">
            <v>C320</v>
          </cell>
          <cell r="AK967">
            <v>1</v>
          </cell>
          <cell r="AL967">
            <v>0</v>
          </cell>
          <cell r="AV967">
            <v>2101.5</v>
          </cell>
        </row>
        <row r="968">
          <cell r="A968" t="str">
            <v>ZK109.K270.C330</v>
          </cell>
          <cell r="B968" t="str">
            <v>ZK109</v>
          </cell>
          <cell r="C968">
            <v>0</v>
          </cell>
          <cell r="D968">
            <v>0</v>
          </cell>
          <cell r="E968">
            <v>3000</v>
          </cell>
          <cell r="F968">
            <v>0</v>
          </cell>
          <cell r="G968">
            <v>0</v>
          </cell>
          <cell r="H968">
            <v>0</v>
          </cell>
          <cell r="J968" t="str">
            <v>ZK109.K270.C330</v>
          </cell>
          <cell r="K968">
            <v>0</v>
          </cell>
          <cell r="L968" t="str">
            <v>ZK109.K270.C330</v>
          </cell>
          <cell r="M968" t="str">
            <v>ZK109.K270.C330</v>
          </cell>
          <cell r="N968" t="str">
            <v>ZK109</v>
          </cell>
          <cell r="O968" t="str">
            <v>C330</v>
          </cell>
          <cell r="Q968">
            <v>0</v>
          </cell>
          <cell r="R968">
            <v>0</v>
          </cell>
          <cell r="S968" t="b">
            <v>0</v>
          </cell>
          <cell r="U968" t="str">
            <v>ZK1</v>
          </cell>
          <cell r="V968" t="str">
            <v>C330</v>
          </cell>
          <cell r="W968">
            <v>0</v>
          </cell>
          <cell r="X968">
            <v>3000</v>
          </cell>
          <cell r="Y968">
            <v>0</v>
          </cell>
          <cell r="Z968">
            <v>0</v>
          </cell>
          <cell r="AC968">
            <v>0</v>
          </cell>
          <cell r="AD968">
            <v>3000</v>
          </cell>
          <cell r="AE968">
            <v>0</v>
          </cell>
          <cell r="AF968">
            <v>0</v>
          </cell>
          <cell r="AG968" t="str">
            <v>C330</v>
          </cell>
          <cell r="AK968">
            <v>1</v>
          </cell>
          <cell r="AL968">
            <v>0</v>
          </cell>
          <cell r="AV968">
            <v>3000</v>
          </cell>
        </row>
        <row r="969">
          <cell r="A969" t="str">
            <v>ZK109.K270.C350</v>
          </cell>
          <cell r="B969" t="str">
            <v>ZK109</v>
          </cell>
          <cell r="C969">
            <v>0</v>
          </cell>
          <cell r="D969">
            <v>0</v>
          </cell>
          <cell r="E969">
            <v>2000</v>
          </cell>
          <cell r="F969">
            <v>0</v>
          </cell>
          <cell r="G969">
            <v>0</v>
          </cell>
          <cell r="H969">
            <v>0</v>
          </cell>
          <cell r="J969" t="str">
            <v>ZK109.K270.C350</v>
          </cell>
          <cell r="K969">
            <v>0</v>
          </cell>
          <cell r="L969" t="str">
            <v>ZK109.K270.C350</v>
          </cell>
          <cell r="M969" t="str">
            <v>ZK109.K270.C350</v>
          </cell>
          <cell r="N969" t="str">
            <v>ZK109</v>
          </cell>
          <cell r="O969" t="str">
            <v>C350</v>
          </cell>
          <cell r="Q969">
            <v>0</v>
          </cell>
          <cell r="R969">
            <v>0</v>
          </cell>
          <cell r="S969" t="b">
            <v>0</v>
          </cell>
          <cell r="U969" t="str">
            <v>ZK1</v>
          </cell>
          <cell r="V969" t="str">
            <v>C350</v>
          </cell>
          <cell r="W969">
            <v>0</v>
          </cell>
          <cell r="X969">
            <v>2000</v>
          </cell>
          <cell r="Y969">
            <v>0</v>
          </cell>
          <cell r="Z969">
            <v>0</v>
          </cell>
          <cell r="AA969">
            <v>0</v>
          </cell>
          <cell r="AB969" t="str">
            <v>C350</v>
          </cell>
          <cell r="AC969">
            <v>0</v>
          </cell>
          <cell r="AD969">
            <v>2000</v>
          </cell>
          <cell r="AE969">
            <v>0</v>
          </cell>
          <cell r="AF969">
            <v>0</v>
          </cell>
          <cell r="AG969" t="str">
            <v>C350</v>
          </cell>
          <cell r="AK969">
            <v>1</v>
          </cell>
          <cell r="AL969">
            <v>0</v>
          </cell>
          <cell r="AV969">
            <v>2000</v>
          </cell>
        </row>
        <row r="970">
          <cell r="A970" t="str">
            <v>ZK109.K270.C360</v>
          </cell>
          <cell r="B970" t="str">
            <v>ZK109</v>
          </cell>
          <cell r="C970">
            <v>0</v>
          </cell>
          <cell r="D970">
            <v>0</v>
          </cell>
          <cell r="E970">
            <v>2720</v>
          </cell>
          <cell r="F970">
            <v>4815</v>
          </cell>
          <cell r="G970">
            <v>0</v>
          </cell>
          <cell r="H970">
            <v>4815</v>
          </cell>
          <cell r="J970" t="str">
            <v>ZK109.K270.C360</v>
          </cell>
          <cell r="K970">
            <v>4815</v>
          </cell>
          <cell r="L970" t="str">
            <v>ZK109.K270.C360</v>
          </cell>
          <cell r="M970" t="str">
            <v>ZK109.K270.C360</v>
          </cell>
          <cell r="N970" t="str">
            <v>ZK109</v>
          </cell>
          <cell r="O970" t="str">
            <v>C360</v>
          </cell>
          <cell r="Q970">
            <v>4815</v>
          </cell>
          <cell r="R970">
            <v>0</v>
          </cell>
          <cell r="S970" t="b">
            <v>0</v>
          </cell>
          <cell r="U970" t="str">
            <v>ZK1</v>
          </cell>
          <cell r="V970" t="str">
            <v>C360</v>
          </cell>
          <cell r="W970">
            <v>0</v>
          </cell>
          <cell r="X970">
            <v>2720</v>
          </cell>
          <cell r="Y970">
            <v>4815</v>
          </cell>
          <cell r="Z970">
            <v>0</v>
          </cell>
          <cell r="AA970">
            <v>4815</v>
          </cell>
          <cell r="AB970" t="str">
            <v>C360</v>
          </cell>
          <cell r="AC970">
            <v>0</v>
          </cell>
          <cell r="AD970">
            <v>2720</v>
          </cell>
          <cell r="AE970">
            <v>4815</v>
          </cell>
          <cell r="AF970">
            <v>0</v>
          </cell>
          <cell r="AG970" t="str">
            <v>C360</v>
          </cell>
          <cell r="AK970">
            <v>1</v>
          </cell>
          <cell r="AL970">
            <v>0</v>
          </cell>
          <cell r="AV970">
            <v>7535</v>
          </cell>
        </row>
        <row r="971">
          <cell r="A971" t="str">
            <v>ZK109.K270.C370</v>
          </cell>
          <cell r="B971" t="str">
            <v>ZK109</v>
          </cell>
          <cell r="C971">
            <v>0</v>
          </cell>
          <cell r="D971">
            <v>0</v>
          </cell>
          <cell r="E971">
            <v>34.299999999999997</v>
          </cell>
          <cell r="F971">
            <v>4750</v>
          </cell>
          <cell r="G971">
            <v>0</v>
          </cell>
          <cell r="H971">
            <v>4750</v>
          </cell>
          <cell r="J971" t="str">
            <v>ZK109.K270.C370</v>
          </cell>
          <cell r="K971">
            <v>4750</v>
          </cell>
          <cell r="L971" t="str">
            <v>ZK109.K270.C370</v>
          </cell>
          <cell r="M971" t="str">
            <v>ZK109.K270.C370</v>
          </cell>
          <cell r="N971" t="str">
            <v>ZK109</v>
          </cell>
          <cell r="O971" t="str">
            <v>C370</v>
          </cell>
          <cell r="Q971">
            <v>4750</v>
          </cell>
          <cell r="R971">
            <v>0</v>
          </cell>
          <cell r="S971" t="b">
            <v>0</v>
          </cell>
          <cell r="U971" t="str">
            <v>ZK1</v>
          </cell>
          <cell r="V971" t="str">
            <v>C370</v>
          </cell>
          <cell r="W971">
            <v>0</v>
          </cell>
          <cell r="X971">
            <v>34.299999999999997</v>
          </cell>
          <cell r="Y971">
            <v>4750</v>
          </cell>
          <cell r="Z971">
            <v>0</v>
          </cell>
          <cell r="AA971">
            <v>4750</v>
          </cell>
          <cell r="AB971" t="str">
            <v>C370</v>
          </cell>
          <cell r="AC971">
            <v>0</v>
          </cell>
          <cell r="AD971">
            <v>34.299999999999997</v>
          </cell>
          <cell r="AE971">
            <v>4750</v>
          </cell>
          <cell r="AF971">
            <v>0</v>
          </cell>
          <cell r="AG971" t="str">
            <v>C370</v>
          </cell>
          <cell r="AK971">
            <v>1</v>
          </cell>
          <cell r="AL971">
            <v>0</v>
          </cell>
          <cell r="AV971">
            <v>4784.3</v>
          </cell>
        </row>
        <row r="972">
          <cell r="A972" t="str">
            <v>ZK109.K270.C390</v>
          </cell>
          <cell r="B972" t="str">
            <v>ZK109</v>
          </cell>
          <cell r="C972">
            <v>0</v>
          </cell>
          <cell r="D972">
            <v>90</v>
          </cell>
          <cell r="E972">
            <v>0</v>
          </cell>
          <cell r="F972">
            <v>0</v>
          </cell>
          <cell r="G972">
            <v>0</v>
          </cell>
          <cell r="H972">
            <v>0</v>
          </cell>
          <cell r="J972" t="str">
            <v>ZK109.K270.C390</v>
          </cell>
          <cell r="K972">
            <v>0</v>
          </cell>
          <cell r="L972" t="str">
            <v>ZK109.K270.C390</v>
          </cell>
          <cell r="M972" t="str">
            <v>ZK109.K270.C390</v>
          </cell>
          <cell r="N972" t="str">
            <v>ZK109</v>
          </cell>
          <cell r="O972" t="str">
            <v>C390</v>
          </cell>
          <cell r="Q972">
            <v>0</v>
          </cell>
          <cell r="R972">
            <v>90</v>
          </cell>
          <cell r="S972" t="b">
            <v>0</v>
          </cell>
          <cell r="U972" t="str">
            <v>ZK1</v>
          </cell>
          <cell r="V972" t="str">
            <v>C390</v>
          </cell>
          <cell r="W972">
            <v>90</v>
          </cell>
          <cell r="X972">
            <v>0</v>
          </cell>
          <cell r="Y972">
            <v>0</v>
          </cell>
          <cell r="Z972">
            <v>0</v>
          </cell>
          <cell r="AA972">
            <v>0</v>
          </cell>
          <cell r="AB972" t="str">
            <v>C390</v>
          </cell>
          <cell r="AC972">
            <v>90</v>
          </cell>
          <cell r="AD972">
            <v>0</v>
          </cell>
          <cell r="AE972">
            <v>0</v>
          </cell>
          <cell r="AF972">
            <v>0</v>
          </cell>
          <cell r="AG972" t="str">
            <v>C390</v>
          </cell>
          <cell r="AK972">
            <v>1</v>
          </cell>
          <cell r="AL972">
            <v>0</v>
          </cell>
          <cell r="AV972">
            <v>90</v>
          </cell>
        </row>
        <row r="973">
          <cell r="A973" t="str">
            <v>ZK109.K270.C395</v>
          </cell>
          <cell r="B973" t="str">
            <v>ZK109</v>
          </cell>
          <cell r="C973">
            <v>0</v>
          </cell>
          <cell r="D973">
            <v>0</v>
          </cell>
          <cell r="E973">
            <v>0</v>
          </cell>
          <cell r="F973">
            <v>1000</v>
          </cell>
          <cell r="G973">
            <v>0</v>
          </cell>
          <cell r="H973">
            <v>1000</v>
          </cell>
          <cell r="J973" t="str">
            <v>ZK109.K270.C395</v>
          </cell>
          <cell r="K973">
            <v>1000</v>
          </cell>
          <cell r="L973" t="str">
            <v>ZK109.K270.C395</v>
          </cell>
          <cell r="M973" t="str">
            <v>ZK109.K270.C395</v>
          </cell>
          <cell r="N973" t="str">
            <v>ZK109</v>
          </cell>
          <cell r="O973" t="str">
            <v>C395</v>
          </cell>
          <cell r="Q973">
            <v>1000</v>
          </cell>
          <cell r="R973">
            <v>0</v>
          </cell>
          <cell r="S973" t="b">
            <v>0</v>
          </cell>
          <cell r="U973" t="str">
            <v>ZK1</v>
          </cell>
          <cell r="V973" t="str">
            <v>C395</v>
          </cell>
          <cell r="W973">
            <v>0</v>
          </cell>
          <cell r="X973">
            <v>0</v>
          </cell>
          <cell r="Y973">
            <v>1000</v>
          </cell>
          <cell r="Z973">
            <v>0</v>
          </cell>
          <cell r="AA973">
            <v>1000</v>
          </cell>
          <cell r="AB973" t="str">
            <v>C395</v>
          </cell>
          <cell r="AC973">
            <v>0</v>
          </cell>
          <cell r="AD973">
            <v>0</v>
          </cell>
          <cell r="AE973">
            <v>1000</v>
          </cell>
          <cell r="AF973">
            <v>0</v>
          </cell>
          <cell r="AG973" t="str">
            <v>C395</v>
          </cell>
          <cell r="AK973">
            <v>1</v>
          </cell>
          <cell r="AL973">
            <v>0</v>
          </cell>
          <cell r="AV973">
            <v>1000</v>
          </cell>
        </row>
        <row r="974">
          <cell r="A974" t="str">
            <v>ZK109.K270.C400</v>
          </cell>
          <cell r="B974" t="str">
            <v>ZK109</v>
          </cell>
          <cell r="C974">
            <v>0</v>
          </cell>
          <cell r="D974">
            <v>0</v>
          </cell>
          <cell r="E974">
            <v>0</v>
          </cell>
          <cell r="F974">
            <v>6115.78</v>
          </cell>
          <cell r="G974">
            <v>0</v>
          </cell>
          <cell r="H974">
            <v>6115.78</v>
          </cell>
          <cell r="J974" t="str">
            <v>ZK109.K270.C400</v>
          </cell>
          <cell r="K974">
            <v>6115.78</v>
          </cell>
          <cell r="L974" t="str">
            <v>ZK109.K270.C400</v>
          </cell>
          <cell r="M974" t="str">
            <v>ZK109.K270.C400</v>
          </cell>
          <cell r="N974" t="str">
            <v>ZK109</v>
          </cell>
          <cell r="O974" t="str">
            <v>C400</v>
          </cell>
          <cell r="Q974">
            <v>6115.78</v>
          </cell>
          <cell r="R974">
            <v>0</v>
          </cell>
          <cell r="S974" t="b">
            <v>0</v>
          </cell>
          <cell r="U974" t="str">
            <v>ZK1</v>
          </cell>
          <cell r="V974" t="str">
            <v>C400</v>
          </cell>
          <cell r="W974">
            <v>0</v>
          </cell>
          <cell r="X974">
            <v>0</v>
          </cell>
          <cell r="Y974">
            <v>6115.78</v>
          </cell>
          <cell r="Z974">
            <v>0</v>
          </cell>
          <cell r="AA974">
            <v>6115.78</v>
          </cell>
          <cell r="AB974" t="str">
            <v>C400</v>
          </cell>
          <cell r="AC974">
            <v>0</v>
          </cell>
          <cell r="AD974">
            <v>0</v>
          </cell>
          <cell r="AE974">
            <v>6115.78</v>
          </cell>
          <cell r="AF974">
            <v>0</v>
          </cell>
          <cell r="AG974" t="str">
            <v>C400</v>
          </cell>
          <cell r="AK974">
            <v>1</v>
          </cell>
          <cell r="AL974">
            <v>0</v>
          </cell>
          <cell r="AV974">
            <v>6115.78</v>
          </cell>
        </row>
        <row r="975">
          <cell r="A975" t="str">
            <v>ZK109.K270.C415</v>
          </cell>
          <cell r="B975" t="str">
            <v>ZK109</v>
          </cell>
          <cell r="C975">
            <v>0</v>
          </cell>
          <cell r="D975">
            <v>0</v>
          </cell>
          <cell r="E975">
            <v>16562.97</v>
          </cell>
          <cell r="F975">
            <v>97</v>
          </cell>
          <cell r="G975">
            <v>0</v>
          </cell>
          <cell r="H975">
            <v>97</v>
          </cell>
          <cell r="J975" t="str">
            <v>ZK109.K270.C415</v>
          </cell>
          <cell r="K975">
            <v>97</v>
          </cell>
          <cell r="L975" t="str">
            <v>ZK109.K270.C415</v>
          </cell>
          <cell r="M975" t="str">
            <v>ZK109.K270.C415</v>
          </cell>
          <cell r="N975" t="str">
            <v>ZK109</v>
          </cell>
          <cell r="O975" t="str">
            <v>C415</v>
          </cell>
          <cell r="Q975">
            <v>97</v>
          </cell>
          <cell r="R975">
            <v>0</v>
          </cell>
          <cell r="S975" t="b">
            <v>0</v>
          </cell>
          <cell r="U975" t="str">
            <v>ZK1</v>
          </cell>
          <cell r="V975" t="str">
            <v>C415</v>
          </cell>
          <cell r="W975">
            <v>0</v>
          </cell>
          <cell r="X975">
            <v>16562.97</v>
          </cell>
          <cell r="Y975">
            <v>97</v>
          </cell>
          <cell r="Z975">
            <v>0</v>
          </cell>
          <cell r="AA975">
            <v>97</v>
          </cell>
          <cell r="AB975" t="str">
            <v>C415</v>
          </cell>
          <cell r="AC975">
            <v>0</v>
          </cell>
          <cell r="AD975">
            <v>16562.97</v>
          </cell>
          <cell r="AE975">
            <v>97</v>
          </cell>
          <cell r="AF975">
            <v>0</v>
          </cell>
          <cell r="AG975" t="str">
            <v>C415</v>
          </cell>
          <cell r="AK975">
            <v>1</v>
          </cell>
          <cell r="AL975">
            <v>0</v>
          </cell>
          <cell r="AV975">
            <v>16659.97</v>
          </cell>
        </row>
        <row r="976">
          <cell r="A976" t="str">
            <v>ZK109.K270.C430</v>
          </cell>
          <cell r="B976" t="str">
            <v>ZK109</v>
          </cell>
          <cell r="C976">
            <v>0</v>
          </cell>
          <cell r="D976">
            <v>0</v>
          </cell>
          <cell r="E976">
            <v>2718</v>
          </cell>
          <cell r="F976">
            <v>758.15</v>
          </cell>
          <cell r="G976">
            <v>0</v>
          </cell>
          <cell r="H976">
            <v>758.15</v>
          </cell>
          <cell r="J976" t="str">
            <v>ZK109.K270.C430</v>
          </cell>
          <cell r="K976">
            <v>758.15</v>
          </cell>
          <cell r="L976" t="str">
            <v>ZK109.K270.C430</v>
          </cell>
          <cell r="M976" t="str">
            <v>ZK109.K270.C430</v>
          </cell>
          <cell r="N976" t="str">
            <v>ZK109</v>
          </cell>
          <cell r="O976" t="str">
            <v>C430</v>
          </cell>
          <cell r="Q976">
            <v>758.15</v>
          </cell>
          <cell r="R976">
            <v>0</v>
          </cell>
          <cell r="S976" t="b">
            <v>0</v>
          </cell>
          <cell r="U976" t="str">
            <v>ZK1</v>
          </cell>
          <cell r="V976" t="str">
            <v>C430</v>
          </cell>
          <cell r="W976">
            <v>0</v>
          </cell>
          <cell r="X976">
            <v>2718</v>
          </cell>
          <cell r="Y976">
            <v>758.15</v>
          </cell>
          <cell r="Z976">
            <v>0</v>
          </cell>
          <cell r="AA976">
            <v>758.15</v>
          </cell>
          <cell r="AB976" t="str">
            <v>C430</v>
          </cell>
          <cell r="AC976">
            <v>0</v>
          </cell>
          <cell r="AD976">
            <v>2718</v>
          </cell>
          <cell r="AE976">
            <v>758.15</v>
          </cell>
          <cell r="AF976">
            <v>0</v>
          </cell>
          <cell r="AG976" t="str">
            <v>C430</v>
          </cell>
          <cell r="AK976">
            <v>1</v>
          </cell>
          <cell r="AL976">
            <v>0</v>
          </cell>
          <cell r="AV976">
            <v>3476.15</v>
          </cell>
        </row>
        <row r="977">
          <cell r="A977" t="str">
            <v>ZK109.K270.C435</v>
          </cell>
          <cell r="B977" t="str">
            <v>ZK109</v>
          </cell>
          <cell r="C977">
            <v>0</v>
          </cell>
          <cell r="D977">
            <v>0</v>
          </cell>
          <cell r="E977">
            <v>315</v>
          </cell>
          <cell r="F977">
            <v>0</v>
          </cell>
          <cell r="G977">
            <v>0</v>
          </cell>
          <cell r="H977">
            <v>0</v>
          </cell>
          <cell r="J977" t="str">
            <v>ZK109.K270.C435</v>
          </cell>
          <cell r="K977">
            <v>0</v>
          </cell>
          <cell r="L977" t="str">
            <v>ZK109.K270.C435</v>
          </cell>
          <cell r="M977" t="str">
            <v>ZK109.K270.C435</v>
          </cell>
          <cell r="N977" t="str">
            <v>ZK109</v>
          </cell>
          <cell r="O977" t="str">
            <v>C435</v>
          </cell>
          <cell r="Q977">
            <v>0</v>
          </cell>
          <cell r="R977">
            <v>0</v>
          </cell>
          <cell r="S977" t="b">
            <v>0</v>
          </cell>
          <cell r="U977" t="str">
            <v>ZK1</v>
          </cell>
          <cell r="V977" t="str">
            <v>C435</v>
          </cell>
          <cell r="W977">
            <v>0</v>
          </cell>
          <cell r="X977">
            <v>315</v>
          </cell>
          <cell r="Y977">
            <v>0</v>
          </cell>
          <cell r="Z977">
            <v>0</v>
          </cell>
          <cell r="AA977">
            <v>0</v>
          </cell>
          <cell r="AB977" t="str">
            <v>C435</v>
          </cell>
          <cell r="AC977">
            <v>0</v>
          </cell>
          <cell r="AD977">
            <v>315</v>
          </cell>
          <cell r="AE977">
            <v>0</v>
          </cell>
          <cell r="AF977">
            <v>0</v>
          </cell>
          <cell r="AG977" t="str">
            <v>C435</v>
          </cell>
          <cell r="AK977">
            <v>1</v>
          </cell>
          <cell r="AL977">
            <v>0</v>
          </cell>
          <cell r="AV977">
            <v>315</v>
          </cell>
        </row>
        <row r="978">
          <cell r="A978" t="str">
            <v>ZK109.K270.C500</v>
          </cell>
          <cell r="B978" t="str">
            <v>ZK109</v>
          </cell>
          <cell r="C978">
            <v>0</v>
          </cell>
          <cell r="D978">
            <v>0</v>
          </cell>
          <cell r="E978">
            <v>915</v>
          </cell>
          <cell r="F978">
            <v>0</v>
          </cell>
          <cell r="G978">
            <v>0</v>
          </cell>
          <cell r="H978">
            <v>0</v>
          </cell>
          <cell r="J978" t="str">
            <v>ZK109.K270.C500</v>
          </cell>
          <cell r="K978">
            <v>0</v>
          </cell>
          <cell r="L978" t="str">
            <v>ZK109.K270.C500</v>
          </cell>
          <cell r="M978" t="str">
            <v>ZK109.K270.C500</v>
          </cell>
          <cell r="N978" t="str">
            <v>ZK109</v>
          </cell>
          <cell r="O978" t="str">
            <v>C500</v>
          </cell>
          <cell r="Q978">
            <v>0</v>
          </cell>
          <cell r="R978">
            <v>0</v>
          </cell>
          <cell r="S978" t="b">
            <v>0</v>
          </cell>
          <cell r="U978" t="str">
            <v>ZK1</v>
          </cell>
          <cell r="V978" t="str">
            <v>C500</v>
          </cell>
          <cell r="W978">
            <v>0</v>
          </cell>
          <cell r="X978">
            <v>915</v>
          </cell>
          <cell r="Y978">
            <v>0</v>
          </cell>
          <cell r="Z978">
            <v>0</v>
          </cell>
          <cell r="AA978">
            <v>0</v>
          </cell>
          <cell r="AB978" t="str">
            <v>C500</v>
          </cell>
          <cell r="AC978">
            <v>0</v>
          </cell>
          <cell r="AD978">
            <v>915</v>
          </cell>
          <cell r="AE978">
            <v>0</v>
          </cell>
          <cell r="AF978">
            <v>0</v>
          </cell>
          <cell r="AG978" t="str">
            <v>C500</v>
          </cell>
          <cell r="AK978">
            <v>1</v>
          </cell>
          <cell r="AL978">
            <v>0</v>
          </cell>
          <cell r="AV978">
            <v>915</v>
          </cell>
        </row>
        <row r="979">
          <cell r="A979" t="str">
            <v>ZK109.K270.C505</v>
          </cell>
          <cell r="B979" t="str">
            <v>ZK109</v>
          </cell>
          <cell r="C979">
            <v>0</v>
          </cell>
          <cell r="D979">
            <v>0</v>
          </cell>
          <cell r="E979">
            <v>1241.5</v>
          </cell>
          <cell r="F979">
            <v>0</v>
          </cell>
          <cell r="G979">
            <v>0</v>
          </cell>
          <cell r="H979">
            <v>0</v>
          </cell>
          <cell r="J979" t="str">
            <v>ZK109.K270.C505</v>
          </cell>
          <cell r="K979">
            <v>0</v>
          </cell>
          <cell r="L979" t="str">
            <v>ZK109.K270.C505</v>
          </cell>
          <cell r="M979" t="str">
            <v>ZK109.K270.C505</v>
          </cell>
          <cell r="N979" t="str">
            <v>ZK109</v>
          </cell>
          <cell r="O979" t="str">
            <v>C505</v>
          </cell>
          <cell r="Q979">
            <v>0</v>
          </cell>
          <cell r="R979">
            <v>0</v>
          </cell>
          <cell r="S979" t="b">
            <v>0</v>
          </cell>
          <cell r="U979" t="str">
            <v>ZK1</v>
          </cell>
          <cell r="V979" t="str">
            <v>C505</v>
          </cell>
          <cell r="W979">
            <v>0</v>
          </cell>
          <cell r="X979">
            <v>1241.5</v>
          </cell>
          <cell r="Y979">
            <v>0</v>
          </cell>
          <cell r="Z979">
            <v>0</v>
          </cell>
          <cell r="AA979">
            <v>0</v>
          </cell>
          <cell r="AB979" t="str">
            <v>C505</v>
          </cell>
          <cell r="AC979">
            <v>0</v>
          </cell>
          <cell r="AD979">
            <v>1241.5</v>
          </cell>
          <cell r="AE979">
            <v>0</v>
          </cell>
          <cell r="AF979">
            <v>0</v>
          </cell>
          <cell r="AG979" t="str">
            <v>C505</v>
          </cell>
          <cell r="AK979">
            <v>1</v>
          </cell>
          <cell r="AL979">
            <v>0</v>
          </cell>
          <cell r="AV979">
            <v>1241.5</v>
          </cell>
        </row>
        <row r="980">
          <cell r="A980" t="str">
            <v>ZK109.K270.C555</v>
          </cell>
          <cell r="B980" t="str">
            <v>ZK109</v>
          </cell>
          <cell r="C980">
            <v>0</v>
          </cell>
          <cell r="D980">
            <v>0</v>
          </cell>
          <cell r="E980">
            <v>0</v>
          </cell>
          <cell r="F980">
            <v>993.12</v>
          </cell>
          <cell r="G980">
            <v>0</v>
          </cell>
          <cell r="H980">
            <v>993.12</v>
          </cell>
          <cell r="J980" t="str">
            <v>ZK109.K270.C555</v>
          </cell>
          <cell r="K980">
            <v>993.12</v>
          </cell>
          <cell r="L980" t="str">
            <v>ZK109.K270.C555</v>
          </cell>
          <cell r="M980" t="str">
            <v>ZK109.K270.C555</v>
          </cell>
          <cell r="N980" t="str">
            <v>ZK109</v>
          </cell>
          <cell r="O980" t="str">
            <v>C555</v>
          </cell>
          <cell r="Q980">
            <v>993.12</v>
          </cell>
          <cell r="R980">
            <v>0</v>
          </cell>
          <cell r="S980" t="b">
            <v>0</v>
          </cell>
          <cell r="U980" t="str">
            <v>ZK1</v>
          </cell>
          <cell r="V980" t="str">
            <v>C555</v>
          </cell>
          <cell r="W980">
            <v>0</v>
          </cell>
          <cell r="X980">
            <v>0</v>
          </cell>
          <cell r="Y980">
            <v>993.12</v>
          </cell>
          <cell r="Z980">
            <v>0</v>
          </cell>
          <cell r="AA980">
            <v>993.12</v>
          </cell>
          <cell r="AB980" t="str">
            <v>C555</v>
          </cell>
          <cell r="AC980">
            <v>0</v>
          </cell>
          <cell r="AD980">
            <v>0</v>
          </cell>
          <cell r="AE980">
            <v>993.12</v>
          </cell>
          <cell r="AF980">
            <v>0</v>
          </cell>
          <cell r="AG980" t="str">
            <v>C555</v>
          </cell>
          <cell r="AK980">
            <v>1</v>
          </cell>
          <cell r="AL980">
            <v>0</v>
          </cell>
          <cell r="AV980">
            <v>993.12</v>
          </cell>
        </row>
        <row r="981">
          <cell r="A981" t="str">
            <v>ZK109.K270.C570</v>
          </cell>
          <cell r="B981" t="str">
            <v>ZK109</v>
          </cell>
          <cell r="C981">
            <v>0</v>
          </cell>
          <cell r="D981">
            <v>0</v>
          </cell>
          <cell r="E981">
            <v>0</v>
          </cell>
          <cell r="F981">
            <v>1577.95</v>
          </cell>
          <cell r="G981">
            <v>0</v>
          </cell>
          <cell r="H981">
            <v>1577.95</v>
          </cell>
          <cell r="J981" t="str">
            <v>ZK109.K270.C570</v>
          </cell>
          <cell r="K981">
            <v>1577.95</v>
          </cell>
          <cell r="L981" t="str">
            <v>ZK109.K270.C570</v>
          </cell>
          <cell r="M981" t="str">
            <v>ZK109.K270.C570</v>
          </cell>
          <cell r="N981" t="str">
            <v>ZK109</v>
          </cell>
          <cell r="O981" t="str">
            <v>C570</v>
          </cell>
          <cell r="Q981">
            <v>1577.95</v>
          </cell>
          <cell r="R981">
            <v>0</v>
          </cell>
          <cell r="S981" t="b">
            <v>0</v>
          </cell>
          <cell r="U981" t="str">
            <v>ZK1</v>
          </cell>
          <cell r="V981" t="str">
            <v>C570</v>
          </cell>
          <cell r="W981">
            <v>0</v>
          </cell>
          <cell r="X981">
            <v>0</v>
          </cell>
          <cell r="Y981">
            <v>1577.95</v>
          </cell>
          <cell r="Z981">
            <v>0</v>
          </cell>
          <cell r="AA981">
            <v>1577.95</v>
          </cell>
          <cell r="AB981" t="e">
            <v>#N/A</v>
          </cell>
          <cell r="AC981">
            <v>0</v>
          </cell>
          <cell r="AD981">
            <v>0</v>
          </cell>
          <cell r="AE981">
            <v>1577.95</v>
          </cell>
          <cell r="AF981">
            <v>0</v>
          </cell>
          <cell r="AG981" t="e">
            <v>#N/A</v>
          </cell>
          <cell r="AK981">
            <v>1</v>
          </cell>
          <cell r="AL981">
            <v>0</v>
          </cell>
          <cell r="AV981">
            <v>1577.95</v>
          </cell>
        </row>
        <row r="982">
          <cell r="A982" t="str">
            <v>ZK109.K270.C571</v>
          </cell>
          <cell r="B982" t="str">
            <v>ZK109</v>
          </cell>
          <cell r="C982">
            <v>0</v>
          </cell>
          <cell r="D982">
            <v>0</v>
          </cell>
          <cell r="E982">
            <v>0</v>
          </cell>
          <cell r="F982">
            <v>237.5</v>
          </cell>
          <cell r="G982">
            <v>0</v>
          </cell>
          <cell r="H982">
            <v>237.5</v>
          </cell>
          <cell r="J982" t="str">
            <v>ZK109.K270.C571</v>
          </cell>
          <cell r="K982">
            <v>237.5</v>
          </cell>
          <cell r="L982" t="str">
            <v>ZK109.K270.C571</v>
          </cell>
          <cell r="M982" t="str">
            <v>ZK109.K270.C571</v>
          </cell>
          <cell r="N982" t="str">
            <v>ZK109</v>
          </cell>
          <cell r="O982" t="str">
            <v>C571</v>
          </cell>
          <cell r="Q982">
            <v>237.5</v>
          </cell>
          <cell r="R982">
            <v>0</v>
          </cell>
          <cell r="S982" t="b">
            <v>0</v>
          </cell>
          <cell r="U982" t="str">
            <v>ZK1</v>
          </cell>
          <cell r="V982" t="str">
            <v>C571</v>
          </cell>
          <cell r="W982">
            <v>0</v>
          </cell>
          <cell r="X982">
            <v>0</v>
          </cell>
          <cell r="Y982">
            <v>237.5</v>
          </cell>
          <cell r="Z982">
            <v>0</v>
          </cell>
          <cell r="AA982">
            <v>237.5</v>
          </cell>
          <cell r="AB982" t="e">
            <v>#N/A</v>
          </cell>
          <cell r="AC982">
            <v>0</v>
          </cell>
          <cell r="AD982">
            <v>0</v>
          </cell>
          <cell r="AE982">
            <v>237.5</v>
          </cell>
          <cell r="AF982">
            <v>0</v>
          </cell>
          <cell r="AG982" t="e">
            <v>#N/A</v>
          </cell>
          <cell r="AK982">
            <v>1</v>
          </cell>
          <cell r="AL982">
            <v>0</v>
          </cell>
          <cell r="AV982">
            <v>237.5</v>
          </cell>
        </row>
        <row r="983">
          <cell r="A983" t="str">
            <v>ZK109.K270.C601</v>
          </cell>
          <cell r="B983" t="str">
            <v>ZK109</v>
          </cell>
          <cell r="C983">
            <v>0</v>
          </cell>
          <cell r="D983">
            <v>0</v>
          </cell>
          <cell r="E983">
            <v>255</v>
          </cell>
          <cell r="F983">
            <v>445</v>
          </cell>
          <cell r="G983">
            <v>0</v>
          </cell>
          <cell r="H983">
            <v>445</v>
          </cell>
          <cell r="J983" t="str">
            <v>ZK109.K270.C601</v>
          </cell>
          <cell r="K983">
            <v>445</v>
          </cell>
          <cell r="L983" t="str">
            <v>ZK109.K270.C601</v>
          </cell>
          <cell r="M983" t="str">
            <v>ZK109.K270.C601</v>
          </cell>
          <cell r="N983" t="str">
            <v>ZK109</v>
          </cell>
          <cell r="O983" t="str">
            <v>C601</v>
          </cell>
          <cell r="Q983">
            <v>445</v>
          </cell>
          <cell r="R983">
            <v>0</v>
          </cell>
          <cell r="S983" t="b">
            <v>0</v>
          </cell>
          <cell r="U983" t="str">
            <v>ZK1</v>
          </cell>
          <cell r="V983" t="str">
            <v>C601</v>
          </cell>
          <cell r="W983">
            <v>0</v>
          </cell>
          <cell r="X983">
            <v>255</v>
          </cell>
          <cell r="Y983">
            <v>445</v>
          </cell>
          <cell r="Z983">
            <v>0</v>
          </cell>
          <cell r="AA983">
            <v>445</v>
          </cell>
          <cell r="AB983" t="str">
            <v>C601</v>
          </cell>
          <cell r="AC983">
            <v>0</v>
          </cell>
          <cell r="AD983">
            <v>255</v>
          </cell>
          <cell r="AE983">
            <v>445</v>
          </cell>
          <cell r="AF983">
            <v>0</v>
          </cell>
          <cell r="AG983" t="str">
            <v>C601</v>
          </cell>
          <cell r="AK983">
            <v>1</v>
          </cell>
          <cell r="AL983">
            <v>0</v>
          </cell>
          <cell r="AV983">
            <v>700</v>
          </cell>
        </row>
        <row r="984">
          <cell r="A984" t="str">
            <v>ZK109.K270.C603</v>
          </cell>
          <cell r="B984" t="str">
            <v>ZK109</v>
          </cell>
          <cell r="C984">
            <v>0</v>
          </cell>
          <cell r="D984">
            <v>0</v>
          </cell>
          <cell r="E984">
            <v>185.5</v>
          </cell>
          <cell r="F984">
            <v>0</v>
          </cell>
          <cell r="G984">
            <v>0</v>
          </cell>
          <cell r="H984">
            <v>0</v>
          </cell>
          <cell r="J984" t="str">
            <v>ZK109.K270.C603</v>
          </cell>
          <cell r="K984">
            <v>0</v>
          </cell>
          <cell r="L984" t="str">
            <v>ZK109.K270.C603</v>
          </cell>
          <cell r="M984" t="str">
            <v>ZK109.K270.C603</v>
          </cell>
          <cell r="N984" t="str">
            <v>ZK109</v>
          </cell>
          <cell r="O984" t="str">
            <v>C603</v>
          </cell>
          <cell r="Q984">
            <v>0</v>
          </cell>
          <cell r="R984">
            <v>0</v>
          </cell>
          <cell r="S984" t="b">
            <v>0</v>
          </cell>
          <cell r="U984" t="str">
            <v>ZK1</v>
          </cell>
          <cell r="V984" t="str">
            <v>C603</v>
          </cell>
          <cell r="W984">
            <v>0</v>
          </cell>
          <cell r="X984">
            <v>185.5</v>
          </cell>
          <cell r="Y984">
            <v>0</v>
          </cell>
          <cell r="Z984">
            <v>0</v>
          </cell>
          <cell r="AA984">
            <v>0</v>
          </cell>
          <cell r="AB984" t="str">
            <v>C603</v>
          </cell>
          <cell r="AC984">
            <v>0</v>
          </cell>
          <cell r="AD984">
            <v>185.5</v>
          </cell>
          <cell r="AE984">
            <v>0</v>
          </cell>
          <cell r="AF984">
            <v>0</v>
          </cell>
          <cell r="AG984" t="str">
            <v>C603</v>
          </cell>
          <cell r="AK984">
            <v>1</v>
          </cell>
          <cell r="AL984">
            <v>0</v>
          </cell>
          <cell r="AV984">
            <v>185.5</v>
          </cell>
        </row>
        <row r="985">
          <cell r="A985" t="str">
            <v>ZK109.K270.C700</v>
          </cell>
          <cell r="B985" t="str">
            <v>ZK109</v>
          </cell>
          <cell r="C985">
            <v>0</v>
          </cell>
          <cell r="D985">
            <v>0</v>
          </cell>
          <cell r="E985">
            <v>8249.76</v>
          </cell>
          <cell r="F985">
            <v>670</v>
          </cell>
          <cell r="G985">
            <v>0</v>
          </cell>
          <cell r="H985">
            <v>670</v>
          </cell>
          <cell r="J985" t="str">
            <v>ZK109.K270.C700</v>
          </cell>
          <cell r="K985">
            <v>670</v>
          </cell>
          <cell r="L985" t="str">
            <v>ZK109.K270.C700</v>
          </cell>
          <cell r="M985" t="str">
            <v>ZK109.K270.C700</v>
          </cell>
          <cell r="N985" t="str">
            <v>ZK109</v>
          </cell>
          <cell r="O985" t="str">
            <v>C700</v>
          </cell>
          <cell r="Q985">
            <v>670</v>
          </cell>
          <cell r="R985">
            <v>0</v>
          </cell>
          <cell r="S985" t="b">
            <v>0</v>
          </cell>
          <cell r="U985" t="str">
            <v>ZK1</v>
          </cell>
          <cell r="V985" t="str">
            <v>C700</v>
          </cell>
          <cell r="W985">
            <v>0</v>
          </cell>
          <cell r="X985">
            <v>8249.76</v>
          </cell>
          <cell r="Y985">
            <v>670</v>
          </cell>
          <cell r="Z985">
            <v>0</v>
          </cell>
          <cell r="AA985">
            <v>670</v>
          </cell>
          <cell r="AB985" t="str">
            <v>C700</v>
          </cell>
          <cell r="AC985">
            <v>0</v>
          </cell>
          <cell r="AD985">
            <v>8249.76</v>
          </cell>
          <cell r="AE985">
            <v>670</v>
          </cell>
          <cell r="AF985">
            <v>0</v>
          </cell>
          <cell r="AG985" t="str">
            <v>C700</v>
          </cell>
          <cell r="AK985">
            <v>1</v>
          </cell>
          <cell r="AL985">
            <v>0</v>
          </cell>
          <cell r="AV985">
            <v>8919.76</v>
          </cell>
        </row>
        <row r="986">
          <cell r="A986" t="str">
            <v>ZK109.K270.C701</v>
          </cell>
          <cell r="B986" t="str">
            <v>ZK109</v>
          </cell>
          <cell r="C986">
            <v>0</v>
          </cell>
          <cell r="D986">
            <v>0</v>
          </cell>
          <cell r="E986">
            <v>0</v>
          </cell>
          <cell r="F986">
            <v>2246</v>
          </cell>
          <cell r="G986">
            <v>0</v>
          </cell>
          <cell r="H986">
            <v>2246</v>
          </cell>
          <cell r="J986" t="str">
            <v>ZK109.K270.C701</v>
          </cell>
          <cell r="K986">
            <v>2246</v>
          </cell>
          <cell r="L986" t="str">
            <v>ZK109.K270.C701</v>
          </cell>
          <cell r="M986" t="str">
            <v>ZK109.K270.C701</v>
          </cell>
          <cell r="N986" t="str">
            <v>ZK109</v>
          </cell>
          <cell r="O986" t="str">
            <v>C701</v>
          </cell>
          <cell r="Q986">
            <v>2246</v>
          </cell>
          <cell r="R986">
            <v>0</v>
          </cell>
          <cell r="S986" t="b">
            <v>0</v>
          </cell>
          <cell r="U986" t="str">
            <v>ZK1</v>
          </cell>
          <cell r="V986" t="str">
            <v>C701</v>
          </cell>
          <cell r="W986">
            <v>0</v>
          </cell>
          <cell r="X986">
            <v>0</v>
          </cell>
          <cell r="Y986">
            <v>2246</v>
          </cell>
          <cell r="Z986">
            <v>0</v>
          </cell>
          <cell r="AA986">
            <v>2246</v>
          </cell>
          <cell r="AB986" t="str">
            <v>C701</v>
          </cell>
          <cell r="AC986">
            <v>0</v>
          </cell>
          <cell r="AD986">
            <v>0</v>
          </cell>
          <cell r="AE986">
            <v>2246</v>
          </cell>
          <cell r="AF986">
            <v>0</v>
          </cell>
          <cell r="AG986" t="str">
            <v>C701</v>
          </cell>
          <cell r="AK986">
            <v>1</v>
          </cell>
          <cell r="AL986">
            <v>0</v>
          </cell>
          <cell r="AV986">
            <v>2246</v>
          </cell>
        </row>
        <row r="987">
          <cell r="A987" t="str">
            <v>ZK109.K270.C810</v>
          </cell>
          <cell r="B987" t="str">
            <v>ZK109</v>
          </cell>
          <cell r="C987">
            <v>0</v>
          </cell>
          <cell r="D987">
            <v>0</v>
          </cell>
          <cell r="E987">
            <v>0</v>
          </cell>
          <cell r="F987">
            <v>16671.150000000001</v>
          </cell>
          <cell r="G987">
            <v>0</v>
          </cell>
          <cell r="H987">
            <v>16671.150000000001</v>
          </cell>
          <cell r="J987" t="str">
            <v>ZK109.K270.C810</v>
          </cell>
          <cell r="K987">
            <v>16671.150000000001</v>
          </cell>
          <cell r="L987" t="str">
            <v>ZK109.K270.C810</v>
          </cell>
          <cell r="M987" t="str">
            <v>ZK109.K270.C810</v>
          </cell>
          <cell r="N987" t="str">
            <v>ZK109</v>
          </cell>
          <cell r="O987" t="str">
            <v>C810</v>
          </cell>
          <cell r="Q987">
            <v>16671.150000000001</v>
          </cell>
          <cell r="R987">
            <v>0</v>
          </cell>
          <cell r="S987" t="b">
            <v>0</v>
          </cell>
          <cell r="U987" t="str">
            <v>ZK1</v>
          </cell>
          <cell r="V987" t="str">
            <v>C810</v>
          </cell>
          <cell r="W987">
            <v>0</v>
          </cell>
          <cell r="X987">
            <v>0</v>
          </cell>
          <cell r="Y987">
            <v>16671.150000000001</v>
          </cell>
          <cell r="Z987">
            <v>0</v>
          </cell>
          <cell r="AA987">
            <v>16671.150000000001</v>
          </cell>
          <cell r="AB987" t="str">
            <v>C810</v>
          </cell>
          <cell r="AC987">
            <v>0</v>
          </cell>
          <cell r="AD987">
            <v>0</v>
          </cell>
          <cell r="AE987">
            <v>16671.150000000001</v>
          </cell>
          <cell r="AF987">
            <v>0</v>
          </cell>
          <cell r="AG987" t="str">
            <v>C810</v>
          </cell>
          <cell r="AK987">
            <v>1</v>
          </cell>
          <cell r="AL987">
            <v>0</v>
          </cell>
          <cell r="AV987">
            <v>16671.150000000001</v>
          </cell>
        </row>
        <row r="988">
          <cell r="A988" t="str">
            <v>ZK109.K270.I001</v>
          </cell>
          <cell r="B988" t="str">
            <v>ZK109</v>
          </cell>
          <cell r="C988">
            <v>0</v>
          </cell>
          <cell r="D988">
            <v>0</v>
          </cell>
          <cell r="E988">
            <v>700</v>
          </cell>
          <cell r="F988">
            <v>0</v>
          </cell>
          <cell r="G988">
            <v>0</v>
          </cell>
          <cell r="H988">
            <v>0</v>
          </cell>
          <cell r="J988" t="str">
            <v>ZK109.K270.I001</v>
          </cell>
          <cell r="K988">
            <v>0</v>
          </cell>
          <cell r="L988" t="str">
            <v>ZK109.K270.I001</v>
          </cell>
          <cell r="M988" t="str">
            <v>ZK109.K270.I001</v>
          </cell>
          <cell r="N988" t="str">
            <v>ZK109</v>
          </cell>
          <cell r="O988" t="str">
            <v>I001</v>
          </cell>
          <cell r="Q988">
            <v>0</v>
          </cell>
          <cell r="R988">
            <v>0</v>
          </cell>
          <cell r="S988" t="b">
            <v>0</v>
          </cell>
          <cell r="U988" t="str">
            <v>ZK1</v>
          </cell>
          <cell r="V988" t="str">
            <v>I001</v>
          </cell>
          <cell r="W988">
            <v>0</v>
          </cell>
          <cell r="X988">
            <v>700</v>
          </cell>
          <cell r="Y988">
            <v>0</v>
          </cell>
          <cell r="Z988">
            <v>0</v>
          </cell>
          <cell r="AA988">
            <v>0</v>
          </cell>
          <cell r="AB988" t="str">
            <v>I001</v>
          </cell>
          <cell r="AC988">
            <v>0</v>
          </cell>
          <cell r="AD988">
            <v>700</v>
          </cell>
          <cell r="AE988">
            <v>0</v>
          </cell>
          <cell r="AF988">
            <v>0</v>
          </cell>
          <cell r="AG988" t="str">
            <v>I001</v>
          </cell>
          <cell r="AK988">
            <v>1</v>
          </cell>
          <cell r="AL988">
            <v>0</v>
          </cell>
          <cell r="AV988">
            <v>700</v>
          </cell>
        </row>
        <row r="989">
          <cell r="A989" t="str">
            <v>ZK109.K270.I004</v>
          </cell>
          <cell r="B989" t="str">
            <v>ZK109</v>
          </cell>
          <cell r="C989">
            <v>0</v>
          </cell>
          <cell r="D989">
            <v>0</v>
          </cell>
          <cell r="E989">
            <v>0</v>
          </cell>
          <cell r="F989">
            <v>1315.39</v>
          </cell>
          <cell r="G989">
            <v>0</v>
          </cell>
          <cell r="H989">
            <v>1315.39</v>
          </cell>
          <cell r="J989" t="str">
            <v>ZK109.K270.I004</v>
          </cell>
          <cell r="K989">
            <v>1315.39</v>
          </cell>
          <cell r="L989" t="str">
            <v>ZK109.K270.I004</v>
          </cell>
          <cell r="M989" t="str">
            <v>ZK109.K270.I004</v>
          </cell>
          <cell r="N989" t="str">
            <v>ZK109</v>
          </cell>
          <cell r="O989" t="str">
            <v>I004</v>
          </cell>
          <cell r="Q989">
            <v>1315.39</v>
          </cell>
          <cell r="R989">
            <v>0</v>
          </cell>
          <cell r="S989" t="b">
            <v>0</v>
          </cell>
          <cell r="U989" t="str">
            <v>ZK1</v>
          </cell>
          <cell r="V989" t="str">
            <v>I004</v>
          </cell>
          <cell r="W989">
            <v>0</v>
          </cell>
          <cell r="X989">
            <v>0</v>
          </cell>
          <cell r="Y989">
            <v>1315.39</v>
          </cell>
          <cell r="Z989">
            <v>0</v>
          </cell>
          <cell r="AA989">
            <v>1315.39</v>
          </cell>
          <cell r="AB989" t="str">
            <v>I004</v>
          </cell>
          <cell r="AC989">
            <v>0</v>
          </cell>
          <cell r="AD989">
            <v>0</v>
          </cell>
          <cell r="AE989">
            <v>1315.39</v>
          </cell>
          <cell r="AF989">
            <v>0</v>
          </cell>
          <cell r="AG989" t="str">
            <v>I004</v>
          </cell>
          <cell r="AK989">
            <v>1</v>
          </cell>
          <cell r="AL989">
            <v>0</v>
          </cell>
          <cell r="AV989">
            <v>1315.39</v>
          </cell>
        </row>
        <row r="990">
          <cell r="A990" t="str">
            <v>ZK109.K270.I005</v>
          </cell>
          <cell r="B990" t="str">
            <v>ZK109</v>
          </cell>
          <cell r="C990">
            <v>0</v>
          </cell>
          <cell r="D990">
            <v>0</v>
          </cell>
          <cell r="E990">
            <v>0</v>
          </cell>
          <cell r="F990">
            <v>150</v>
          </cell>
          <cell r="G990">
            <v>0</v>
          </cell>
          <cell r="H990">
            <v>150</v>
          </cell>
          <cell r="J990" t="str">
            <v>ZK109.K270.I005</v>
          </cell>
          <cell r="K990">
            <v>150</v>
          </cell>
          <cell r="L990" t="str">
            <v>ZK109.K270.I005</v>
          </cell>
          <cell r="M990" t="str">
            <v>ZK109.K270.I005</v>
          </cell>
          <cell r="N990" t="str">
            <v>ZK109</v>
          </cell>
          <cell r="O990" t="str">
            <v>I005</v>
          </cell>
          <cell r="Q990">
            <v>150</v>
          </cell>
          <cell r="R990">
            <v>0</v>
          </cell>
          <cell r="S990" t="b">
            <v>0</v>
          </cell>
          <cell r="U990" t="str">
            <v>ZK1</v>
          </cell>
          <cell r="V990" t="str">
            <v>I005</v>
          </cell>
          <cell r="W990">
            <v>0</v>
          </cell>
          <cell r="X990">
            <v>0</v>
          </cell>
          <cell r="Y990">
            <v>150</v>
          </cell>
          <cell r="Z990">
            <v>0</v>
          </cell>
          <cell r="AA990">
            <v>150</v>
          </cell>
          <cell r="AB990" t="str">
            <v>I005</v>
          </cell>
          <cell r="AC990">
            <v>0</v>
          </cell>
          <cell r="AD990">
            <v>0</v>
          </cell>
          <cell r="AE990">
            <v>150</v>
          </cell>
          <cell r="AF990">
            <v>0</v>
          </cell>
          <cell r="AG990" t="str">
            <v>I005</v>
          </cell>
          <cell r="AK990">
            <v>1</v>
          </cell>
          <cell r="AL990">
            <v>0</v>
          </cell>
          <cell r="AV990">
            <v>150</v>
          </cell>
        </row>
        <row r="991">
          <cell r="A991" t="str">
            <v>ZK109.K270.I006</v>
          </cell>
          <cell r="B991" t="str">
            <v>ZK109</v>
          </cell>
          <cell r="C991">
            <v>0</v>
          </cell>
          <cell r="D991">
            <v>0</v>
          </cell>
          <cell r="E991">
            <v>0</v>
          </cell>
          <cell r="F991">
            <v>210</v>
          </cell>
          <cell r="G991">
            <v>0</v>
          </cell>
          <cell r="H991">
            <v>210</v>
          </cell>
          <cell r="J991" t="str">
            <v>ZK109.K270.I006</v>
          </cell>
          <cell r="K991">
            <v>210</v>
          </cell>
          <cell r="L991" t="str">
            <v>ZK109.K270.I006</v>
          </cell>
          <cell r="M991" t="str">
            <v>ZK109.K270.I006</v>
          </cell>
          <cell r="N991" t="str">
            <v>ZK109</v>
          </cell>
          <cell r="O991" t="str">
            <v>I006</v>
          </cell>
          <cell r="Q991">
            <v>210</v>
          </cell>
          <cell r="R991">
            <v>0</v>
          </cell>
          <cell r="S991" t="b">
            <v>0</v>
          </cell>
          <cell r="U991" t="str">
            <v>ZK1</v>
          </cell>
          <cell r="V991" t="str">
            <v>I006</v>
          </cell>
          <cell r="W991">
            <v>0</v>
          </cell>
          <cell r="X991">
            <v>0</v>
          </cell>
          <cell r="Y991">
            <v>210</v>
          </cell>
          <cell r="Z991">
            <v>0</v>
          </cell>
          <cell r="AA991">
            <v>210</v>
          </cell>
          <cell r="AB991" t="str">
            <v>I006</v>
          </cell>
          <cell r="AC991">
            <v>0</v>
          </cell>
          <cell r="AD991">
            <v>0</v>
          </cell>
          <cell r="AE991">
            <v>210</v>
          </cell>
          <cell r="AF991">
            <v>0</v>
          </cell>
          <cell r="AG991" t="str">
            <v>I006</v>
          </cell>
          <cell r="AK991">
            <v>1</v>
          </cell>
          <cell r="AL991">
            <v>0</v>
          </cell>
          <cell r="AV991">
            <v>210</v>
          </cell>
        </row>
        <row r="992">
          <cell r="A992" t="str">
            <v>ZK109.K270.I007</v>
          </cell>
          <cell r="B992" t="str">
            <v>ZK109</v>
          </cell>
          <cell r="C992">
            <v>0</v>
          </cell>
          <cell r="D992">
            <v>0</v>
          </cell>
          <cell r="E992">
            <v>0</v>
          </cell>
          <cell r="F992">
            <v>250</v>
          </cell>
          <cell r="G992">
            <v>0</v>
          </cell>
          <cell r="H992">
            <v>250</v>
          </cell>
          <cell r="J992" t="str">
            <v>ZK109.K270.I007</v>
          </cell>
          <cell r="K992">
            <v>250</v>
          </cell>
          <cell r="L992" t="str">
            <v>ZK109.K270.I007</v>
          </cell>
          <cell r="M992" t="str">
            <v>ZK109.K270.I007</v>
          </cell>
          <cell r="N992" t="str">
            <v>ZK109</v>
          </cell>
          <cell r="O992" t="str">
            <v>I007</v>
          </cell>
          <cell r="Q992">
            <v>250</v>
          </cell>
          <cell r="R992">
            <v>0</v>
          </cell>
          <cell r="S992" t="b">
            <v>0</v>
          </cell>
          <cell r="U992" t="str">
            <v>ZK1</v>
          </cell>
          <cell r="V992" t="str">
            <v>I007</v>
          </cell>
          <cell r="W992">
            <v>0</v>
          </cell>
          <cell r="X992">
            <v>0</v>
          </cell>
          <cell r="Y992">
            <v>250</v>
          </cell>
          <cell r="Z992">
            <v>0</v>
          </cell>
          <cell r="AA992">
            <v>250</v>
          </cell>
          <cell r="AB992" t="str">
            <v>I007</v>
          </cell>
          <cell r="AC992">
            <v>0</v>
          </cell>
          <cell r="AD992">
            <v>0</v>
          </cell>
          <cell r="AE992">
            <v>250</v>
          </cell>
          <cell r="AF992">
            <v>0</v>
          </cell>
          <cell r="AG992" t="str">
            <v>I007</v>
          </cell>
          <cell r="AK992">
            <v>1</v>
          </cell>
          <cell r="AL992">
            <v>0</v>
          </cell>
          <cell r="AV992">
            <v>250</v>
          </cell>
        </row>
        <row r="993">
          <cell r="A993" t="str">
            <v>ZK109.K270.I008</v>
          </cell>
          <cell r="B993" t="str">
            <v>ZK109</v>
          </cell>
          <cell r="C993">
            <v>0</v>
          </cell>
          <cell r="D993">
            <v>0</v>
          </cell>
          <cell r="E993">
            <v>0</v>
          </cell>
          <cell r="F993">
            <v>575</v>
          </cell>
          <cell r="G993">
            <v>0</v>
          </cell>
          <cell r="H993">
            <v>575</v>
          </cell>
          <cell r="J993" t="str">
            <v>ZK109.K270.I008</v>
          </cell>
          <cell r="K993">
            <v>575</v>
          </cell>
          <cell r="L993" t="str">
            <v>ZK109.K270.I008</v>
          </cell>
          <cell r="M993" t="str">
            <v>ZK109.K270.I008</v>
          </cell>
          <cell r="N993" t="str">
            <v>ZK109</v>
          </cell>
          <cell r="O993" t="str">
            <v>I008</v>
          </cell>
          <cell r="Q993">
            <v>575</v>
          </cell>
          <cell r="R993">
            <v>0</v>
          </cell>
          <cell r="S993" t="b">
            <v>0</v>
          </cell>
          <cell r="U993" t="str">
            <v>ZK1</v>
          </cell>
          <cell r="V993" t="str">
            <v>I008</v>
          </cell>
          <cell r="W993">
            <v>0</v>
          </cell>
          <cell r="X993">
            <v>0</v>
          </cell>
          <cell r="Y993">
            <v>575</v>
          </cell>
          <cell r="Z993">
            <v>0</v>
          </cell>
          <cell r="AA993">
            <v>575</v>
          </cell>
          <cell r="AB993" t="str">
            <v>I008</v>
          </cell>
          <cell r="AC993">
            <v>0</v>
          </cell>
          <cell r="AD993">
            <v>0</v>
          </cell>
          <cell r="AE993">
            <v>575</v>
          </cell>
          <cell r="AF993">
            <v>0</v>
          </cell>
          <cell r="AG993" t="str">
            <v>I008</v>
          </cell>
          <cell r="AK993">
            <v>1</v>
          </cell>
          <cell r="AL993">
            <v>0</v>
          </cell>
          <cell r="AV993">
            <v>575</v>
          </cell>
        </row>
        <row r="994">
          <cell r="A994" t="str">
            <v>ZK109.K270.I009</v>
          </cell>
          <cell r="B994" t="str">
            <v>ZK109</v>
          </cell>
          <cell r="C994">
            <v>0</v>
          </cell>
          <cell r="D994">
            <v>0</v>
          </cell>
          <cell r="E994">
            <v>0</v>
          </cell>
          <cell r="F994">
            <v>9054</v>
          </cell>
          <cell r="G994">
            <v>0</v>
          </cell>
          <cell r="H994">
            <v>9054</v>
          </cell>
          <cell r="J994" t="str">
            <v>ZK109.K270.I009</v>
          </cell>
          <cell r="K994">
            <v>9054</v>
          </cell>
          <cell r="L994" t="str">
            <v>ZK109.K270.I009</v>
          </cell>
          <cell r="M994" t="str">
            <v>ZK109.K270.I009</v>
          </cell>
          <cell r="N994" t="str">
            <v>ZK109</v>
          </cell>
          <cell r="O994" t="str">
            <v>I009</v>
          </cell>
          <cell r="Q994">
            <v>9054</v>
          </cell>
          <cell r="R994">
            <v>0</v>
          </cell>
          <cell r="S994" t="b">
            <v>0</v>
          </cell>
          <cell r="U994" t="str">
            <v>ZK1</v>
          </cell>
          <cell r="V994" t="str">
            <v>I009</v>
          </cell>
          <cell r="W994">
            <v>0</v>
          </cell>
          <cell r="X994">
            <v>0</v>
          </cell>
          <cell r="Y994">
            <v>9054</v>
          </cell>
          <cell r="Z994">
            <v>0</v>
          </cell>
          <cell r="AA994">
            <v>9054</v>
          </cell>
          <cell r="AB994" t="str">
            <v>I009</v>
          </cell>
          <cell r="AC994">
            <v>0</v>
          </cell>
          <cell r="AD994">
            <v>0</v>
          </cell>
          <cell r="AE994">
            <v>9054</v>
          </cell>
          <cell r="AF994">
            <v>0</v>
          </cell>
          <cell r="AG994" t="str">
            <v>I009</v>
          </cell>
          <cell r="AK994">
            <v>1</v>
          </cell>
          <cell r="AL994">
            <v>0</v>
          </cell>
          <cell r="AV994">
            <v>9054</v>
          </cell>
        </row>
        <row r="995">
          <cell r="A995" t="str">
            <v>ZK109.K270.I014</v>
          </cell>
          <cell r="B995" t="str">
            <v>ZK109</v>
          </cell>
          <cell r="C995">
            <v>0</v>
          </cell>
          <cell r="D995">
            <v>0</v>
          </cell>
          <cell r="E995">
            <v>0</v>
          </cell>
          <cell r="F995">
            <v>2100</v>
          </cell>
          <cell r="G995">
            <v>0</v>
          </cell>
          <cell r="H995">
            <v>2100</v>
          </cell>
          <cell r="J995" t="str">
            <v>ZK109.K270.I014</v>
          </cell>
          <cell r="K995">
            <v>2100</v>
          </cell>
          <cell r="L995" t="str">
            <v>ZK109.K270.I014</v>
          </cell>
          <cell r="M995" t="str">
            <v>ZK109.K270.I014</v>
          </cell>
          <cell r="N995" t="str">
            <v>ZK109</v>
          </cell>
          <cell r="O995" t="str">
            <v>I014</v>
          </cell>
          <cell r="Q995">
            <v>2100</v>
          </cell>
          <cell r="R995">
            <v>0</v>
          </cell>
          <cell r="S995" t="b">
            <v>0</v>
          </cell>
          <cell r="U995" t="str">
            <v>ZK1</v>
          </cell>
          <cell r="V995" t="str">
            <v>I014</v>
          </cell>
          <cell r="W995">
            <v>0</v>
          </cell>
          <cell r="X995">
            <v>0</v>
          </cell>
          <cell r="Y995">
            <v>2100</v>
          </cell>
          <cell r="Z995">
            <v>0</v>
          </cell>
          <cell r="AA995">
            <v>2100</v>
          </cell>
          <cell r="AB995" t="str">
            <v>I014</v>
          </cell>
          <cell r="AC995">
            <v>0</v>
          </cell>
          <cell r="AD995">
            <v>0</v>
          </cell>
          <cell r="AE995">
            <v>2100</v>
          </cell>
          <cell r="AF995">
            <v>0</v>
          </cell>
          <cell r="AG995" t="str">
            <v>I014</v>
          </cell>
          <cell r="AK995">
            <v>1</v>
          </cell>
          <cell r="AL995">
            <v>0</v>
          </cell>
          <cell r="AV995">
            <v>2100</v>
          </cell>
        </row>
        <row r="996">
          <cell r="A996" t="str">
            <v>ZK109.K271.C019</v>
          </cell>
          <cell r="B996" t="str">
            <v>ZK109</v>
          </cell>
          <cell r="C996">
            <v>0</v>
          </cell>
          <cell r="D996">
            <v>0</v>
          </cell>
          <cell r="E996">
            <v>1671.57</v>
          </cell>
          <cell r="F996">
            <v>0</v>
          </cell>
          <cell r="G996">
            <v>0</v>
          </cell>
          <cell r="H996">
            <v>0</v>
          </cell>
          <cell r="J996" t="str">
            <v>ZK109.K271.C019</v>
          </cell>
          <cell r="K996">
            <v>0</v>
          </cell>
          <cell r="L996" t="str">
            <v>ZK109.K271.C019</v>
          </cell>
          <cell r="M996" t="str">
            <v>ZK109.K271.C019</v>
          </cell>
          <cell r="N996" t="str">
            <v>ZK109</v>
          </cell>
          <cell r="O996" t="str">
            <v>C019</v>
          </cell>
          <cell r="Q996">
            <v>0</v>
          </cell>
          <cell r="R996">
            <v>0</v>
          </cell>
          <cell r="S996" t="b">
            <v>0</v>
          </cell>
          <cell r="U996" t="str">
            <v>ZK1</v>
          </cell>
          <cell r="V996" t="str">
            <v>C019</v>
          </cell>
          <cell r="W996">
            <v>0</v>
          </cell>
          <cell r="X996">
            <v>1671.57</v>
          </cell>
          <cell r="Y996">
            <v>0</v>
          </cell>
          <cell r="Z996">
            <v>0</v>
          </cell>
          <cell r="AA996">
            <v>0</v>
          </cell>
          <cell r="AB996" t="str">
            <v>C019</v>
          </cell>
          <cell r="AC996">
            <v>0</v>
          </cell>
          <cell r="AD996">
            <v>1671.57</v>
          </cell>
          <cell r="AE996">
            <v>0</v>
          </cell>
          <cell r="AF996">
            <v>0</v>
          </cell>
          <cell r="AG996" t="str">
            <v>C019</v>
          </cell>
          <cell r="AK996">
            <v>1</v>
          </cell>
          <cell r="AL996">
            <v>0</v>
          </cell>
          <cell r="AV996">
            <v>1671.57</v>
          </cell>
        </row>
        <row r="997">
          <cell r="A997" t="str">
            <v>ZK109.K271.C020</v>
          </cell>
          <cell r="B997" t="str">
            <v>ZK109</v>
          </cell>
          <cell r="C997">
            <v>0</v>
          </cell>
          <cell r="D997">
            <v>0</v>
          </cell>
          <cell r="E997">
            <v>1210</v>
          </cell>
          <cell r="F997">
            <v>0</v>
          </cell>
          <cell r="G997">
            <v>0</v>
          </cell>
          <cell r="H997">
            <v>0</v>
          </cell>
          <cell r="J997" t="str">
            <v>ZK109.K271.C020</v>
          </cell>
          <cell r="K997">
            <v>0</v>
          </cell>
          <cell r="L997" t="str">
            <v>ZK109.K271.C020</v>
          </cell>
          <cell r="M997" t="str">
            <v>ZK109.K271.C020</v>
          </cell>
          <cell r="N997" t="str">
            <v>ZK109</v>
          </cell>
          <cell r="O997" t="str">
            <v>C020</v>
          </cell>
          <cell r="Q997">
            <v>0</v>
          </cell>
          <cell r="R997">
            <v>0</v>
          </cell>
          <cell r="S997" t="b">
            <v>0</v>
          </cell>
          <cell r="U997" t="str">
            <v>ZK1</v>
          </cell>
          <cell r="V997" t="str">
            <v>C020</v>
          </cell>
          <cell r="W997">
            <v>0</v>
          </cell>
          <cell r="X997">
            <v>1210</v>
          </cell>
          <cell r="Y997">
            <v>0</v>
          </cell>
          <cell r="Z997">
            <v>0</v>
          </cell>
          <cell r="AA997">
            <v>0</v>
          </cell>
          <cell r="AB997" t="str">
            <v>C020</v>
          </cell>
          <cell r="AC997">
            <v>0</v>
          </cell>
          <cell r="AD997">
            <v>1210</v>
          </cell>
          <cell r="AE997">
            <v>0</v>
          </cell>
          <cell r="AF997">
            <v>0</v>
          </cell>
          <cell r="AG997" t="str">
            <v>C020</v>
          </cell>
          <cell r="AK997">
            <v>1</v>
          </cell>
          <cell r="AL997">
            <v>0</v>
          </cell>
          <cell r="AV997">
            <v>1210</v>
          </cell>
        </row>
        <row r="998">
          <cell r="A998" t="str">
            <v>ZK109.K271.C132</v>
          </cell>
          <cell r="B998" t="str">
            <v>ZK109</v>
          </cell>
          <cell r="C998">
            <v>0</v>
          </cell>
          <cell r="D998">
            <v>0</v>
          </cell>
          <cell r="E998">
            <v>0</v>
          </cell>
          <cell r="F998">
            <v>325.5</v>
          </cell>
          <cell r="G998">
            <v>0</v>
          </cell>
          <cell r="H998">
            <v>325.5</v>
          </cell>
          <cell r="J998" t="str">
            <v>ZK109.K271.C132</v>
          </cell>
          <cell r="K998">
            <v>325.5</v>
          </cell>
          <cell r="L998" t="str">
            <v>ZK109.K271.C132</v>
          </cell>
          <cell r="M998" t="str">
            <v>ZK109.K271.C132</v>
          </cell>
          <cell r="N998" t="str">
            <v>ZK109</v>
          </cell>
          <cell r="O998" t="str">
            <v>C132</v>
          </cell>
          <cell r="Q998">
            <v>325.5</v>
          </cell>
          <cell r="R998">
            <v>0</v>
          </cell>
          <cell r="S998" t="b">
            <v>0</v>
          </cell>
          <cell r="U998" t="str">
            <v>ZK1</v>
          </cell>
          <cell r="V998" t="str">
            <v>C132</v>
          </cell>
          <cell r="W998">
            <v>0</v>
          </cell>
          <cell r="X998">
            <v>0</v>
          </cell>
          <cell r="Y998">
            <v>325.5</v>
          </cell>
          <cell r="Z998">
            <v>0</v>
          </cell>
          <cell r="AA998">
            <v>325.5</v>
          </cell>
          <cell r="AB998" t="str">
            <v>C132</v>
          </cell>
          <cell r="AC998">
            <v>0</v>
          </cell>
          <cell r="AD998">
            <v>0</v>
          </cell>
          <cell r="AE998">
            <v>325.5</v>
          </cell>
          <cell r="AF998">
            <v>0</v>
          </cell>
          <cell r="AG998" t="str">
            <v>C132</v>
          </cell>
          <cell r="AK998">
            <v>1</v>
          </cell>
          <cell r="AL998">
            <v>0</v>
          </cell>
          <cell r="AV998">
            <v>325.5</v>
          </cell>
        </row>
        <row r="999">
          <cell r="A999" t="str">
            <v>ZK109.K271.C300</v>
          </cell>
          <cell r="B999" t="str">
            <v>ZK109</v>
          </cell>
          <cell r="C999">
            <v>0</v>
          </cell>
          <cell r="D999">
            <v>0</v>
          </cell>
          <cell r="E999">
            <v>0</v>
          </cell>
          <cell r="F999">
            <v>1279.94</v>
          </cell>
          <cell r="G999">
            <v>0</v>
          </cell>
          <cell r="H999">
            <v>1279.94</v>
          </cell>
          <cell r="J999" t="str">
            <v>ZK109.K271.C300</v>
          </cell>
          <cell r="K999">
            <v>1279.94</v>
          </cell>
          <cell r="L999" t="str">
            <v>ZK109.K271.C300</v>
          </cell>
          <cell r="M999" t="str">
            <v>ZK109.K271.C300</v>
          </cell>
          <cell r="N999" t="str">
            <v>ZK109</v>
          </cell>
          <cell r="O999" t="str">
            <v>C300</v>
          </cell>
          <cell r="Q999">
            <v>1279.94</v>
          </cell>
          <cell r="R999">
            <v>0</v>
          </cell>
          <cell r="S999" t="b">
            <v>0</v>
          </cell>
          <cell r="U999" t="str">
            <v>ZK1</v>
          </cell>
          <cell r="V999" t="str">
            <v>C300</v>
          </cell>
          <cell r="W999">
            <v>0</v>
          </cell>
          <cell r="X999">
            <v>0</v>
          </cell>
          <cell r="Y999">
            <v>1279.94</v>
          </cell>
          <cell r="Z999">
            <v>0</v>
          </cell>
          <cell r="AA999">
            <v>1279.94</v>
          </cell>
          <cell r="AB999" t="str">
            <v>C300</v>
          </cell>
          <cell r="AC999">
            <v>0</v>
          </cell>
          <cell r="AD999">
            <v>0</v>
          </cell>
          <cell r="AE999">
            <v>1279.94</v>
          </cell>
          <cell r="AF999">
            <v>0</v>
          </cell>
          <cell r="AG999" t="str">
            <v>C300</v>
          </cell>
          <cell r="AK999">
            <v>1</v>
          </cell>
          <cell r="AL999">
            <v>0</v>
          </cell>
          <cell r="AV999">
            <v>1279.94</v>
          </cell>
        </row>
        <row r="1000">
          <cell r="A1000" t="str">
            <v>ZK109.K271.C320</v>
          </cell>
          <cell r="B1000" t="str">
            <v>ZK109</v>
          </cell>
          <cell r="C1000">
            <v>0</v>
          </cell>
          <cell r="D1000">
            <v>0</v>
          </cell>
          <cell r="E1000">
            <v>540</v>
          </cell>
          <cell r="F1000">
            <v>380</v>
          </cell>
          <cell r="G1000">
            <v>0</v>
          </cell>
          <cell r="H1000">
            <v>380</v>
          </cell>
          <cell r="J1000" t="str">
            <v>ZK109.K271.C320</v>
          </cell>
          <cell r="K1000">
            <v>380</v>
          </cell>
          <cell r="L1000" t="str">
            <v>ZK109.K271.C320</v>
          </cell>
          <cell r="M1000" t="str">
            <v>ZK109.K271.C320</v>
          </cell>
          <cell r="N1000" t="str">
            <v>ZK109</v>
          </cell>
          <cell r="O1000" t="str">
            <v>C320</v>
          </cell>
          <cell r="Q1000">
            <v>380</v>
          </cell>
          <cell r="R1000">
            <v>0</v>
          </cell>
          <cell r="S1000" t="b">
            <v>0</v>
          </cell>
          <cell r="U1000" t="str">
            <v>ZK1</v>
          </cell>
          <cell r="V1000" t="str">
            <v>C320</v>
          </cell>
          <cell r="W1000">
            <v>0</v>
          </cell>
          <cell r="X1000">
            <v>540</v>
          </cell>
          <cell r="Y1000">
            <v>380</v>
          </cell>
          <cell r="Z1000">
            <v>0</v>
          </cell>
          <cell r="AA1000">
            <v>380</v>
          </cell>
          <cell r="AB1000" t="str">
            <v>C320</v>
          </cell>
          <cell r="AC1000">
            <v>0</v>
          </cell>
          <cell r="AD1000">
            <v>540</v>
          </cell>
          <cell r="AE1000">
            <v>380</v>
          </cell>
          <cell r="AF1000">
            <v>0</v>
          </cell>
          <cell r="AG1000" t="str">
            <v>C320</v>
          </cell>
          <cell r="AK1000">
            <v>1</v>
          </cell>
          <cell r="AL1000">
            <v>0</v>
          </cell>
          <cell r="AV1000">
            <v>920</v>
          </cell>
        </row>
        <row r="1001">
          <cell r="A1001" t="str">
            <v>ZK109.K271.C603</v>
          </cell>
          <cell r="B1001" t="str">
            <v>ZK109</v>
          </cell>
          <cell r="C1001">
            <v>0</v>
          </cell>
          <cell r="D1001">
            <v>0</v>
          </cell>
          <cell r="E1001">
            <v>60</v>
          </cell>
          <cell r="F1001">
            <v>0</v>
          </cell>
          <cell r="G1001">
            <v>0</v>
          </cell>
          <cell r="H1001">
            <v>0</v>
          </cell>
          <cell r="J1001" t="str">
            <v>ZK109.K271.C603</v>
          </cell>
          <cell r="K1001">
            <v>0</v>
          </cell>
          <cell r="L1001" t="str">
            <v>ZK109.K271.C603</v>
          </cell>
          <cell r="M1001" t="str">
            <v>ZK109.K271.C603</v>
          </cell>
          <cell r="N1001" t="str">
            <v>ZK109</v>
          </cell>
          <cell r="O1001" t="str">
            <v>C603</v>
          </cell>
          <cell r="Q1001">
            <v>0</v>
          </cell>
          <cell r="R1001">
            <v>0</v>
          </cell>
          <cell r="S1001" t="b">
            <v>0</v>
          </cell>
          <cell r="U1001" t="str">
            <v>ZK1</v>
          </cell>
          <cell r="V1001" t="str">
            <v>C603</v>
          </cell>
          <cell r="W1001">
            <v>0</v>
          </cell>
          <cell r="X1001">
            <v>60</v>
          </cell>
          <cell r="Y1001">
            <v>0</v>
          </cell>
          <cell r="Z1001">
            <v>0</v>
          </cell>
          <cell r="AA1001">
            <v>0</v>
          </cell>
          <cell r="AB1001" t="str">
            <v>C603</v>
          </cell>
          <cell r="AC1001">
            <v>0</v>
          </cell>
          <cell r="AD1001">
            <v>60</v>
          </cell>
          <cell r="AE1001">
            <v>0</v>
          </cell>
          <cell r="AF1001">
            <v>0</v>
          </cell>
          <cell r="AG1001" t="str">
            <v>C603</v>
          </cell>
          <cell r="AK1001">
            <v>1</v>
          </cell>
          <cell r="AL1001">
            <v>0</v>
          </cell>
          <cell r="AV1001">
            <v>60</v>
          </cell>
        </row>
        <row r="1002">
          <cell r="A1002" t="str">
            <v>ZK109.K271.C610</v>
          </cell>
          <cell r="B1002" t="str">
            <v>ZK109</v>
          </cell>
          <cell r="C1002">
            <v>0</v>
          </cell>
          <cell r="D1002">
            <v>0</v>
          </cell>
          <cell r="E1002">
            <v>0</v>
          </cell>
          <cell r="F1002">
            <v>1430.4</v>
          </cell>
          <cell r="G1002">
            <v>0</v>
          </cell>
          <cell r="H1002">
            <v>1430.4</v>
          </cell>
          <cell r="J1002" t="str">
            <v>ZK109.K271.C610</v>
          </cell>
          <cell r="K1002">
            <v>1430.4</v>
          </cell>
          <cell r="L1002" t="str">
            <v>ZK109.K271.C610</v>
          </cell>
          <cell r="M1002" t="str">
            <v>ZK109.K271.C610</v>
          </cell>
          <cell r="N1002" t="str">
            <v>ZK109</v>
          </cell>
          <cell r="O1002" t="str">
            <v>C610</v>
          </cell>
          <cell r="Q1002">
            <v>1430.4</v>
          </cell>
          <cell r="R1002">
            <v>0</v>
          </cell>
          <cell r="S1002" t="b">
            <v>0</v>
          </cell>
          <cell r="U1002" t="str">
            <v>ZK1</v>
          </cell>
          <cell r="V1002" t="str">
            <v>C610</v>
          </cell>
          <cell r="W1002">
            <v>0</v>
          </cell>
          <cell r="X1002">
            <v>0</v>
          </cell>
          <cell r="Y1002">
            <v>1430.4</v>
          </cell>
          <cell r="Z1002">
            <v>0</v>
          </cell>
          <cell r="AA1002">
            <v>1430.4</v>
          </cell>
          <cell r="AB1002" t="str">
            <v>C610</v>
          </cell>
          <cell r="AC1002">
            <v>0</v>
          </cell>
          <cell r="AD1002">
            <v>0</v>
          </cell>
          <cell r="AE1002">
            <v>1430.4</v>
          </cell>
          <cell r="AF1002">
            <v>0</v>
          </cell>
          <cell r="AG1002" t="str">
            <v>C610</v>
          </cell>
          <cell r="AK1002">
            <v>1</v>
          </cell>
          <cell r="AL1002">
            <v>0</v>
          </cell>
          <cell r="AV1002">
            <v>1430.4</v>
          </cell>
        </row>
        <row r="1003">
          <cell r="A1003" t="str">
            <v>ZK109.K271.I004</v>
          </cell>
          <cell r="B1003" t="str">
            <v>ZK109</v>
          </cell>
          <cell r="C1003">
            <v>0</v>
          </cell>
          <cell r="D1003">
            <v>0</v>
          </cell>
          <cell r="E1003">
            <v>0</v>
          </cell>
          <cell r="F1003">
            <v>2713.7</v>
          </cell>
          <cell r="G1003">
            <v>0</v>
          </cell>
          <cell r="H1003">
            <v>2713.7</v>
          </cell>
          <cell r="J1003" t="str">
            <v>ZK109.K271.I004</v>
          </cell>
          <cell r="K1003">
            <v>2713.7</v>
          </cell>
          <cell r="L1003" t="str">
            <v>ZK109.K271.I004</v>
          </cell>
          <cell r="M1003" t="str">
            <v>ZK109.K271.I004</v>
          </cell>
          <cell r="N1003" t="str">
            <v>ZK109</v>
          </cell>
          <cell r="O1003" t="str">
            <v>I004</v>
          </cell>
          <cell r="Q1003">
            <v>2713.7</v>
          </cell>
          <cell r="R1003">
            <v>0</v>
          </cell>
          <cell r="S1003" t="b">
            <v>0</v>
          </cell>
          <cell r="U1003" t="str">
            <v>ZK1</v>
          </cell>
          <cell r="V1003" t="str">
            <v>I004</v>
          </cell>
          <cell r="W1003">
            <v>0</v>
          </cell>
          <cell r="X1003">
            <v>0</v>
          </cell>
          <cell r="Y1003">
            <v>2713.7</v>
          </cell>
          <cell r="Z1003">
            <v>0</v>
          </cell>
          <cell r="AA1003">
            <v>2713.7</v>
          </cell>
          <cell r="AB1003" t="str">
            <v>I004</v>
          </cell>
          <cell r="AC1003">
            <v>0</v>
          </cell>
          <cell r="AD1003">
            <v>0</v>
          </cell>
          <cell r="AE1003">
            <v>2713.7</v>
          </cell>
          <cell r="AF1003">
            <v>0</v>
          </cell>
          <cell r="AG1003" t="str">
            <v>I004</v>
          </cell>
          <cell r="AK1003">
            <v>1</v>
          </cell>
          <cell r="AL1003">
            <v>0</v>
          </cell>
          <cell r="AV1003">
            <v>2713.7</v>
          </cell>
        </row>
        <row r="1004">
          <cell r="A1004" t="str">
            <v>ZK109.K271.I005</v>
          </cell>
          <cell r="B1004" t="str">
            <v>ZK109</v>
          </cell>
          <cell r="C1004">
            <v>0</v>
          </cell>
          <cell r="D1004">
            <v>0</v>
          </cell>
          <cell r="E1004">
            <v>0</v>
          </cell>
          <cell r="F1004">
            <v>907</v>
          </cell>
          <cell r="G1004">
            <v>0</v>
          </cell>
          <cell r="H1004">
            <v>907</v>
          </cell>
          <cell r="J1004" t="str">
            <v>ZK109.K271.I005</v>
          </cell>
          <cell r="K1004">
            <v>907</v>
          </cell>
          <cell r="L1004" t="str">
            <v>ZK109.K271.I005</v>
          </cell>
          <cell r="M1004" t="str">
            <v>ZK109.K271.I005</v>
          </cell>
          <cell r="N1004" t="str">
            <v>ZK109</v>
          </cell>
          <cell r="O1004" t="str">
            <v>I005</v>
          </cell>
          <cell r="Q1004">
            <v>907</v>
          </cell>
          <cell r="R1004">
            <v>0</v>
          </cell>
          <cell r="S1004" t="b">
            <v>0</v>
          </cell>
          <cell r="U1004" t="str">
            <v>ZK1</v>
          </cell>
          <cell r="V1004" t="str">
            <v>I005</v>
          </cell>
          <cell r="W1004">
            <v>0</v>
          </cell>
          <cell r="X1004">
            <v>0</v>
          </cell>
          <cell r="Y1004">
            <v>907</v>
          </cell>
          <cell r="Z1004">
            <v>0</v>
          </cell>
          <cell r="AA1004">
            <v>907</v>
          </cell>
          <cell r="AB1004" t="str">
            <v>I005</v>
          </cell>
          <cell r="AC1004">
            <v>0</v>
          </cell>
          <cell r="AD1004">
            <v>0</v>
          </cell>
          <cell r="AE1004">
            <v>907</v>
          </cell>
          <cell r="AF1004">
            <v>0</v>
          </cell>
          <cell r="AG1004" t="str">
            <v>I005</v>
          </cell>
          <cell r="AK1004">
            <v>1</v>
          </cell>
          <cell r="AL1004">
            <v>0</v>
          </cell>
          <cell r="AV1004">
            <v>907</v>
          </cell>
        </row>
        <row r="1005">
          <cell r="A1005" t="str">
            <v>ZK109.K271.I006</v>
          </cell>
          <cell r="B1005" t="str">
            <v>ZK109</v>
          </cell>
          <cell r="C1005">
            <v>0</v>
          </cell>
          <cell r="D1005">
            <v>0</v>
          </cell>
          <cell r="E1005">
            <v>0</v>
          </cell>
          <cell r="F1005">
            <v>144</v>
          </cell>
          <cell r="G1005">
            <v>0</v>
          </cell>
          <cell r="H1005">
            <v>144</v>
          </cell>
          <cell r="J1005" t="str">
            <v>ZK109.K271.I006</v>
          </cell>
          <cell r="K1005">
            <v>144</v>
          </cell>
          <cell r="L1005" t="str">
            <v>ZK109.K271.I006</v>
          </cell>
          <cell r="M1005" t="str">
            <v>ZK109.K271.I006</v>
          </cell>
          <cell r="N1005" t="str">
            <v>ZK109</v>
          </cell>
          <cell r="O1005" t="str">
            <v>I006</v>
          </cell>
          <cell r="Q1005">
            <v>144</v>
          </cell>
          <cell r="R1005">
            <v>0</v>
          </cell>
          <cell r="S1005" t="b">
            <v>0</v>
          </cell>
          <cell r="U1005" t="str">
            <v>ZK1</v>
          </cell>
          <cell r="V1005" t="str">
            <v>I006</v>
          </cell>
          <cell r="W1005">
            <v>0</v>
          </cell>
          <cell r="X1005">
            <v>0</v>
          </cell>
          <cell r="Y1005">
            <v>144</v>
          </cell>
          <cell r="Z1005">
            <v>0</v>
          </cell>
          <cell r="AA1005">
            <v>144</v>
          </cell>
          <cell r="AB1005" t="str">
            <v>I006</v>
          </cell>
          <cell r="AC1005">
            <v>0</v>
          </cell>
          <cell r="AD1005">
            <v>0</v>
          </cell>
          <cell r="AE1005">
            <v>144</v>
          </cell>
          <cell r="AF1005">
            <v>0</v>
          </cell>
          <cell r="AG1005" t="str">
            <v>I006</v>
          </cell>
          <cell r="AK1005">
            <v>1</v>
          </cell>
          <cell r="AL1005">
            <v>0</v>
          </cell>
          <cell r="AV1005">
            <v>144</v>
          </cell>
        </row>
        <row r="1006">
          <cell r="A1006" t="str">
            <v>ZK109.K271.I008</v>
          </cell>
          <cell r="B1006" t="str">
            <v>ZK109</v>
          </cell>
          <cell r="C1006">
            <v>0</v>
          </cell>
          <cell r="D1006">
            <v>0</v>
          </cell>
          <cell r="E1006">
            <v>0</v>
          </cell>
          <cell r="F1006">
            <v>1376</v>
          </cell>
          <cell r="G1006">
            <v>0</v>
          </cell>
          <cell r="H1006">
            <v>1376</v>
          </cell>
          <cell r="J1006" t="str">
            <v>ZK109.K271.I008</v>
          </cell>
          <cell r="K1006">
            <v>1376</v>
          </cell>
          <cell r="L1006" t="str">
            <v>ZK109.K271.I008</v>
          </cell>
          <cell r="M1006" t="str">
            <v>ZK109.K271.I008</v>
          </cell>
          <cell r="N1006" t="str">
            <v>ZK109</v>
          </cell>
          <cell r="O1006" t="str">
            <v>I008</v>
          </cell>
          <cell r="Q1006">
            <v>1376</v>
          </cell>
          <cell r="R1006">
            <v>0</v>
          </cell>
          <cell r="S1006" t="b">
            <v>0</v>
          </cell>
          <cell r="U1006" t="str">
            <v>ZK1</v>
          </cell>
          <cell r="V1006" t="str">
            <v>I008</v>
          </cell>
          <cell r="W1006">
            <v>0</v>
          </cell>
          <cell r="X1006">
            <v>0</v>
          </cell>
          <cell r="Y1006">
            <v>1376</v>
          </cell>
          <cell r="Z1006">
            <v>0</v>
          </cell>
          <cell r="AA1006">
            <v>1376</v>
          </cell>
          <cell r="AB1006" t="str">
            <v>I008</v>
          </cell>
          <cell r="AC1006">
            <v>0</v>
          </cell>
          <cell r="AD1006">
            <v>0</v>
          </cell>
          <cell r="AE1006">
            <v>1376</v>
          </cell>
          <cell r="AF1006">
            <v>0</v>
          </cell>
          <cell r="AG1006" t="str">
            <v>I008</v>
          </cell>
          <cell r="AK1006">
            <v>1</v>
          </cell>
          <cell r="AL1006">
            <v>0</v>
          </cell>
          <cell r="AV1006">
            <v>1376</v>
          </cell>
        </row>
        <row r="1007">
          <cell r="A1007" t="str">
            <v>ZK109.K271.I014</v>
          </cell>
          <cell r="B1007" t="str">
            <v>ZK109</v>
          </cell>
          <cell r="C1007">
            <v>0</v>
          </cell>
          <cell r="D1007">
            <v>0</v>
          </cell>
          <cell r="E1007">
            <v>0</v>
          </cell>
          <cell r="F1007">
            <v>774</v>
          </cell>
          <cell r="G1007">
            <v>0</v>
          </cell>
          <cell r="H1007">
            <v>774</v>
          </cell>
          <cell r="J1007" t="str">
            <v>ZK109.K271.I014</v>
          </cell>
          <cell r="K1007">
            <v>774</v>
          </cell>
          <cell r="L1007" t="str">
            <v>ZK109.K271.I014</v>
          </cell>
          <cell r="M1007" t="str">
            <v>ZK109.K271.I014</v>
          </cell>
          <cell r="N1007" t="str">
            <v>ZK109</v>
          </cell>
          <cell r="O1007" t="str">
            <v>I014</v>
          </cell>
          <cell r="Q1007">
            <v>774</v>
          </cell>
          <cell r="R1007">
            <v>0</v>
          </cell>
          <cell r="S1007" t="b">
            <v>0</v>
          </cell>
          <cell r="U1007" t="str">
            <v>ZK1</v>
          </cell>
          <cell r="V1007" t="str">
            <v>I014</v>
          </cell>
          <cell r="W1007">
            <v>0</v>
          </cell>
          <cell r="X1007">
            <v>0</v>
          </cell>
          <cell r="Y1007">
            <v>774</v>
          </cell>
          <cell r="Z1007">
            <v>0</v>
          </cell>
          <cell r="AA1007">
            <v>774</v>
          </cell>
          <cell r="AB1007" t="str">
            <v>I014</v>
          </cell>
          <cell r="AC1007">
            <v>0</v>
          </cell>
          <cell r="AD1007">
            <v>0</v>
          </cell>
          <cell r="AE1007">
            <v>774</v>
          </cell>
          <cell r="AF1007">
            <v>0</v>
          </cell>
          <cell r="AG1007" t="str">
            <v>I014</v>
          </cell>
          <cell r="AK1007">
            <v>1</v>
          </cell>
          <cell r="AL1007">
            <v>0</v>
          </cell>
          <cell r="AV1007">
            <v>774</v>
          </cell>
        </row>
        <row r="1008">
          <cell r="A1008" t="str">
            <v>ZK109.K272.C070</v>
          </cell>
          <cell r="B1008" t="str">
            <v>ZK109</v>
          </cell>
          <cell r="C1008">
            <v>0</v>
          </cell>
          <cell r="D1008">
            <v>0</v>
          </cell>
          <cell r="E1008">
            <v>0</v>
          </cell>
          <cell r="F1008">
            <v>6250</v>
          </cell>
          <cell r="G1008">
            <v>0</v>
          </cell>
          <cell r="H1008">
            <v>6250</v>
          </cell>
          <cell r="J1008" t="str">
            <v>ZK109.K272.C070</v>
          </cell>
          <cell r="K1008">
            <v>6250</v>
          </cell>
          <cell r="L1008" t="str">
            <v>ZK109.K272.C070</v>
          </cell>
          <cell r="M1008" t="str">
            <v>ZK109.K272.C070</v>
          </cell>
          <cell r="N1008" t="str">
            <v>ZK109</v>
          </cell>
          <cell r="O1008" t="str">
            <v>C070</v>
          </cell>
          <cell r="Q1008">
            <v>6250</v>
          </cell>
          <cell r="R1008">
            <v>0</v>
          </cell>
          <cell r="S1008" t="b">
            <v>0</v>
          </cell>
          <cell r="U1008" t="str">
            <v>ZK1</v>
          </cell>
          <cell r="V1008" t="str">
            <v>C070</v>
          </cell>
          <cell r="W1008">
            <v>0</v>
          </cell>
          <cell r="X1008">
            <v>0</v>
          </cell>
          <cell r="Y1008">
            <v>6250</v>
          </cell>
          <cell r="Z1008">
            <v>0</v>
          </cell>
          <cell r="AA1008">
            <v>6250</v>
          </cell>
          <cell r="AB1008" t="str">
            <v>C070</v>
          </cell>
          <cell r="AC1008">
            <v>0</v>
          </cell>
          <cell r="AD1008">
            <v>0</v>
          </cell>
          <cell r="AE1008">
            <v>6250</v>
          </cell>
          <cell r="AF1008">
            <v>0</v>
          </cell>
          <cell r="AG1008" t="str">
            <v>C070</v>
          </cell>
          <cell r="AK1008">
            <v>1</v>
          </cell>
          <cell r="AL1008">
            <v>0</v>
          </cell>
          <cell r="AV1008">
            <v>6250</v>
          </cell>
        </row>
        <row r="1009">
          <cell r="A1009" t="str">
            <v>ZK109.K272.C320</v>
          </cell>
          <cell r="B1009" t="str">
            <v>ZK109</v>
          </cell>
          <cell r="C1009">
            <v>0</v>
          </cell>
          <cell r="D1009">
            <v>0</v>
          </cell>
          <cell r="E1009">
            <v>929.67</v>
          </cell>
          <cell r="F1009">
            <v>0</v>
          </cell>
          <cell r="G1009">
            <v>0</v>
          </cell>
          <cell r="H1009">
            <v>0</v>
          </cell>
          <cell r="J1009" t="str">
            <v>ZK109.K272.C320</v>
          </cell>
          <cell r="K1009">
            <v>0</v>
          </cell>
          <cell r="L1009" t="str">
            <v>ZK109.K272.C320</v>
          </cell>
          <cell r="M1009" t="str">
            <v>ZK109.K272.C320</v>
          </cell>
          <cell r="N1009" t="str">
            <v>ZK109</v>
          </cell>
          <cell r="O1009" t="str">
            <v>C320</v>
          </cell>
          <cell r="Q1009">
            <v>0</v>
          </cell>
          <cell r="R1009">
            <v>0</v>
          </cell>
          <cell r="S1009" t="b">
            <v>0</v>
          </cell>
          <cell r="U1009" t="str">
            <v>ZK1</v>
          </cell>
          <cell r="V1009" t="str">
            <v>C320</v>
          </cell>
          <cell r="W1009">
            <v>0</v>
          </cell>
          <cell r="X1009">
            <v>929.67</v>
          </cell>
          <cell r="Y1009">
            <v>0</v>
          </cell>
          <cell r="Z1009">
            <v>0</v>
          </cell>
          <cell r="AA1009">
            <v>0</v>
          </cell>
          <cell r="AB1009" t="str">
            <v>C320</v>
          </cell>
          <cell r="AC1009">
            <v>0</v>
          </cell>
          <cell r="AD1009">
            <v>929.67</v>
          </cell>
          <cell r="AE1009">
            <v>0</v>
          </cell>
          <cell r="AF1009">
            <v>0</v>
          </cell>
          <cell r="AG1009" t="str">
            <v>C320</v>
          </cell>
          <cell r="AK1009">
            <v>1</v>
          </cell>
          <cell r="AL1009">
            <v>0</v>
          </cell>
          <cell r="AV1009">
            <v>929.67</v>
          </cell>
        </row>
        <row r="1010">
          <cell r="A1010" t="str">
            <v>ZK109.K272.C360</v>
          </cell>
          <cell r="B1010" t="str">
            <v>ZK109</v>
          </cell>
          <cell r="C1010">
            <v>0</v>
          </cell>
          <cell r="D1010">
            <v>0</v>
          </cell>
          <cell r="E1010">
            <v>4000</v>
          </cell>
          <cell r="F1010">
            <v>0</v>
          </cell>
          <cell r="G1010">
            <v>0</v>
          </cell>
          <cell r="H1010">
            <v>0</v>
          </cell>
          <cell r="J1010" t="str">
            <v>ZK109.K272.C360</v>
          </cell>
          <cell r="K1010">
            <v>0</v>
          </cell>
          <cell r="L1010" t="str">
            <v>ZK109.K272.C360</v>
          </cell>
          <cell r="M1010" t="str">
            <v>ZK109.K272.C360</v>
          </cell>
          <cell r="N1010" t="str">
            <v>ZK109</v>
          </cell>
          <cell r="O1010" t="str">
            <v>C360</v>
          </cell>
          <cell r="Q1010">
            <v>0</v>
          </cell>
          <cell r="R1010">
            <v>0</v>
          </cell>
          <cell r="S1010" t="b">
            <v>0</v>
          </cell>
          <cell r="U1010" t="str">
            <v>ZK1</v>
          </cell>
          <cell r="V1010" t="str">
            <v>C360</v>
          </cell>
          <cell r="W1010">
            <v>0</v>
          </cell>
          <cell r="X1010">
            <v>4000</v>
          </cell>
          <cell r="Y1010">
            <v>0</v>
          </cell>
          <cell r="Z1010">
            <v>0</v>
          </cell>
          <cell r="AA1010">
            <v>0</v>
          </cell>
          <cell r="AB1010" t="str">
            <v>C360</v>
          </cell>
          <cell r="AC1010">
            <v>0</v>
          </cell>
          <cell r="AD1010">
            <v>4000</v>
          </cell>
          <cell r="AE1010">
            <v>0</v>
          </cell>
          <cell r="AF1010">
            <v>0</v>
          </cell>
          <cell r="AG1010" t="str">
            <v>C360</v>
          </cell>
          <cell r="AK1010">
            <v>1</v>
          </cell>
          <cell r="AL1010">
            <v>0</v>
          </cell>
          <cell r="AV1010">
            <v>4000</v>
          </cell>
        </row>
        <row r="1011">
          <cell r="A1011" t="str">
            <v>ZK109.K272.C603</v>
          </cell>
          <cell r="B1011" t="str">
            <v>ZK109</v>
          </cell>
          <cell r="C1011">
            <v>0</v>
          </cell>
          <cell r="D1011">
            <v>0</v>
          </cell>
          <cell r="E1011">
            <v>101</v>
          </cell>
          <cell r="F1011">
            <v>0</v>
          </cell>
          <cell r="G1011">
            <v>0</v>
          </cell>
          <cell r="H1011">
            <v>0</v>
          </cell>
          <cell r="J1011" t="str">
            <v>ZK109.K272.C603</v>
          </cell>
          <cell r="K1011">
            <v>0</v>
          </cell>
          <cell r="L1011" t="str">
            <v>ZK109.K272.C603</v>
          </cell>
          <cell r="M1011" t="str">
            <v>ZK109.K272.C603</v>
          </cell>
          <cell r="N1011" t="str">
            <v>ZK109</v>
          </cell>
          <cell r="O1011" t="str">
            <v>C603</v>
          </cell>
          <cell r="Q1011">
            <v>0</v>
          </cell>
          <cell r="R1011">
            <v>0</v>
          </cell>
          <cell r="S1011" t="b">
            <v>0</v>
          </cell>
          <cell r="U1011" t="str">
            <v>ZK1</v>
          </cell>
          <cell r="V1011" t="str">
            <v>C603</v>
          </cell>
          <cell r="W1011">
            <v>0</v>
          </cell>
          <cell r="X1011">
            <v>101</v>
          </cell>
          <cell r="Y1011">
            <v>0</v>
          </cell>
          <cell r="Z1011">
            <v>0</v>
          </cell>
          <cell r="AA1011">
            <v>0</v>
          </cell>
          <cell r="AB1011" t="str">
            <v>C603</v>
          </cell>
          <cell r="AC1011">
            <v>0</v>
          </cell>
          <cell r="AD1011">
            <v>101</v>
          </cell>
          <cell r="AE1011">
            <v>0</v>
          </cell>
          <cell r="AF1011">
            <v>0</v>
          </cell>
          <cell r="AG1011" t="str">
            <v>C603</v>
          </cell>
          <cell r="AK1011">
            <v>1</v>
          </cell>
          <cell r="AL1011">
            <v>0</v>
          </cell>
          <cell r="AV1011">
            <v>101</v>
          </cell>
        </row>
        <row r="1012">
          <cell r="A1012" t="str">
            <v>ZK109.K272.I004</v>
          </cell>
          <cell r="B1012" t="str">
            <v>ZK109</v>
          </cell>
          <cell r="C1012">
            <v>0</v>
          </cell>
          <cell r="D1012">
            <v>0</v>
          </cell>
          <cell r="E1012">
            <v>0</v>
          </cell>
          <cell r="F1012">
            <v>288</v>
          </cell>
          <cell r="G1012">
            <v>0</v>
          </cell>
          <cell r="H1012">
            <v>288</v>
          </cell>
          <cell r="J1012" t="str">
            <v>ZK109.K272.I004</v>
          </cell>
          <cell r="K1012">
            <v>288</v>
          </cell>
          <cell r="L1012" t="str">
            <v>ZK109.K272.I004</v>
          </cell>
          <cell r="M1012" t="str">
            <v>ZK109.K272.I004</v>
          </cell>
          <cell r="N1012" t="str">
            <v>ZK109</v>
          </cell>
          <cell r="O1012" t="str">
            <v>I004</v>
          </cell>
          <cell r="Q1012">
            <v>288</v>
          </cell>
          <cell r="R1012">
            <v>0</v>
          </cell>
          <cell r="S1012" t="b">
            <v>0</v>
          </cell>
          <cell r="U1012" t="str">
            <v>ZK1</v>
          </cell>
          <cell r="V1012" t="str">
            <v>I004</v>
          </cell>
          <cell r="W1012">
            <v>0</v>
          </cell>
          <cell r="X1012">
            <v>0</v>
          </cell>
          <cell r="Y1012">
            <v>288</v>
          </cell>
          <cell r="Z1012">
            <v>0</v>
          </cell>
          <cell r="AA1012">
            <v>288</v>
          </cell>
          <cell r="AB1012" t="str">
            <v>I004</v>
          </cell>
          <cell r="AC1012">
            <v>0</v>
          </cell>
          <cell r="AD1012">
            <v>0</v>
          </cell>
          <cell r="AE1012">
            <v>288</v>
          </cell>
          <cell r="AF1012">
            <v>0</v>
          </cell>
          <cell r="AG1012" t="str">
            <v>I004</v>
          </cell>
          <cell r="AK1012">
            <v>1</v>
          </cell>
          <cell r="AL1012">
            <v>0</v>
          </cell>
          <cell r="AV1012">
            <v>288</v>
          </cell>
        </row>
        <row r="1013">
          <cell r="A1013" t="str">
            <v>ZK109.K272.I013</v>
          </cell>
          <cell r="B1013" t="str">
            <v>ZK109</v>
          </cell>
          <cell r="C1013">
            <v>0</v>
          </cell>
          <cell r="D1013">
            <v>0</v>
          </cell>
          <cell r="E1013">
            <v>0</v>
          </cell>
          <cell r="F1013">
            <v>750</v>
          </cell>
          <cell r="G1013">
            <v>0</v>
          </cell>
          <cell r="H1013">
            <v>750</v>
          </cell>
          <cell r="J1013" t="str">
            <v>ZK109.K272.I013</v>
          </cell>
          <cell r="K1013">
            <v>750</v>
          </cell>
          <cell r="L1013" t="str">
            <v>ZK109.K272.I013</v>
          </cell>
          <cell r="M1013" t="str">
            <v>ZK109.K272.I013</v>
          </cell>
          <cell r="N1013" t="str">
            <v>ZK109</v>
          </cell>
          <cell r="O1013" t="str">
            <v>I013</v>
          </cell>
          <cell r="Q1013">
            <v>750</v>
          </cell>
          <cell r="R1013">
            <v>0</v>
          </cell>
          <cell r="S1013" t="b">
            <v>0</v>
          </cell>
          <cell r="U1013" t="str">
            <v>ZK1</v>
          </cell>
          <cell r="V1013" t="str">
            <v>I013</v>
          </cell>
          <cell r="W1013">
            <v>0</v>
          </cell>
          <cell r="X1013">
            <v>0</v>
          </cell>
          <cell r="Y1013">
            <v>750</v>
          </cell>
          <cell r="Z1013">
            <v>0</v>
          </cell>
          <cell r="AA1013">
            <v>750</v>
          </cell>
          <cell r="AB1013" t="str">
            <v>I013</v>
          </cell>
          <cell r="AC1013">
            <v>0</v>
          </cell>
          <cell r="AD1013">
            <v>0</v>
          </cell>
          <cell r="AE1013">
            <v>750</v>
          </cell>
          <cell r="AF1013">
            <v>0</v>
          </cell>
          <cell r="AG1013" t="str">
            <v>I013</v>
          </cell>
          <cell r="AK1013">
            <v>1</v>
          </cell>
          <cell r="AL1013">
            <v>0</v>
          </cell>
          <cell r="AV1013">
            <v>750</v>
          </cell>
        </row>
        <row r="1014">
          <cell r="A1014" t="str">
            <v>ZK109.K273.C070</v>
          </cell>
          <cell r="B1014" t="str">
            <v>ZK109</v>
          </cell>
          <cell r="C1014">
            <v>0</v>
          </cell>
          <cell r="D1014">
            <v>0</v>
          </cell>
          <cell r="E1014">
            <v>0</v>
          </cell>
          <cell r="F1014">
            <v>2192.75</v>
          </cell>
          <cell r="G1014">
            <v>0</v>
          </cell>
          <cell r="H1014">
            <v>2192.75</v>
          </cell>
          <cell r="J1014" t="str">
            <v>ZK109.K273.C070</v>
          </cell>
          <cell r="K1014">
            <v>2192.75</v>
          </cell>
          <cell r="L1014" t="str">
            <v>ZK109.K273.C070</v>
          </cell>
          <cell r="M1014" t="str">
            <v>ZK109.K273.C070</v>
          </cell>
          <cell r="N1014" t="str">
            <v>ZK109</v>
          </cell>
          <cell r="O1014" t="str">
            <v>C070</v>
          </cell>
          <cell r="Q1014">
            <v>2192.75</v>
          </cell>
          <cell r="R1014">
            <v>0</v>
          </cell>
          <cell r="S1014" t="b">
            <v>0</v>
          </cell>
          <cell r="U1014" t="str">
            <v>ZK1</v>
          </cell>
          <cell r="V1014" t="str">
            <v>C070</v>
          </cell>
          <cell r="W1014">
            <v>0</v>
          </cell>
          <cell r="X1014">
            <v>0</v>
          </cell>
          <cell r="Y1014">
            <v>2192.75</v>
          </cell>
          <cell r="Z1014">
            <v>0</v>
          </cell>
          <cell r="AA1014">
            <v>2192.75</v>
          </cell>
          <cell r="AB1014" t="str">
            <v>C070</v>
          </cell>
          <cell r="AC1014">
            <v>0</v>
          </cell>
          <cell r="AD1014">
            <v>0</v>
          </cell>
          <cell r="AE1014">
            <v>2192.75</v>
          </cell>
          <cell r="AF1014">
            <v>0</v>
          </cell>
          <cell r="AG1014" t="str">
            <v>C070</v>
          </cell>
          <cell r="AK1014">
            <v>1</v>
          </cell>
          <cell r="AL1014">
            <v>0</v>
          </cell>
          <cell r="AV1014">
            <v>2192.75</v>
          </cell>
        </row>
        <row r="1015">
          <cell r="A1015" t="str">
            <v>ZK109.K273.C360</v>
          </cell>
          <cell r="B1015" t="str">
            <v>ZK109</v>
          </cell>
          <cell r="C1015">
            <v>0</v>
          </cell>
          <cell r="D1015">
            <v>0</v>
          </cell>
          <cell r="E1015">
            <v>4000</v>
          </cell>
          <cell r="F1015">
            <v>0</v>
          </cell>
          <cell r="G1015">
            <v>0</v>
          </cell>
          <cell r="H1015">
            <v>0</v>
          </cell>
          <cell r="J1015" t="str">
            <v>ZK109.K273.C360</v>
          </cell>
          <cell r="K1015">
            <v>0</v>
          </cell>
          <cell r="L1015" t="str">
            <v>ZK109.K273.C360</v>
          </cell>
          <cell r="M1015" t="str">
            <v>ZK109.K273.C360</v>
          </cell>
          <cell r="N1015" t="str">
            <v>ZK109</v>
          </cell>
          <cell r="O1015" t="str">
            <v>C360</v>
          </cell>
          <cell r="Q1015">
            <v>0</v>
          </cell>
          <cell r="R1015">
            <v>0</v>
          </cell>
          <cell r="S1015" t="b">
            <v>0</v>
          </cell>
          <cell r="U1015" t="str">
            <v>ZK1</v>
          </cell>
          <cell r="V1015" t="str">
            <v>C360</v>
          </cell>
          <cell r="W1015">
            <v>0</v>
          </cell>
          <cell r="X1015">
            <v>4000</v>
          </cell>
          <cell r="Y1015">
            <v>0</v>
          </cell>
          <cell r="Z1015">
            <v>0</v>
          </cell>
          <cell r="AA1015">
            <v>0</v>
          </cell>
          <cell r="AB1015" t="str">
            <v>C360</v>
          </cell>
          <cell r="AC1015">
            <v>0</v>
          </cell>
          <cell r="AD1015">
            <v>4000</v>
          </cell>
          <cell r="AE1015">
            <v>0</v>
          </cell>
          <cell r="AF1015">
            <v>0</v>
          </cell>
          <cell r="AG1015" t="str">
            <v>C360</v>
          </cell>
          <cell r="AK1015">
            <v>1</v>
          </cell>
          <cell r="AL1015">
            <v>0</v>
          </cell>
          <cell r="AV1015">
            <v>4000</v>
          </cell>
        </row>
        <row r="1016">
          <cell r="A1016" t="str">
            <v>ZK109.K273.I009</v>
          </cell>
          <cell r="B1016" t="str">
            <v>ZK109</v>
          </cell>
          <cell r="C1016">
            <v>0</v>
          </cell>
          <cell r="D1016">
            <v>0</v>
          </cell>
          <cell r="E1016">
            <v>0</v>
          </cell>
          <cell r="F1016">
            <v>1660</v>
          </cell>
          <cell r="G1016">
            <v>0</v>
          </cell>
          <cell r="H1016">
            <v>1660</v>
          </cell>
          <cell r="J1016" t="str">
            <v>ZK109.K273.I009</v>
          </cell>
          <cell r="K1016">
            <v>1660</v>
          </cell>
          <cell r="L1016" t="str">
            <v>ZK109.K273.I009</v>
          </cell>
          <cell r="M1016" t="str">
            <v>ZK109.K273.I009</v>
          </cell>
          <cell r="N1016" t="str">
            <v>ZK109</v>
          </cell>
          <cell r="O1016" t="str">
            <v>I009</v>
          </cell>
          <cell r="Q1016">
            <v>1660</v>
          </cell>
          <cell r="R1016">
            <v>0</v>
          </cell>
          <cell r="S1016" t="b">
            <v>0</v>
          </cell>
          <cell r="U1016" t="str">
            <v>ZK1</v>
          </cell>
          <cell r="V1016" t="str">
            <v>I009</v>
          </cell>
          <cell r="W1016">
            <v>0</v>
          </cell>
          <cell r="X1016">
            <v>0</v>
          </cell>
          <cell r="Y1016">
            <v>1660</v>
          </cell>
          <cell r="Z1016">
            <v>0</v>
          </cell>
          <cell r="AA1016">
            <v>1660</v>
          </cell>
          <cell r="AB1016" t="str">
            <v>I009</v>
          </cell>
          <cell r="AC1016">
            <v>0</v>
          </cell>
          <cell r="AD1016">
            <v>0</v>
          </cell>
          <cell r="AE1016">
            <v>1660</v>
          </cell>
          <cell r="AF1016">
            <v>0</v>
          </cell>
          <cell r="AG1016" t="str">
            <v>I009</v>
          </cell>
          <cell r="AK1016">
            <v>1</v>
          </cell>
          <cell r="AL1016">
            <v>0</v>
          </cell>
          <cell r="AV1016">
            <v>1660</v>
          </cell>
        </row>
        <row r="1017">
          <cell r="A1017" t="str">
            <v>ZK109.K273.I013</v>
          </cell>
          <cell r="B1017" t="str">
            <v>ZK109</v>
          </cell>
          <cell r="C1017">
            <v>0</v>
          </cell>
          <cell r="D1017">
            <v>0</v>
          </cell>
          <cell r="E1017">
            <v>5000</v>
          </cell>
          <cell r="F1017">
            <v>0</v>
          </cell>
          <cell r="G1017">
            <v>0</v>
          </cell>
          <cell r="H1017">
            <v>0</v>
          </cell>
          <cell r="J1017" t="str">
            <v>ZK109.K273.I013</v>
          </cell>
          <cell r="K1017">
            <v>0</v>
          </cell>
          <cell r="L1017" t="str">
            <v>ZK109.K273.I013</v>
          </cell>
          <cell r="M1017" t="str">
            <v>ZK109.K273.I013</v>
          </cell>
          <cell r="N1017" t="str">
            <v>ZK109</v>
          </cell>
          <cell r="O1017" t="str">
            <v>I013</v>
          </cell>
          <cell r="Q1017">
            <v>0</v>
          </cell>
          <cell r="R1017">
            <v>0</v>
          </cell>
          <cell r="S1017" t="b">
            <v>0</v>
          </cell>
          <cell r="U1017" t="str">
            <v>ZK1</v>
          </cell>
          <cell r="V1017" t="str">
            <v>I013</v>
          </cell>
          <cell r="W1017">
            <v>0</v>
          </cell>
          <cell r="X1017">
            <v>5000</v>
          </cell>
          <cell r="Y1017">
            <v>0</v>
          </cell>
          <cell r="Z1017">
            <v>0</v>
          </cell>
          <cell r="AA1017">
            <v>0</v>
          </cell>
          <cell r="AB1017" t="str">
            <v>I013</v>
          </cell>
          <cell r="AC1017">
            <v>0</v>
          </cell>
          <cell r="AD1017">
            <v>5000</v>
          </cell>
          <cell r="AE1017">
            <v>0</v>
          </cell>
          <cell r="AF1017">
            <v>0</v>
          </cell>
          <cell r="AG1017" t="str">
            <v>I013</v>
          </cell>
          <cell r="AK1017">
            <v>1</v>
          </cell>
          <cell r="AL1017">
            <v>0</v>
          </cell>
          <cell r="AV1017">
            <v>5000</v>
          </cell>
        </row>
        <row r="1018">
          <cell r="A1018" t="str">
            <v>ZK109.K274.C025</v>
          </cell>
          <cell r="B1018" t="str">
            <v>ZK109</v>
          </cell>
          <cell r="C1018">
            <v>0</v>
          </cell>
          <cell r="D1018">
            <v>0</v>
          </cell>
          <cell r="E1018">
            <v>0</v>
          </cell>
          <cell r="F1018">
            <v>12233.95</v>
          </cell>
          <cell r="G1018">
            <v>0</v>
          </cell>
          <cell r="H1018">
            <v>12233.95</v>
          </cell>
          <cell r="J1018" t="str">
            <v>ZK109.K274.C025</v>
          </cell>
          <cell r="K1018">
            <v>12233.95</v>
          </cell>
          <cell r="L1018" t="str">
            <v>ZK109.K274.C025</v>
          </cell>
          <cell r="M1018" t="str">
            <v>ZK109.K274.C025</v>
          </cell>
          <cell r="N1018" t="str">
            <v>ZK109</v>
          </cell>
          <cell r="O1018" t="str">
            <v>C025</v>
          </cell>
          <cell r="Q1018">
            <v>12233.95</v>
          </cell>
          <cell r="R1018">
            <v>0</v>
          </cell>
          <cell r="S1018" t="b">
            <v>0</v>
          </cell>
          <cell r="U1018" t="str">
            <v>ZK1</v>
          </cell>
          <cell r="V1018" t="str">
            <v>C025</v>
          </cell>
          <cell r="W1018">
            <v>0</v>
          </cell>
          <cell r="X1018">
            <v>0</v>
          </cell>
          <cell r="Y1018">
            <v>12233.95</v>
          </cell>
          <cell r="Z1018">
            <v>0</v>
          </cell>
          <cell r="AA1018">
            <v>12233.95</v>
          </cell>
          <cell r="AB1018" t="str">
            <v>C025</v>
          </cell>
          <cell r="AC1018">
            <v>0</v>
          </cell>
          <cell r="AD1018">
            <v>0</v>
          </cell>
          <cell r="AE1018">
            <v>12233.95</v>
          </cell>
          <cell r="AF1018">
            <v>0</v>
          </cell>
          <cell r="AG1018" t="str">
            <v>C025</v>
          </cell>
          <cell r="AK1018">
            <v>1</v>
          </cell>
          <cell r="AL1018">
            <v>0</v>
          </cell>
          <cell r="AV1018">
            <v>12233.95</v>
          </cell>
        </row>
        <row r="1019">
          <cell r="A1019" t="str">
            <v>ZK109.K274.C290</v>
          </cell>
          <cell r="B1019" t="str">
            <v>ZK109</v>
          </cell>
          <cell r="C1019">
            <v>0</v>
          </cell>
          <cell r="D1019">
            <v>0</v>
          </cell>
          <cell r="E1019">
            <v>0</v>
          </cell>
          <cell r="F1019">
            <v>1000</v>
          </cell>
          <cell r="G1019">
            <v>0</v>
          </cell>
          <cell r="H1019">
            <v>1000</v>
          </cell>
          <cell r="J1019" t="str">
            <v>ZK109.K274.C290</v>
          </cell>
          <cell r="K1019">
            <v>1000</v>
          </cell>
          <cell r="L1019" t="str">
            <v>ZK109.K274.C290</v>
          </cell>
          <cell r="M1019" t="str">
            <v>ZK109.K274.C290</v>
          </cell>
          <cell r="N1019" t="str">
            <v>ZK109</v>
          </cell>
          <cell r="O1019" t="str">
            <v>C290</v>
          </cell>
          <cell r="Q1019">
            <v>1000</v>
          </cell>
          <cell r="R1019">
            <v>0</v>
          </cell>
          <cell r="S1019" t="b">
            <v>0</v>
          </cell>
          <cell r="U1019" t="str">
            <v>ZK1</v>
          </cell>
          <cell r="V1019" t="str">
            <v>C290</v>
          </cell>
          <cell r="W1019">
            <v>0</v>
          </cell>
          <cell r="X1019">
            <v>0</v>
          </cell>
          <cell r="Y1019">
            <v>1000</v>
          </cell>
          <cell r="Z1019">
            <v>0</v>
          </cell>
          <cell r="AA1019">
            <v>1000</v>
          </cell>
          <cell r="AB1019" t="str">
            <v>C290</v>
          </cell>
          <cell r="AC1019">
            <v>0</v>
          </cell>
          <cell r="AD1019">
            <v>0</v>
          </cell>
          <cell r="AE1019">
            <v>1000</v>
          </cell>
          <cell r="AF1019">
            <v>0</v>
          </cell>
          <cell r="AG1019" t="str">
            <v>C290</v>
          </cell>
          <cell r="AK1019">
            <v>1</v>
          </cell>
          <cell r="AL1019">
            <v>0</v>
          </cell>
          <cell r="AV1019">
            <v>1000</v>
          </cell>
        </row>
        <row r="1020">
          <cell r="A1020" t="str">
            <v>ZK109.K274.C397</v>
          </cell>
          <cell r="B1020" t="str">
            <v>ZK109</v>
          </cell>
          <cell r="C1020">
            <v>0</v>
          </cell>
          <cell r="D1020">
            <v>0</v>
          </cell>
          <cell r="E1020">
            <v>0</v>
          </cell>
          <cell r="F1020">
            <v>6</v>
          </cell>
          <cell r="G1020">
            <v>0</v>
          </cell>
          <cell r="H1020">
            <v>6</v>
          </cell>
          <cell r="J1020" t="str">
            <v>ZK109.K274.C397</v>
          </cell>
          <cell r="K1020">
            <v>6</v>
          </cell>
          <cell r="L1020" t="str">
            <v>ZK109.K274.C397</v>
          </cell>
          <cell r="M1020" t="str">
            <v>ZK109.K274.C397</v>
          </cell>
          <cell r="N1020" t="str">
            <v>ZK109</v>
          </cell>
          <cell r="O1020" t="str">
            <v>C397</v>
          </cell>
          <cell r="Q1020">
            <v>6</v>
          </cell>
          <cell r="R1020">
            <v>0</v>
          </cell>
          <cell r="S1020" t="b">
            <v>0</v>
          </cell>
          <cell r="U1020" t="str">
            <v>ZK1</v>
          </cell>
          <cell r="V1020" t="str">
            <v>C397</v>
          </cell>
          <cell r="W1020">
            <v>0</v>
          </cell>
          <cell r="X1020">
            <v>0</v>
          </cell>
          <cell r="Y1020">
            <v>6</v>
          </cell>
          <cell r="Z1020">
            <v>0</v>
          </cell>
          <cell r="AA1020">
            <v>6</v>
          </cell>
          <cell r="AB1020" t="str">
            <v>C397</v>
          </cell>
          <cell r="AC1020">
            <v>0</v>
          </cell>
          <cell r="AD1020">
            <v>0</v>
          </cell>
          <cell r="AE1020">
            <v>6</v>
          </cell>
          <cell r="AF1020">
            <v>0</v>
          </cell>
          <cell r="AG1020" t="str">
            <v>C397</v>
          </cell>
          <cell r="AK1020">
            <v>1</v>
          </cell>
          <cell r="AL1020">
            <v>0</v>
          </cell>
          <cell r="AV1020">
            <v>6</v>
          </cell>
        </row>
        <row r="1021">
          <cell r="A1021" t="str">
            <v>ZK109.K274.C700</v>
          </cell>
          <cell r="B1021" t="str">
            <v>ZK109</v>
          </cell>
          <cell r="C1021">
            <v>0</v>
          </cell>
          <cell r="D1021">
            <v>0</v>
          </cell>
          <cell r="E1021">
            <v>1613.32</v>
          </cell>
          <cell r="F1021">
            <v>27.55</v>
          </cell>
          <cell r="G1021">
            <v>0</v>
          </cell>
          <cell r="H1021">
            <v>27.55</v>
          </cell>
          <cell r="J1021" t="str">
            <v>ZK109.K274.C700</v>
          </cell>
          <cell r="K1021">
            <v>27.55</v>
          </cell>
          <cell r="L1021" t="str">
            <v>ZK109.K274.C700</v>
          </cell>
          <cell r="M1021" t="str">
            <v>ZK109.K274.C700</v>
          </cell>
          <cell r="N1021" t="str">
            <v>ZK109</v>
          </cell>
          <cell r="O1021" t="str">
            <v>C700</v>
          </cell>
          <cell r="Q1021">
            <v>27.55</v>
          </cell>
          <cell r="R1021">
            <v>0</v>
          </cell>
          <cell r="S1021" t="b">
            <v>0</v>
          </cell>
          <cell r="U1021" t="str">
            <v>ZK1</v>
          </cell>
          <cell r="V1021" t="str">
            <v>C700</v>
          </cell>
          <cell r="W1021">
            <v>0</v>
          </cell>
          <cell r="X1021">
            <v>1613.32</v>
          </cell>
          <cell r="Y1021">
            <v>27.55</v>
          </cell>
          <cell r="Z1021">
            <v>0</v>
          </cell>
          <cell r="AA1021">
            <v>27.55</v>
          </cell>
          <cell r="AB1021" t="str">
            <v>C700</v>
          </cell>
          <cell r="AC1021">
            <v>0</v>
          </cell>
          <cell r="AD1021">
            <v>1613.32</v>
          </cell>
          <cell r="AE1021">
            <v>27.55</v>
          </cell>
          <cell r="AF1021">
            <v>0</v>
          </cell>
          <cell r="AG1021" t="str">
            <v>C700</v>
          </cell>
          <cell r="AK1021">
            <v>1</v>
          </cell>
          <cell r="AL1021">
            <v>0</v>
          </cell>
          <cell r="AV1021">
            <v>1640.87</v>
          </cell>
        </row>
        <row r="1022">
          <cell r="A1022" t="str">
            <v>ZK109.K274.C727</v>
          </cell>
          <cell r="B1022" t="str">
            <v>ZK109</v>
          </cell>
          <cell r="C1022">
            <v>0</v>
          </cell>
          <cell r="D1022">
            <v>0</v>
          </cell>
          <cell r="E1022">
            <v>0</v>
          </cell>
          <cell r="F1022">
            <v>1682.38</v>
          </cell>
          <cell r="G1022">
            <v>0</v>
          </cell>
          <cell r="H1022">
            <v>1682.38</v>
          </cell>
          <cell r="J1022" t="str">
            <v>ZK109.K274.C727</v>
          </cell>
          <cell r="K1022">
            <v>1682.38</v>
          </cell>
          <cell r="L1022" t="str">
            <v>ZK109.K274.C727</v>
          </cell>
          <cell r="M1022" t="str">
            <v>ZK109.K274.C727</v>
          </cell>
          <cell r="N1022" t="str">
            <v>ZK109</v>
          </cell>
          <cell r="O1022" t="str">
            <v>C727</v>
          </cell>
          <cell r="Q1022">
            <v>1682.38</v>
          </cell>
          <cell r="R1022">
            <v>0</v>
          </cell>
          <cell r="S1022" t="b">
            <v>0</v>
          </cell>
          <cell r="U1022" t="str">
            <v>ZK1</v>
          </cell>
          <cell r="V1022" t="str">
            <v>C727</v>
          </cell>
          <cell r="W1022">
            <v>0</v>
          </cell>
          <cell r="X1022">
            <v>0</v>
          </cell>
          <cell r="Y1022">
            <v>1682.38</v>
          </cell>
          <cell r="Z1022">
            <v>0</v>
          </cell>
          <cell r="AA1022">
            <v>1682.38</v>
          </cell>
          <cell r="AB1022" t="str">
            <v>C727</v>
          </cell>
          <cell r="AC1022">
            <v>0</v>
          </cell>
          <cell r="AD1022">
            <v>0</v>
          </cell>
          <cell r="AE1022">
            <v>1682.38</v>
          </cell>
          <cell r="AF1022">
            <v>0</v>
          </cell>
          <cell r="AG1022" t="str">
            <v>C727</v>
          </cell>
          <cell r="AK1022">
            <v>1</v>
          </cell>
          <cell r="AL1022">
            <v>0</v>
          </cell>
          <cell r="AV1022">
            <v>1682.38</v>
          </cell>
        </row>
        <row r="1023">
          <cell r="A1023" t="str">
            <v>ZK109.K274.C728</v>
          </cell>
          <cell r="B1023" t="str">
            <v>ZK109</v>
          </cell>
          <cell r="C1023">
            <v>0</v>
          </cell>
          <cell r="D1023">
            <v>0</v>
          </cell>
          <cell r="E1023">
            <v>0</v>
          </cell>
          <cell r="F1023">
            <v>2776.16</v>
          </cell>
          <cell r="G1023">
            <v>0</v>
          </cell>
          <cell r="H1023">
            <v>2776.16</v>
          </cell>
          <cell r="J1023" t="str">
            <v>ZK109.K274.C728</v>
          </cell>
          <cell r="K1023">
            <v>2776.16</v>
          </cell>
          <cell r="L1023" t="str">
            <v>ZK109.K274.C728</v>
          </cell>
          <cell r="M1023" t="str">
            <v>ZK109.K274.C728</v>
          </cell>
          <cell r="N1023" t="str">
            <v>ZK109</v>
          </cell>
          <cell r="O1023" t="str">
            <v>C728</v>
          </cell>
          <cell r="Q1023">
            <v>2776.16</v>
          </cell>
          <cell r="R1023">
            <v>0</v>
          </cell>
          <cell r="S1023" t="b">
            <v>0</v>
          </cell>
          <cell r="U1023" t="str">
            <v>ZK1</v>
          </cell>
          <cell r="V1023" t="str">
            <v>C728</v>
          </cell>
          <cell r="W1023">
            <v>0</v>
          </cell>
          <cell r="X1023">
            <v>0</v>
          </cell>
          <cell r="Y1023">
            <v>2776.16</v>
          </cell>
          <cell r="Z1023">
            <v>0</v>
          </cell>
          <cell r="AA1023">
            <v>2776.16</v>
          </cell>
          <cell r="AB1023" t="str">
            <v>C728</v>
          </cell>
          <cell r="AC1023">
            <v>0</v>
          </cell>
          <cell r="AD1023">
            <v>0</v>
          </cell>
          <cell r="AE1023">
            <v>2776.16</v>
          </cell>
          <cell r="AF1023">
            <v>0</v>
          </cell>
          <cell r="AG1023" t="str">
            <v>C728</v>
          </cell>
          <cell r="AK1023">
            <v>1</v>
          </cell>
          <cell r="AL1023">
            <v>0</v>
          </cell>
          <cell r="AV1023">
            <v>2776.16</v>
          </cell>
        </row>
        <row r="1024">
          <cell r="A1024" t="str">
            <v>ZK109.K274.C810</v>
          </cell>
          <cell r="B1024" t="str">
            <v>ZK109</v>
          </cell>
          <cell r="C1024">
            <v>0</v>
          </cell>
          <cell r="D1024">
            <v>0</v>
          </cell>
          <cell r="E1024">
            <v>0</v>
          </cell>
          <cell r="F1024">
            <v>876</v>
          </cell>
          <cell r="G1024">
            <v>0</v>
          </cell>
          <cell r="H1024">
            <v>876</v>
          </cell>
          <cell r="J1024" t="str">
            <v>ZK109.K274.C810</v>
          </cell>
          <cell r="K1024">
            <v>876</v>
          </cell>
          <cell r="L1024" t="str">
            <v>ZK109.K274.C810</v>
          </cell>
          <cell r="M1024" t="str">
            <v>ZK109.K274.C810</v>
          </cell>
          <cell r="N1024" t="str">
            <v>ZK109</v>
          </cell>
          <cell r="O1024" t="str">
            <v>C810</v>
          </cell>
          <cell r="Q1024">
            <v>876</v>
          </cell>
          <cell r="R1024">
            <v>0</v>
          </cell>
          <cell r="S1024" t="b">
            <v>0</v>
          </cell>
          <cell r="U1024" t="str">
            <v>ZK1</v>
          </cell>
          <cell r="V1024" t="str">
            <v>C810</v>
          </cell>
          <cell r="W1024">
            <v>0</v>
          </cell>
          <cell r="X1024">
            <v>0</v>
          </cell>
          <cell r="Y1024">
            <v>876</v>
          </cell>
          <cell r="Z1024">
            <v>0</v>
          </cell>
          <cell r="AA1024">
            <v>876</v>
          </cell>
          <cell r="AB1024" t="str">
            <v>C810</v>
          </cell>
          <cell r="AC1024">
            <v>0</v>
          </cell>
          <cell r="AD1024">
            <v>0</v>
          </cell>
          <cell r="AE1024">
            <v>876</v>
          </cell>
          <cell r="AF1024">
            <v>0</v>
          </cell>
          <cell r="AG1024" t="str">
            <v>C810</v>
          </cell>
          <cell r="AK1024">
            <v>1</v>
          </cell>
          <cell r="AL1024">
            <v>0</v>
          </cell>
          <cell r="AV1024">
            <v>876</v>
          </cell>
        </row>
        <row r="1025">
          <cell r="A1025" t="str">
            <v>ZK109.K289.C070</v>
          </cell>
          <cell r="B1025" t="str">
            <v>ZK109</v>
          </cell>
          <cell r="C1025">
            <v>0</v>
          </cell>
          <cell r="D1025">
            <v>0</v>
          </cell>
          <cell r="E1025">
            <v>0</v>
          </cell>
          <cell r="F1025">
            <v>5425.71</v>
          </cell>
          <cell r="G1025">
            <v>0</v>
          </cell>
          <cell r="H1025">
            <v>5425.71</v>
          </cell>
          <cell r="J1025" t="str">
            <v>ZK109.K289.C070</v>
          </cell>
          <cell r="K1025">
            <v>5425.71</v>
          </cell>
          <cell r="L1025" t="str">
            <v>ZK109.K289.C070</v>
          </cell>
          <cell r="M1025" t="str">
            <v>ZK109.K289.C070</v>
          </cell>
          <cell r="N1025" t="str">
            <v>ZK109</v>
          </cell>
          <cell r="O1025" t="str">
            <v>C070</v>
          </cell>
          <cell r="Q1025">
            <v>5425.71</v>
          </cell>
          <cell r="R1025">
            <v>0</v>
          </cell>
          <cell r="S1025" t="b">
            <v>0</v>
          </cell>
          <cell r="U1025" t="str">
            <v>ZK1</v>
          </cell>
          <cell r="V1025" t="str">
            <v>C070</v>
          </cell>
          <cell r="W1025">
            <v>0</v>
          </cell>
          <cell r="X1025">
            <v>0</v>
          </cell>
          <cell r="Y1025">
            <v>5425.71</v>
          </cell>
          <cell r="Z1025">
            <v>0</v>
          </cell>
          <cell r="AA1025">
            <v>5425.71</v>
          </cell>
          <cell r="AB1025" t="str">
            <v>C070</v>
          </cell>
          <cell r="AC1025">
            <v>0</v>
          </cell>
          <cell r="AD1025">
            <v>0</v>
          </cell>
          <cell r="AE1025">
            <v>5425.71</v>
          </cell>
          <cell r="AF1025">
            <v>0</v>
          </cell>
          <cell r="AG1025" t="str">
            <v>C070</v>
          </cell>
          <cell r="AK1025">
            <v>1</v>
          </cell>
          <cell r="AL1025">
            <v>0</v>
          </cell>
          <cell r="AV1025">
            <v>5425.71</v>
          </cell>
        </row>
        <row r="1026">
          <cell r="A1026" t="str">
            <v>ZK109.K299.C070</v>
          </cell>
          <cell r="B1026" t="str">
            <v>ZK109</v>
          </cell>
          <cell r="C1026">
            <v>0</v>
          </cell>
          <cell r="D1026">
            <v>0</v>
          </cell>
          <cell r="E1026">
            <v>0</v>
          </cell>
          <cell r="F1026">
            <v>800</v>
          </cell>
          <cell r="G1026">
            <v>0</v>
          </cell>
          <cell r="H1026">
            <v>800</v>
          </cell>
          <cell r="J1026" t="str">
            <v>ZK109.K299.C070</v>
          </cell>
          <cell r="K1026">
            <v>800</v>
          </cell>
          <cell r="L1026" t="str">
            <v>ZK109.K299.C070</v>
          </cell>
          <cell r="M1026" t="str">
            <v>ZK109.K299.C070</v>
          </cell>
          <cell r="N1026" t="str">
            <v>ZK109</v>
          </cell>
          <cell r="O1026" t="str">
            <v>C070</v>
          </cell>
          <cell r="Q1026">
            <v>800</v>
          </cell>
          <cell r="R1026">
            <v>0</v>
          </cell>
          <cell r="S1026" t="b">
            <v>0</v>
          </cell>
          <cell r="U1026" t="str">
            <v>ZK1</v>
          </cell>
          <cell r="V1026" t="str">
            <v>C070</v>
          </cell>
          <cell r="W1026">
            <v>0</v>
          </cell>
          <cell r="X1026">
            <v>0</v>
          </cell>
          <cell r="Y1026">
            <v>800</v>
          </cell>
          <cell r="Z1026">
            <v>0</v>
          </cell>
          <cell r="AA1026">
            <v>800</v>
          </cell>
          <cell r="AB1026" t="str">
            <v>C070</v>
          </cell>
          <cell r="AC1026">
            <v>0</v>
          </cell>
          <cell r="AD1026">
            <v>0</v>
          </cell>
          <cell r="AE1026">
            <v>800</v>
          </cell>
          <cell r="AF1026">
            <v>0</v>
          </cell>
          <cell r="AG1026" t="str">
            <v>C070</v>
          </cell>
          <cell r="AK1026">
            <v>1</v>
          </cell>
          <cell r="AL1026">
            <v>0</v>
          </cell>
          <cell r="AV1026">
            <v>800</v>
          </cell>
        </row>
        <row r="1027">
          <cell r="A1027" t="str">
            <v>ZK109.K299.C601</v>
          </cell>
          <cell r="B1027" t="str">
            <v>ZK109</v>
          </cell>
          <cell r="C1027">
            <v>0</v>
          </cell>
          <cell r="D1027">
            <v>0</v>
          </cell>
          <cell r="E1027">
            <v>0</v>
          </cell>
          <cell r="F1027">
            <v>1546.16</v>
          </cell>
          <cell r="G1027">
            <v>0</v>
          </cell>
          <cell r="H1027">
            <v>1546.16</v>
          </cell>
          <cell r="J1027" t="str">
            <v>ZK109.K299.C601</v>
          </cell>
          <cell r="K1027">
            <v>1546.16</v>
          </cell>
          <cell r="L1027" t="str">
            <v>ZK109.K299.C601</v>
          </cell>
          <cell r="M1027" t="str">
            <v>ZK109.K299.C601</v>
          </cell>
          <cell r="N1027" t="str">
            <v>ZK109</v>
          </cell>
          <cell r="O1027" t="str">
            <v>C601</v>
          </cell>
          <cell r="Q1027">
            <v>1546.16</v>
          </cell>
          <cell r="R1027">
            <v>0</v>
          </cell>
          <cell r="S1027" t="b">
            <v>0</v>
          </cell>
          <cell r="U1027" t="str">
            <v>ZK1</v>
          </cell>
          <cell r="V1027" t="str">
            <v>C601</v>
          </cell>
          <cell r="W1027">
            <v>0</v>
          </cell>
          <cell r="X1027">
            <v>0</v>
          </cell>
          <cell r="Y1027">
            <v>1546.16</v>
          </cell>
          <cell r="Z1027">
            <v>0</v>
          </cell>
          <cell r="AA1027">
            <v>1546.16</v>
          </cell>
          <cell r="AB1027" t="str">
            <v>C601</v>
          </cell>
          <cell r="AC1027">
            <v>0</v>
          </cell>
          <cell r="AD1027">
            <v>0</v>
          </cell>
          <cell r="AE1027">
            <v>1546.16</v>
          </cell>
          <cell r="AF1027">
            <v>0</v>
          </cell>
          <cell r="AG1027" t="str">
            <v>C601</v>
          </cell>
          <cell r="AK1027">
            <v>1</v>
          </cell>
          <cell r="AL1027">
            <v>0</v>
          </cell>
          <cell r="AV1027">
            <v>1546.16</v>
          </cell>
        </row>
        <row r="1028">
          <cell r="A1028" t="str">
            <v>ZK109.K299.C728</v>
          </cell>
          <cell r="B1028" t="str">
            <v>ZK109</v>
          </cell>
          <cell r="C1028">
            <v>0</v>
          </cell>
          <cell r="D1028">
            <v>0</v>
          </cell>
          <cell r="E1028">
            <v>0</v>
          </cell>
          <cell r="F1028">
            <v>503.55</v>
          </cell>
          <cell r="G1028">
            <v>0</v>
          </cell>
          <cell r="H1028">
            <v>503.55</v>
          </cell>
          <cell r="J1028" t="str">
            <v>ZK109.K299.C728</v>
          </cell>
          <cell r="K1028">
            <v>503.55</v>
          </cell>
          <cell r="L1028" t="str">
            <v>ZK109.K299.C728</v>
          </cell>
          <cell r="M1028" t="str">
            <v>ZK109.K299.C728</v>
          </cell>
          <cell r="N1028" t="str">
            <v>ZK109</v>
          </cell>
          <cell r="O1028" t="str">
            <v>C728</v>
          </cell>
          <cell r="Q1028">
            <v>503.55</v>
          </cell>
          <cell r="R1028">
            <v>0</v>
          </cell>
          <cell r="S1028" t="b">
            <v>0</v>
          </cell>
          <cell r="U1028" t="str">
            <v>ZK1</v>
          </cell>
          <cell r="V1028" t="str">
            <v>C728</v>
          </cell>
          <cell r="W1028">
            <v>0</v>
          </cell>
          <cell r="X1028">
            <v>0</v>
          </cell>
          <cell r="Y1028">
            <v>503.55</v>
          </cell>
          <cell r="Z1028">
            <v>0</v>
          </cell>
          <cell r="AA1028">
            <v>503.55</v>
          </cell>
          <cell r="AB1028" t="str">
            <v>C728</v>
          </cell>
          <cell r="AC1028">
            <v>0</v>
          </cell>
          <cell r="AD1028">
            <v>0</v>
          </cell>
          <cell r="AE1028">
            <v>503.55</v>
          </cell>
          <cell r="AF1028">
            <v>0</v>
          </cell>
          <cell r="AG1028" t="str">
            <v>C728</v>
          </cell>
          <cell r="AK1028">
            <v>1</v>
          </cell>
          <cell r="AL1028">
            <v>0</v>
          </cell>
          <cell r="AV1028">
            <v>503.55</v>
          </cell>
        </row>
        <row r="1029">
          <cell r="A1029" t="str">
            <v>ZK109.K300.C711</v>
          </cell>
          <cell r="B1029" t="str">
            <v>ZK109</v>
          </cell>
          <cell r="C1029">
            <v>0</v>
          </cell>
          <cell r="D1029">
            <v>0</v>
          </cell>
          <cell r="E1029">
            <v>0</v>
          </cell>
          <cell r="F1029">
            <v>750</v>
          </cell>
          <cell r="G1029">
            <v>0</v>
          </cell>
          <cell r="H1029">
            <v>750</v>
          </cell>
          <cell r="J1029" t="str">
            <v>ZK109.K300.C711</v>
          </cell>
          <cell r="K1029">
            <v>750</v>
          </cell>
          <cell r="L1029" t="str">
            <v>ZK109.K300.C711</v>
          </cell>
          <cell r="M1029" t="str">
            <v>ZK109.K300.C711</v>
          </cell>
          <cell r="N1029" t="str">
            <v>ZK109</v>
          </cell>
          <cell r="O1029" t="str">
            <v>C711</v>
          </cell>
          <cell r="Q1029">
            <v>750</v>
          </cell>
          <cell r="R1029">
            <v>0</v>
          </cell>
          <cell r="S1029" t="b">
            <v>0</v>
          </cell>
          <cell r="U1029" t="str">
            <v>ZK1</v>
          </cell>
          <cell r="V1029" t="str">
            <v>C711</v>
          </cell>
          <cell r="W1029">
            <v>0</v>
          </cell>
          <cell r="X1029">
            <v>0</v>
          </cell>
          <cell r="Y1029">
            <v>750</v>
          </cell>
          <cell r="Z1029">
            <v>0</v>
          </cell>
          <cell r="AA1029">
            <v>750</v>
          </cell>
          <cell r="AB1029" t="str">
            <v>C711</v>
          </cell>
          <cell r="AC1029">
            <v>0</v>
          </cell>
          <cell r="AD1029">
            <v>0</v>
          </cell>
          <cell r="AE1029">
            <v>750</v>
          </cell>
          <cell r="AF1029">
            <v>0</v>
          </cell>
          <cell r="AG1029" t="str">
            <v>C711</v>
          </cell>
          <cell r="AK1029">
            <v>1</v>
          </cell>
          <cell r="AL1029">
            <v>0</v>
          </cell>
          <cell r="AV1029">
            <v>750</v>
          </cell>
        </row>
        <row r="1030">
          <cell r="A1030" t="str">
            <v>ZK109.K300.C719</v>
          </cell>
          <cell r="B1030" t="str">
            <v>ZK109</v>
          </cell>
          <cell r="C1030">
            <v>0</v>
          </cell>
          <cell r="D1030">
            <v>0</v>
          </cell>
          <cell r="E1030">
            <v>0</v>
          </cell>
          <cell r="F1030">
            <v>750</v>
          </cell>
          <cell r="G1030">
            <v>0</v>
          </cell>
          <cell r="H1030">
            <v>750</v>
          </cell>
          <cell r="J1030" t="str">
            <v>ZK109.K300.C719</v>
          </cell>
          <cell r="K1030">
            <v>750</v>
          </cell>
          <cell r="L1030" t="str">
            <v>ZK109.K300.C719</v>
          </cell>
          <cell r="M1030" t="str">
            <v>ZK109.K300.C719</v>
          </cell>
          <cell r="N1030" t="str">
            <v>ZK109</v>
          </cell>
          <cell r="O1030" t="str">
            <v>C719</v>
          </cell>
          <cell r="Q1030">
            <v>750</v>
          </cell>
          <cell r="R1030">
            <v>0</v>
          </cell>
          <cell r="S1030" t="b">
            <v>0</v>
          </cell>
          <cell r="U1030" t="str">
            <v>ZK1</v>
          </cell>
          <cell r="V1030" t="str">
            <v>C719</v>
          </cell>
          <cell r="W1030">
            <v>0</v>
          </cell>
          <cell r="X1030">
            <v>0</v>
          </cell>
          <cell r="Y1030">
            <v>750</v>
          </cell>
          <cell r="Z1030">
            <v>0</v>
          </cell>
          <cell r="AA1030">
            <v>750</v>
          </cell>
          <cell r="AB1030" t="str">
            <v>C719</v>
          </cell>
          <cell r="AC1030">
            <v>0</v>
          </cell>
          <cell r="AD1030">
            <v>0</v>
          </cell>
          <cell r="AE1030">
            <v>750</v>
          </cell>
          <cell r="AF1030">
            <v>0</v>
          </cell>
          <cell r="AG1030" t="str">
            <v>C719</v>
          </cell>
          <cell r="AK1030">
            <v>1</v>
          </cell>
          <cell r="AL1030">
            <v>0</v>
          </cell>
          <cell r="AV1030">
            <v>750</v>
          </cell>
        </row>
        <row r="1031">
          <cell r="A1031" t="str">
            <v>ZK109.K300.C726</v>
          </cell>
          <cell r="B1031" t="str">
            <v>ZK109</v>
          </cell>
          <cell r="C1031">
            <v>0</v>
          </cell>
          <cell r="D1031">
            <v>0</v>
          </cell>
          <cell r="E1031">
            <v>0</v>
          </cell>
          <cell r="F1031">
            <v>750</v>
          </cell>
          <cell r="G1031">
            <v>0</v>
          </cell>
          <cell r="H1031">
            <v>750</v>
          </cell>
          <cell r="J1031" t="str">
            <v>ZK109.K300.C726</v>
          </cell>
          <cell r="K1031">
            <v>750</v>
          </cell>
          <cell r="L1031" t="str">
            <v>ZK109.K300.C726</v>
          </cell>
          <cell r="M1031" t="str">
            <v>ZK109.K300.C726</v>
          </cell>
          <cell r="N1031" t="str">
            <v>ZK109</v>
          </cell>
          <cell r="O1031" t="str">
            <v>C726</v>
          </cell>
          <cell r="Q1031">
            <v>750</v>
          </cell>
          <cell r="R1031">
            <v>0</v>
          </cell>
          <cell r="S1031" t="b">
            <v>0</v>
          </cell>
          <cell r="U1031" t="str">
            <v>ZK1</v>
          </cell>
          <cell r="V1031" t="str">
            <v>C726</v>
          </cell>
          <cell r="W1031">
            <v>0</v>
          </cell>
          <cell r="X1031">
            <v>0</v>
          </cell>
          <cell r="Y1031">
            <v>750</v>
          </cell>
          <cell r="Z1031">
            <v>0</v>
          </cell>
          <cell r="AA1031">
            <v>750</v>
          </cell>
          <cell r="AB1031" t="str">
            <v>C726</v>
          </cell>
          <cell r="AC1031">
            <v>0</v>
          </cell>
          <cell r="AD1031">
            <v>0</v>
          </cell>
          <cell r="AE1031">
            <v>750</v>
          </cell>
          <cell r="AF1031">
            <v>0</v>
          </cell>
          <cell r="AG1031" t="str">
            <v>C726</v>
          </cell>
          <cell r="AK1031">
            <v>1</v>
          </cell>
          <cell r="AL1031">
            <v>0</v>
          </cell>
          <cell r="AV1031">
            <v>750</v>
          </cell>
        </row>
        <row r="1032">
          <cell r="A1032" t="str">
            <v>ZK109.K300.C727</v>
          </cell>
          <cell r="B1032" t="str">
            <v>ZK109</v>
          </cell>
          <cell r="C1032">
            <v>0</v>
          </cell>
          <cell r="D1032">
            <v>0</v>
          </cell>
          <cell r="E1032">
            <v>0</v>
          </cell>
          <cell r="F1032">
            <v>344.15</v>
          </cell>
          <cell r="G1032">
            <v>0</v>
          </cell>
          <cell r="H1032">
            <v>344.15</v>
          </cell>
          <cell r="J1032" t="str">
            <v>ZK109.K300.C727</v>
          </cell>
          <cell r="K1032">
            <v>344.15</v>
          </cell>
          <cell r="L1032" t="str">
            <v>ZK109.K300.C727</v>
          </cell>
          <cell r="M1032" t="str">
            <v>ZK109.K300.C727</v>
          </cell>
          <cell r="N1032" t="str">
            <v>ZK109</v>
          </cell>
          <cell r="O1032" t="str">
            <v>C727</v>
          </cell>
          <cell r="Q1032">
            <v>344.15</v>
          </cell>
          <cell r="R1032">
            <v>0</v>
          </cell>
          <cell r="S1032" t="b">
            <v>0</v>
          </cell>
          <cell r="U1032" t="str">
            <v>ZK1</v>
          </cell>
          <cell r="V1032" t="str">
            <v>C727</v>
          </cell>
          <cell r="W1032">
            <v>0</v>
          </cell>
          <cell r="X1032">
            <v>0</v>
          </cell>
          <cell r="Y1032">
            <v>344.15</v>
          </cell>
          <cell r="Z1032">
            <v>0</v>
          </cell>
          <cell r="AA1032">
            <v>344.15</v>
          </cell>
          <cell r="AB1032" t="str">
            <v>C727</v>
          </cell>
          <cell r="AC1032">
            <v>0</v>
          </cell>
          <cell r="AD1032">
            <v>0</v>
          </cell>
          <cell r="AE1032">
            <v>344.15</v>
          </cell>
          <cell r="AF1032">
            <v>0</v>
          </cell>
          <cell r="AG1032" t="str">
            <v>C727</v>
          </cell>
          <cell r="AK1032">
            <v>1</v>
          </cell>
          <cell r="AL1032">
            <v>0</v>
          </cell>
          <cell r="AV1032">
            <v>344.15</v>
          </cell>
        </row>
        <row r="1033">
          <cell r="A1033" t="str">
            <v>ZK109.K300.C728</v>
          </cell>
          <cell r="B1033" t="str">
            <v>ZK109</v>
          </cell>
          <cell r="C1033">
            <v>0</v>
          </cell>
          <cell r="D1033">
            <v>0</v>
          </cell>
          <cell r="E1033">
            <v>0</v>
          </cell>
          <cell r="F1033">
            <v>13263.4</v>
          </cell>
          <cell r="G1033">
            <v>0</v>
          </cell>
          <cell r="H1033">
            <v>13263.4</v>
          </cell>
          <cell r="J1033" t="str">
            <v>ZK109.K300.C728</v>
          </cell>
          <cell r="K1033">
            <v>13263.4</v>
          </cell>
          <cell r="L1033" t="str">
            <v>ZK109.K300.C728</v>
          </cell>
          <cell r="M1033" t="str">
            <v>ZK109.K300.C728</v>
          </cell>
          <cell r="N1033" t="str">
            <v>ZK109</v>
          </cell>
          <cell r="O1033" t="str">
            <v>C728</v>
          </cell>
          <cell r="Q1033">
            <v>13263.4</v>
          </cell>
          <cell r="R1033">
            <v>0</v>
          </cell>
          <cell r="S1033" t="b">
            <v>0</v>
          </cell>
          <cell r="U1033" t="str">
            <v>ZK1</v>
          </cell>
          <cell r="V1033" t="str">
            <v>C728</v>
          </cell>
          <cell r="W1033">
            <v>0</v>
          </cell>
          <cell r="X1033">
            <v>0</v>
          </cell>
          <cell r="Y1033">
            <v>13263.4</v>
          </cell>
          <cell r="Z1033">
            <v>0</v>
          </cell>
          <cell r="AA1033">
            <v>13263.4</v>
          </cell>
          <cell r="AB1033" t="str">
            <v>C728</v>
          </cell>
          <cell r="AC1033">
            <v>0</v>
          </cell>
          <cell r="AD1033">
            <v>0</v>
          </cell>
          <cell r="AE1033">
            <v>13263.4</v>
          </cell>
          <cell r="AF1033">
            <v>0</v>
          </cell>
          <cell r="AG1033" t="str">
            <v>C728</v>
          </cell>
          <cell r="AK1033">
            <v>1</v>
          </cell>
          <cell r="AL1033">
            <v>0</v>
          </cell>
          <cell r="AV1033">
            <v>13263.4</v>
          </cell>
        </row>
        <row r="1034">
          <cell r="A1034" t="str">
            <v>ZK109.K302.C070</v>
          </cell>
          <cell r="B1034" t="str">
            <v>ZK109</v>
          </cell>
          <cell r="C1034">
            <v>0</v>
          </cell>
          <cell r="D1034">
            <v>0</v>
          </cell>
          <cell r="E1034">
            <v>0</v>
          </cell>
          <cell r="F1034">
            <v>29244.5</v>
          </cell>
          <cell r="G1034">
            <v>0</v>
          </cell>
          <cell r="H1034">
            <v>29244.5</v>
          </cell>
          <cell r="J1034" t="str">
            <v>ZK109.K302.C070</v>
          </cell>
          <cell r="K1034">
            <v>29244.5</v>
          </cell>
          <cell r="L1034" t="str">
            <v>ZK109.K302.C070</v>
          </cell>
          <cell r="M1034" t="str">
            <v>ZK109.K302.C070</v>
          </cell>
          <cell r="N1034" t="str">
            <v>ZK109</v>
          </cell>
          <cell r="O1034" t="str">
            <v>C070</v>
          </cell>
          <cell r="Q1034">
            <v>29244.5</v>
          </cell>
          <cell r="R1034">
            <v>0</v>
          </cell>
          <cell r="S1034" t="b">
            <v>0</v>
          </cell>
          <cell r="U1034" t="str">
            <v>ZK1</v>
          </cell>
          <cell r="V1034" t="str">
            <v>C070</v>
          </cell>
          <cell r="W1034">
            <v>0</v>
          </cell>
          <cell r="X1034">
            <v>0</v>
          </cell>
          <cell r="Y1034">
            <v>29244.5</v>
          </cell>
          <cell r="Z1034">
            <v>0</v>
          </cell>
          <cell r="AA1034">
            <v>29244.5</v>
          </cell>
          <cell r="AB1034" t="str">
            <v>C070</v>
          </cell>
          <cell r="AC1034">
            <v>0</v>
          </cell>
          <cell r="AD1034">
            <v>0</v>
          </cell>
          <cell r="AE1034">
            <v>29244.5</v>
          </cell>
          <cell r="AF1034">
            <v>0</v>
          </cell>
          <cell r="AG1034" t="str">
            <v>C070</v>
          </cell>
          <cell r="AK1034">
            <v>1</v>
          </cell>
          <cell r="AL1034">
            <v>0</v>
          </cell>
          <cell r="AV1034">
            <v>29244.5</v>
          </cell>
        </row>
        <row r="1035">
          <cell r="A1035" t="str">
            <v>ZK109.K302.I009</v>
          </cell>
          <cell r="B1035" t="str">
            <v>ZK109</v>
          </cell>
          <cell r="C1035">
            <v>0</v>
          </cell>
          <cell r="D1035">
            <v>0</v>
          </cell>
          <cell r="E1035">
            <v>0</v>
          </cell>
          <cell r="F1035">
            <v>700</v>
          </cell>
          <cell r="G1035">
            <v>0</v>
          </cell>
          <cell r="H1035">
            <v>700</v>
          </cell>
          <cell r="J1035" t="str">
            <v>ZK109.K302.I009</v>
          </cell>
          <cell r="K1035">
            <v>700</v>
          </cell>
          <cell r="L1035" t="str">
            <v>ZK109.K302.I009</v>
          </cell>
          <cell r="M1035" t="str">
            <v>ZK109.K302.I009</v>
          </cell>
          <cell r="N1035" t="str">
            <v>ZK109</v>
          </cell>
          <cell r="O1035" t="str">
            <v>I009</v>
          </cell>
          <cell r="Q1035">
            <v>700</v>
          </cell>
          <cell r="R1035">
            <v>0</v>
          </cell>
          <cell r="S1035" t="b">
            <v>0</v>
          </cell>
          <cell r="U1035" t="str">
            <v>ZK1</v>
          </cell>
          <cell r="V1035" t="str">
            <v>I009</v>
          </cell>
          <cell r="W1035">
            <v>0</v>
          </cell>
          <cell r="X1035">
            <v>0</v>
          </cell>
          <cell r="Y1035">
            <v>700</v>
          </cell>
          <cell r="Z1035">
            <v>0</v>
          </cell>
          <cell r="AA1035">
            <v>700</v>
          </cell>
          <cell r="AB1035" t="str">
            <v>I009</v>
          </cell>
          <cell r="AC1035">
            <v>0</v>
          </cell>
          <cell r="AD1035">
            <v>0</v>
          </cell>
          <cell r="AE1035">
            <v>700</v>
          </cell>
          <cell r="AF1035">
            <v>0</v>
          </cell>
          <cell r="AG1035" t="str">
            <v>I009</v>
          </cell>
          <cell r="AK1035">
            <v>1</v>
          </cell>
          <cell r="AL1035">
            <v>0</v>
          </cell>
          <cell r="AV1035">
            <v>700</v>
          </cell>
        </row>
        <row r="1036">
          <cell r="A1036" t="str">
            <v>ZK109.K303.I009</v>
          </cell>
          <cell r="B1036" t="str">
            <v>ZK109</v>
          </cell>
          <cell r="C1036">
            <v>0</v>
          </cell>
          <cell r="D1036">
            <v>0</v>
          </cell>
          <cell r="E1036">
            <v>0</v>
          </cell>
          <cell r="F1036">
            <v>1943</v>
          </cell>
          <cell r="G1036">
            <v>0</v>
          </cell>
          <cell r="H1036">
            <v>1943</v>
          </cell>
          <cell r="J1036" t="str">
            <v>ZK109.K303.I009</v>
          </cell>
          <cell r="K1036">
            <v>1943</v>
          </cell>
          <cell r="L1036" t="str">
            <v>ZK109.K303.I009</v>
          </cell>
          <cell r="M1036" t="str">
            <v>ZK109.K303.I009</v>
          </cell>
          <cell r="N1036" t="str">
            <v>ZK109</v>
          </cell>
          <cell r="O1036" t="str">
            <v>I009</v>
          </cell>
          <cell r="Q1036">
            <v>1943</v>
          </cell>
          <cell r="R1036">
            <v>0</v>
          </cell>
          <cell r="S1036" t="b">
            <v>0</v>
          </cell>
          <cell r="U1036" t="str">
            <v>ZK1</v>
          </cell>
          <cell r="V1036" t="str">
            <v>I009</v>
          </cell>
          <cell r="W1036">
            <v>0</v>
          </cell>
          <cell r="X1036">
            <v>0</v>
          </cell>
          <cell r="Y1036">
            <v>1943</v>
          </cell>
          <cell r="Z1036">
            <v>0</v>
          </cell>
          <cell r="AA1036">
            <v>1943</v>
          </cell>
          <cell r="AB1036" t="str">
            <v>I009</v>
          </cell>
          <cell r="AC1036">
            <v>0</v>
          </cell>
          <cell r="AD1036">
            <v>0</v>
          </cell>
          <cell r="AE1036">
            <v>1943</v>
          </cell>
          <cell r="AF1036">
            <v>0</v>
          </cell>
          <cell r="AG1036" t="str">
            <v>I009</v>
          </cell>
          <cell r="AK1036">
            <v>1</v>
          </cell>
          <cell r="AL1036">
            <v>0</v>
          </cell>
          <cell r="AV1036">
            <v>1943</v>
          </cell>
        </row>
        <row r="1037">
          <cell r="A1037" t="str">
            <v>ZK109.K304.0000</v>
          </cell>
          <cell r="B1037" t="str">
            <v>ZK109</v>
          </cell>
          <cell r="C1037">
            <v>0</v>
          </cell>
          <cell r="D1037">
            <v>3669</v>
          </cell>
          <cell r="E1037">
            <v>0</v>
          </cell>
          <cell r="F1037">
            <v>0</v>
          </cell>
          <cell r="G1037">
            <v>0</v>
          </cell>
          <cell r="H1037">
            <v>0</v>
          </cell>
          <cell r="J1037" t="str">
            <v>ZK109.K304.0000</v>
          </cell>
          <cell r="K1037">
            <v>0</v>
          </cell>
          <cell r="L1037" t="str">
            <v>ZK109.K304.0000</v>
          </cell>
          <cell r="M1037" t="str">
            <v>ZK109.K304.0000</v>
          </cell>
          <cell r="N1037" t="str">
            <v>ZK109</v>
          </cell>
          <cell r="O1037" t="str">
            <v>0000</v>
          </cell>
          <cell r="Q1037">
            <v>0</v>
          </cell>
          <cell r="R1037">
            <v>3669</v>
          </cell>
          <cell r="S1037" t="b">
            <v>0</v>
          </cell>
          <cell r="U1037" t="str">
            <v>ZK1</v>
          </cell>
          <cell r="V1037" t="str">
            <v>0000</v>
          </cell>
          <cell r="W1037">
            <v>3669</v>
          </cell>
          <cell r="X1037">
            <v>0</v>
          </cell>
          <cell r="Y1037">
            <v>0</v>
          </cell>
          <cell r="Z1037">
            <v>0</v>
          </cell>
          <cell r="AA1037">
            <v>0</v>
          </cell>
          <cell r="AB1037" t="str">
            <v>0000</v>
          </cell>
          <cell r="AC1037">
            <v>3669</v>
          </cell>
          <cell r="AD1037">
            <v>0</v>
          </cell>
          <cell r="AE1037">
            <v>0</v>
          </cell>
          <cell r="AF1037">
            <v>0</v>
          </cell>
          <cell r="AG1037" t="str">
            <v>0000</v>
          </cell>
          <cell r="AK1037">
            <v>1</v>
          </cell>
          <cell r="AL1037">
            <v>0</v>
          </cell>
          <cell r="AV1037">
            <v>3669</v>
          </cell>
        </row>
        <row r="1038">
          <cell r="A1038" t="str">
            <v>ZK109.K304.C009</v>
          </cell>
          <cell r="B1038" t="str">
            <v>ZK109</v>
          </cell>
          <cell r="C1038">
            <v>0</v>
          </cell>
          <cell r="D1038">
            <v>187</v>
          </cell>
          <cell r="E1038">
            <v>0</v>
          </cell>
          <cell r="F1038">
            <v>2715</v>
          </cell>
          <cell r="G1038">
            <v>0</v>
          </cell>
          <cell r="H1038">
            <v>2715</v>
          </cell>
          <cell r="J1038" t="str">
            <v>ZK109.K304.C009</v>
          </cell>
          <cell r="K1038">
            <v>2715</v>
          </cell>
          <cell r="L1038" t="str">
            <v>ZK109.K304.C009</v>
          </cell>
          <cell r="M1038" t="str">
            <v>ZK109.K304.C009</v>
          </cell>
          <cell r="N1038" t="str">
            <v>ZK109</v>
          </cell>
          <cell r="O1038" t="str">
            <v>C009</v>
          </cell>
          <cell r="Q1038">
            <v>2715</v>
          </cell>
          <cell r="R1038">
            <v>187</v>
          </cell>
          <cell r="S1038" t="b">
            <v>0</v>
          </cell>
          <cell r="U1038" t="str">
            <v>ZK1</v>
          </cell>
          <cell r="V1038" t="str">
            <v>C009</v>
          </cell>
          <cell r="W1038">
            <v>187</v>
          </cell>
          <cell r="X1038">
            <v>0</v>
          </cell>
          <cell r="Y1038">
            <v>2715</v>
          </cell>
          <cell r="Z1038">
            <v>0</v>
          </cell>
          <cell r="AA1038">
            <v>2715</v>
          </cell>
          <cell r="AB1038" t="str">
            <v>C009</v>
          </cell>
          <cell r="AC1038">
            <v>187</v>
          </cell>
          <cell r="AD1038">
            <v>0</v>
          </cell>
          <cell r="AE1038">
            <v>2715</v>
          </cell>
          <cell r="AF1038">
            <v>0</v>
          </cell>
          <cell r="AG1038" t="str">
            <v>C009</v>
          </cell>
          <cell r="AK1038">
            <v>1</v>
          </cell>
          <cell r="AL1038">
            <v>0</v>
          </cell>
          <cell r="AV1038">
            <v>2902</v>
          </cell>
        </row>
        <row r="1039">
          <cell r="A1039" t="str">
            <v>ZK109.K304.C550</v>
          </cell>
          <cell r="B1039" t="str">
            <v>ZK109</v>
          </cell>
          <cell r="C1039">
            <v>0</v>
          </cell>
          <cell r="D1039">
            <v>0</v>
          </cell>
          <cell r="E1039">
            <v>0</v>
          </cell>
          <cell r="F1039">
            <v>2240</v>
          </cell>
          <cell r="G1039">
            <v>0</v>
          </cell>
          <cell r="H1039">
            <v>2240</v>
          </cell>
          <cell r="J1039" t="str">
            <v>ZK109.K304.C550</v>
          </cell>
          <cell r="K1039">
            <v>2240</v>
          </cell>
          <cell r="L1039" t="str">
            <v>ZK109.K304.C550</v>
          </cell>
          <cell r="M1039" t="str">
            <v>ZK109.K304.C550</v>
          </cell>
          <cell r="N1039" t="str">
            <v>ZK109</v>
          </cell>
          <cell r="O1039" t="str">
            <v>C550</v>
          </cell>
          <cell r="Q1039">
            <v>2240</v>
          </cell>
          <cell r="R1039">
            <v>0</v>
          </cell>
          <cell r="S1039" t="b">
            <v>0</v>
          </cell>
          <cell r="U1039" t="str">
            <v>ZK1</v>
          </cell>
          <cell r="V1039" t="str">
            <v>C550</v>
          </cell>
          <cell r="W1039">
            <v>0</v>
          </cell>
          <cell r="X1039">
            <v>0</v>
          </cell>
          <cell r="Y1039">
            <v>2240</v>
          </cell>
          <cell r="Z1039">
            <v>0</v>
          </cell>
          <cell r="AA1039">
            <v>2240</v>
          </cell>
          <cell r="AB1039" t="str">
            <v>C550</v>
          </cell>
          <cell r="AC1039">
            <v>0</v>
          </cell>
          <cell r="AD1039">
            <v>0</v>
          </cell>
          <cell r="AE1039">
            <v>2240</v>
          </cell>
          <cell r="AF1039">
            <v>0</v>
          </cell>
          <cell r="AG1039" t="str">
            <v>C550</v>
          </cell>
          <cell r="AK1039">
            <v>1</v>
          </cell>
          <cell r="AL1039">
            <v>0</v>
          </cell>
          <cell r="AV1039">
            <v>2240</v>
          </cell>
        </row>
        <row r="1040">
          <cell r="A1040" t="str">
            <v>ZK109.K304.C702</v>
          </cell>
          <cell r="B1040" t="str">
            <v>ZK109</v>
          </cell>
          <cell r="C1040">
            <v>0</v>
          </cell>
          <cell r="D1040">
            <v>0</v>
          </cell>
          <cell r="E1040">
            <v>0</v>
          </cell>
          <cell r="F1040">
            <v>6778</v>
          </cell>
          <cell r="G1040">
            <v>0</v>
          </cell>
          <cell r="H1040">
            <v>6778</v>
          </cell>
          <cell r="J1040" t="str">
            <v>ZK109.K304.C702</v>
          </cell>
          <cell r="K1040">
            <v>6778</v>
          </cell>
          <cell r="L1040" t="str">
            <v>ZK109.K304.C702</v>
          </cell>
          <cell r="M1040" t="str">
            <v>ZK109.K304.C702</v>
          </cell>
          <cell r="N1040" t="str">
            <v>ZK109</v>
          </cell>
          <cell r="O1040" t="str">
            <v>C702</v>
          </cell>
          <cell r="Q1040">
            <v>6778</v>
          </cell>
          <cell r="R1040">
            <v>0</v>
          </cell>
          <cell r="S1040" t="b">
            <v>0</v>
          </cell>
          <cell r="U1040" t="str">
            <v>ZK1</v>
          </cell>
          <cell r="V1040" t="str">
            <v>C702</v>
          </cell>
          <cell r="W1040">
            <v>0</v>
          </cell>
          <cell r="X1040">
            <v>0</v>
          </cell>
          <cell r="Y1040">
            <v>6778</v>
          </cell>
          <cell r="Z1040">
            <v>0</v>
          </cell>
          <cell r="AA1040">
            <v>6778</v>
          </cell>
          <cell r="AB1040" t="str">
            <v>C702</v>
          </cell>
          <cell r="AC1040">
            <v>0</v>
          </cell>
          <cell r="AD1040">
            <v>0</v>
          </cell>
          <cell r="AE1040">
            <v>6778</v>
          </cell>
          <cell r="AF1040">
            <v>0</v>
          </cell>
          <cell r="AG1040" t="str">
            <v>C702</v>
          </cell>
          <cell r="AK1040">
            <v>1</v>
          </cell>
          <cell r="AL1040">
            <v>0</v>
          </cell>
          <cell r="AV1040">
            <v>6778</v>
          </cell>
        </row>
        <row r="1041">
          <cell r="A1041" t="str">
            <v>ZK109.K304.C727</v>
          </cell>
          <cell r="B1041" t="str">
            <v>ZK109</v>
          </cell>
          <cell r="C1041">
            <v>0</v>
          </cell>
          <cell r="D1041">
            <v>0</v>
          </cell>
          <cell r="E1041">
            <v>0</v>
          </cell>
          <cell r="F1041">
            <v>5586.8</v>
          </cell>
          <cell r="G1041">
            <v>0</v>
          </cell>
          <cell r="H1041">
            <v>5586.8</v>
          </cell>
          <cell r="J1041" t="str">
            <v>ZK109.K304.C727</v>
          </cell>
          <cell r="K1041">
            <v>5586.8</v>
          </cell>
          <cell r="L1041" t="str">
            <v>ZK109.K304.C727</v>
          </cell>
          <cell r="M1041" t="str">
            <v>ZK109.K304.C727</v>
          </cell>
          <cell r="N1041" t="str">
            <v>ZK109</v>
          </cell>
          <cell r="O1041" t="str">
            <v>C727</v>
          </cell>
          <cell r="Q1041">
            <v>5586.8</v>
          </cell>
          <cell r="R1041">
            <v>0</v>
          </cell>
          <cell r="S1041" t="b">
            <v>0</v>
          </cell>
          <cell r="U1041" t="str">
            <v>ZK1</v>
          </cell>
          <cell r="V1041" t="str">
            <v>C727</v>
          </cell>
          <cell r="W1041">
            <v>0</v>
          </cell>
          <cell r="X1041">
            <v>0</v>
          </cell>
          <cell r="Y1041">
            <v>5586.8</v>
          </cell>
          <cell r="Z1041">
            <v>0</v>
          </cell>
          <cell r="AA1041">
            <v>5586.8</v>
          </cell>
          <cell r="AB1041" t="str">
            <v>C727</v>
          </cell>
          <cell r="AC1041">
            <v>0</v>
          </cell>
          <cell r="AD1041">
            <v>0</v>
          </cell>
          <cell r="AE1041">
            <v>5586.8</v>
          </cell>
          <cell r="AF1041">
            <v>0</v>
          </cell>
          <cell r="AG1041" t="str">
            <v>C727</v>
          </cell>
          <cell r="AK1041">
            <v>1</v>
          </cell>
          <cell r="AL1041">
            <v>0</v>
          </cell>
          <cell r="AV1041">
            <v>5586.8</v>
          </cell>
        </row>
        <row r="1042">
          <cell r="A1042" t="str">
            <v>ZK109.K304.C728</v>
          </cell>
          <cell r="B1042" t="str">
            <v>ZK109</v>
          </cell>
          <cell r="C1042">
            <v>0</v>
          </cell>
          <cell r="D1042">
            <v>0</v>
          </cell>
          <cell r="E1042">
            <v>0</v>
          </cell>
          <cell r="F1042">
            <v>10266</v>
          </cell>
          <cell r="G1042">
            <v>0</v>
          </cell>
          <cell r="H1042">
            <v>10266</v>
          </cell>
          <cell r="J1042" t="str">
            <v>ZK109.K304.C728</v>
          </cell>
          <cell r="K1042">
            <v>10266</v>
          </cell>
          <cell r="L1042" t="str">
            <v>ZK109.K304.C728</v>
          </cell>
          <cell r="M1042" t="str">
            <v>ZK109.K304.C728</v>
          </cell>
          <cell r="N1042" t="str">
            <v>ZK109</v>
          </cell>
          <cell r="O1042" t="str">
            <v>C728</v>
          </cell>
          <cell r="Q1042">
            <v>10266</v>
          </cell>
          <cell r="R1042">
            <v>0</v>
          </cell>
          <cell r="S1042" t="b">
            <v>0</v>
          </cell>
          <cell r="U1042" t="str">
            <v>ZK1</v>
          </cell>
          <cell r="V1042" t="str">
            <v>C728</v>
          </cell>
          <cell r="W1042">
            <v>0</v>
          </cell>
          <cell r="X1042">
            <v>0</v>
          </cell>
          <cell r="Y1042">
            <v>10266</v>
          </cell>
          <cell r="Z1042">
            <v>0</v>
          </cell>
          <cell r="AA1042">
            <v>10266</v>
          </cell>
          <cell r="AB1042" t="str">
            <v>C728</v>
          </cell>
          <cell r="AC1042">
            <v>0</v>
          </cell>
          <cell r="AD1042">
            <v>0</v>
          </cell>
          <cell r="AE1042">
            <v>10266</v>
          </cell>
          <cell r="AF1042">
            <v>0</v>
          </cell>
          <cell r="AG1042" t="str">
            <v>C728</v>
          </cell>
          <cell r="AK1042">
            <v>1</v>
          </cell>
          <cell r="AL1042">
            <v>0</v>
          </cell>
          <cell r="AV1042">
            <v>10266</v>
          </cell>
        </row>
        <row r="1043">
          <cell r="A1043" t="str">
            <v>ZK109.K304.I013</v>
          </cell>
          <cell r="B1043" t="str">
            <v>ZK109</v>
          </cell>
          <cell r="C1043">
            <v>0</v>
          </cell>
          <cell r="D1043">
            <v>0</v>
          </cell>
          <cell r="E1043">
            <v>0</v>
          </cell>
          <cell r="F1043">
            <v>492</v>
          </cell>
          <cell r="G1043">
            <v>0</v>
          </cell>
          <cell r="H1043">
            <v>492</v>
          </cell>
          <cell r="J1043" t="str">
            <v>ZK109.K304.I013</v>
          </cell>
          <cell r="K1043">
            <v>492</v>
          </cell>
          <cell r="L1043" t="str">
            <v>ZK109.K304.I013</v>
          </cell>
          <cell r="M1043" t="str">
            <v>ZK109.K304.I013</v>
          </cell>
          <cell r="N1043" t="str">
            <v>ZK109</v>
          </cell>
          <cell r="O1043" t="str">
            <v>I013</v>
          </cell>
          <cell r="Q1043">
            <v>492</v>
          </cell>
          <cell r="R1043">
            <v>0</v>
          </cell>
          <cell r="S1043" t="b">
            <v>0</v>
          </cell>
          <cell r="U1043" t="str">
            <v>ZK1</v>
          </cell>
          <cell r="V1043" t="str">
            <v>I013</v>
          </cell>
          <cell r="W1043">
            <v>0</v>
          </cell>
          <cell r="X1043">
            <v>0</v>
          </cell>
          <cell r="Y1043">
            <v>492</v>
          </cell>
          <cell r="Z1043">
            <v>0</v>
          </cell>
          <cell r="AA1043">
            <v>492</v>
          </cell>
          <cell r="AB1043" t="str">
            <v>I013</v>
          </cell>
          <cell r="AC1043">
            <v>0</v>
          </cell>
          <cell r="AD1043">
            <v>0</v>
          </cell>
          <cell r="AE1043">
            <v>492</v>
          </cell>
          <cell r="AF1043">
            <v>0</v>
          </cell>
          <cell r="AG1043" t="str">
            <v>I013</v>
          </cell>
          <cell r="AK1043">
            <v>1</v>
          </cell>
          <cell r="AL1043">
            <v>0</v>
          </cell>
          <cell r="AV1043">
            <v>492</v>
          </cell>
        </row>
        <row r="1044">
          <cell r="A1044" t="str">
            <v>ZK109.K310.C080</v>
          </cell>
          <cell r="B1044" t="str">
            <v>ZK109</v>
          </cell>
          <cell r="C1044">
            <v>0</v>
          </cell>
          <cell r="D1044">
            <v>0</v>
          </cell>
          <cell r="E1044">
            <v>0</v>
          </cell>
          <cell r="F1044">
            <v>30</v>
          </cell>
          <cell r="G1044">
            <v>0</v>
          </cell>
          <cell r="H1044">
            <v>30</v>
          </cell>
          <cell r="J1044" t="str">
            <v>ZK109.K310.C080</v>
          </cell>
          <cell r="K1044">
            <v>30</v>
          </cell>
          <cell r="L1044" t="str">
            <v>ZK109.K310.C080</v>
          </cell>
          <cell r="M1044" t="str">
            <v>ZK109.K310.C080</v>
          </cell>
          <cell r="N1044" t="str">
            <v>ZK109</v>
          </cell>
          <cell r="O1044" t="str">
            <v>C080</v>
          </cell>
          <cell r="Q1044">
            <v>30</v>
          </cell>
          <cell r="R1044">
            <v>0</v>
          </cell>
          <cell r="S1044" t="b">
            <v>0</v>
          </cell>
          <cell r="U1044" t="str">
            <v>ZK1</v>
          </cell>
          <cell r="V1044" t="str">
            <v>C080</v>
          </cell>
          <cell r="W1044">
            <v>0</v>
          </cell>
          <cell r="X1044">
            <v>0</v>
          </cell>
          <cell r="Y1044">
            <v>30</v>
          </cell>
          <cell r="Z1044">
            <v>0</v>
          </cell>
          <cell r="AA1044">
            <v>30</v>
          </cell>
          <cell r="AB1044" t="str">
            <v>C080</v>
          </cell>
          <cell r="AC1044">
            <v>0</v>
          </cell>
          <cell r="AD1044">
            <v>0</v>
          </cell>
          <cell r="AE1044">
            <v>30</v>
          </cell>
          <cell r="AF1044">
            <v>0</v>
          </cell>
          <cell r="AG1044" t="str">
            <v>C080</v>
          </cell>
          <cell r="AK1044">
            <v>1</v>
          </cell>
          <cell r="AL1044">
            <v>0</v>
          </cell>
          <cell r="AV1044">
            <v>30</v>
          </cell>
        </row>
        <row r="1045">
          <cell r="A1045" t="str">
            <v>ZK109.K310.I005</v>
          </cell>
          <cell r="B1045" t="str">
            <v>ZK109</v>
          </cell>
          <cell r="C1045">
            <v>0</v>
          </cell>
          <cell r="D1045">
            <v>0</v>
          </cell>
          <cell r="E1045">
            <v>0</v>
          </cell>
          <cell r="F1045">
            <v>1066</v>
          </cell>
          <cell r="G1045">
            <v>0</v>
          </cell>
          <cell r="H1045">
            <v>1066</v>
          </cell>
          <cell r="J1045" t="str">
            <v>ZK109.K310.I005</v>
          </cell>
          <cell r="K1045">
            <v>1066</v>
          </cell>
          <cell r="L1045" t="str">
            <v>ZK109.K310.I005</v>
          </cell>
          <cell r="M1045" t="str">
            <v>ZK109.K310.I005</v>
          </cell>
          <cell r="N1045" t="str">
            <v>ZK109</v>
          </cell>
          <cell r="O1045" t="str">
            <v>I005</v>
          </cell>
          <cell r="Q1045">
            <v>1066</v>
          </cell>
          <cell r="R1045">
            <v>0</v>
          </cell>
          <cell r="S1045" t="b">
            <v>0</v>
          </cell>
          <cell r="U1045" t="str">
            <v>ZK1</v>
          </cell>
          <cell r="V1045" t="str">
            <v>I005</v>
          </cell>
          <cell r="W1045">
            <v>0</v>
          </cell>
          <cell r="X1045">
            <v>0</v>
          </cell>
          <cell r="Y1045">
            <v>1066</v>
          </cell>
          <cell r="Z1045">
            <v>0</v>
          </cell>
          <cell r="AA1045">
            <v>1066</v>
          </cell>
          <cell r="AB1045" t="str">
            <v>I005</v>
          </cell>
          <cell r="AC1045">
            <v>0</v>
          </cell>
          <cell r="AD1045">
            <v>0</v>
          </cell>
          <cell r="AE1045">
            <v>1066</v>
          </cell>
          <cell r="AF1045">
            <v>0</v>
          </cell>
          <cell r="AG1045" t="str">
            <v>I005</v>
          </cell>
          <cell r="AK1045">
            <v>1</v>
          </cell>
          <cell r="AL1045">
            <v>0</v>
          </cell>
          <cell r="AV1045">
            <v>1066</v>
          </cell>
        </row>
        <row r="1046">
          <cell r="A1046" t="str">
            <v>ZK109.K318.C320</v>
          </cell>
          <cell r="B1046" t="str">
            <v>ZK109</v>
          </cell>
          <cell r="C1046">
            <v>0</v>
          </cell>
          <cell r="D1046">
            <v>0</v>
          </cell>
          <cell r="E1046">
            <v>195</v>
          </cell>
          <cell r="F1046">
            <v>0</v>
          </cell>
          <cell r="G1046">
            <v>0</v>
          </cell>
          <cell r="H1046">
            <v>0</v>
          </cell>
          <cell r="J1046" t="str">
            <v>ZK109.K318.C320</v>
          </cell>
          <cell r="K1046">
            <v>0</v>
          </cell>
          <cell r="L1046" t="str">
            <v>ZK109.K318.C320</v>
          </cell>
          <cell r="M1046" t="str">
            <v>ZK109.K318.C320</v>
          </cell>
          <cell r="N1046" t="str">
            <v>ZK109</v>
          </cell>
          <cell r="O1046" t="str">
            <v>C320</v>
          </cell>
          <cell r="Q1046">
            <v>0</v>
          </cell>
          <cell r="R1046">
            <v>0</v>
          </cell>
          <cell r="S1046" t="b">
            <v>0</v>
          </cell>
          <cell r="U1046" t="str">
            <v>ZK1</v>
          </cell>
          <cell r="V1046" t="str">
            <v>C320</v>
          </cell>
          <cell r="W1046">
            <v>0</v>
          </cell>
          <cell r="X1046">
            <v>195</v>
          </cell>
          <cell r="Y1046">
            <v>0</v>
          </cell>
          <cell r="Z1046">
            <v>0</v>
          </cell>
          <cell r="AA1046">
            <v>0</v>
          </cell>
          <cell r="AB1046" t="str">
            <v>C320</v>
          </cell>
          <cell r="AC1046">
            <v>0</v>
          </cell>
          <cell r="AD1046">
            <v>195</v>
          </cell>
          <cell r="AE1046">
            <v>0</v>
          </cell>
          <cell r="AF1046">
            <v>0</v>
          </cell>
          <cell r="AG1046" t="str">
            <v>C320</v>
          </cell>
          <cell r="AK1046">
            <v>1</v>
          </cell>
          <cell r="AL1046">
            <v>0</v>
          </cell>
          <cell r="AV1046">
            <v>195</v>
          </cell>
        </row>
        <row r="1047">
          <cell r="A1047" t="str">
            <v>ZK109.K326.I009</v>
          </cell>
          <cell r="B1047" t="str">
            <v>ZK109</v>
          </cell>
          <cell r="C1047">
            <v>0</v>
          </cell>
          <cell r="D1047">
            <v>0</v>
          </cell>
          <cell r="E1047">
            <v>0</v>
          </cell>
          <cell r="F1047">
            <v>1750</v>
          </cell>
          <cell r="G1047">
            <v>0</v>
          </cell>
          <cell r="H1047">
            <v>1750</v>
          </cell>
          <cell r="J1047" t="str">
            <v>ZK109.K326.I009</v>
          </cell>
          <cell r="K1047">
            <v>1750</v>
          </cell>
          <cell r="L1047" t="str">
            <v>ZK109.K326.I009</v>
          </cell>
          <cell r="M1047" t="str">
            <v>ZK109.K326.I009</v>
          </cell>
          <cell r="N1047" t="str">
            <v>ZK109</v>
          </cell>
          <cell r="O1047" t="str">
            <v>I009</v>
          </cell>
          <cell r="Q1047">
            <v>1750</v>
          </cell>
          <cell r="R1047">
            <v>0</v>
          </cell>
          <cell r="S1047" t="b">
            <v>0</v>
          </cell>
          <cell r="U1047" t="str">
            <v>ZK1</v>
          </cell>
          <cell r="V1047" t="str">
            <v>I009</v>
          </cell>
          <cell r="W1047">
            <v>0</v>
          </cell>
          <cell r="X1047">
            <v>0</v>
          </cell>
          <cell r="Y1047">
            <v>1750</v>
          </cell>
          <cell r="Z1047">
            <v>0</v>
          </cell>
          <cell r="AA1047">
            <v>1750</v>
          </cell>
          <cell r="AB1047" t="str">
            <v>I009</v>
          </cell>
          <cell r="AC1047">
            <v>0</v>
          </cell>
          <cell r="AD1047">
            <v>0</v>
          </cell>
          <cell r="AE1047">
            <v>1750</v>
          </cell>
          <cell r="AF1047">
            <v>0</v>
          </cell>
          <cell r="AG1047" t="str">
            <v>I009</v>
          </cell>
          <cell r="AK1047">
            <v>1</v>
          </cell>
          <cell r="AL1047">
            <v>0</v>
          </cell>
          <cell r="AV1047">
            <v>1750</v>
          </cell>
        </row>
        <row r="1048">
          <cell r="A1048" t="str">
            <v>ZK109.K335.I006</v>
          </cell>
          <cell r="B1048" t="str">
            <v>ZK109</v>
          </cell>
          <cell r="C1048">
            <v>0</v>
          </cell>
          <cell r="D1048">
            <v>0</v>
          </cell>
          <cell r="E1048">
            <v>0</v>
          </cell>
          <cell r="F1048">
            <v>246</v>
          </cell>
          <cell r="G1048">
            <v>0</v>
          </cell>
          <cell r="H1048">
            <v>246</v>
          </cell>
          <cell r="J1048" t="str">
            <v>ZK109.K335.I006</v>
          </cell>
          <cell r="K1048">
            <v>246</v>
          </cell>
          <cell r="L1048" t="str">
            <v>ZK109.K335.I006</v>
          </cell>
          <cell r="M1048" t="str">
            <v>ZK109.K335.I006</v>
          </cell>
          <cell r="N1048" t="str">
            <v>ZK109</v>
          </cell>
          <cell r="O1048" t="str">
            <v>I006</v>
          </cell>
          <cell r="Q1048">
            <v>246</v>
          </cell>
          <cell r="R1048">
            <v>0</v>
          </cell>
          <cell r="S1048" t="b">
            <v>0</v>
          </cell>
          <cell r="U1048" t="str">
            <v>ZK1</v>
          </cell>
          <cell r="V1048" t="str">
            <v>I006</v>
          </cell>
          <cell r="W1048">
            <v>0</v>
          </cell>
          <cell r="X1048">
            <v>0</v>
          </cell>
          <cell r="Y1048">
            <v>246</v>
          </cell>
          <cell r="Z1048">
            <v>0</v>
          </cell>
          <cell r="AA1048">
            <v>246</v>
          </cell>
          <cell r="AB1048" t="str">
            <v>I006</v>
          </cell>
          <cell r="AC1048">
            <v>0</v>
          </cell>
          <cell r="AD1048">
            <v>0</v>
          </cell>
          <cell r="AE1048">
            <v>246</v>
          </cell>
          <cell r="AF1048">
            <v>0</v>
          </cell>
          <cell r="AG1048" t="str">
            <v>I006</v>
          </cell>
          <cell r="AK1048">
            <v>1</v>
          </cell>
          <cell r="AL1048">
            <v>0</v>
          </cell>
          <cell r="AV1048">
            <v>246</v>
          </cell>
        </row>
        <row r="1049">
          <cell r="A1049" t="str">
            <v>ZK109.K335.I009</v>
          </cell>
          <cell r="B1049" t="str">
            <v>ZK109</v>
          </cell>
          <cell r="C1049">
            <v>0</v>
          </cell>
          <cell r="D1049">
            <v>0</v>
          </cell>
          <cell r="E1049">
            <v>0</v>
          </cell>
          <cell r="F1049">
            <v>846.26</v>
          </cell>
          <cell r="G1049">
            <v>0</v>
          </cell>
          <cell r="H1049">
            <v>846.26</v>
          </cell>
          <cell r="J1049" t="str">
            <v>ZK109.K335.I009</v>
          </cell>
          <cell r="K1049">
            <v>846.26</v>
          </cell>
          <cell r="L1049" t="str">
            <v>ZK109.K335.I009</v>
          </cell>
          <cell r="M1049" t="str">
            <v>ZK109.K335.I009</v>
          </cell>
          <cell r="N1049" t="str">
            <v>ZK109</v>
          </cell>
          <cell r="O1049" t="str">
            <v>I009</v>
          </cell>
          <cell r="Q1049">
            <v>846.26</v>
          </cell>
          <cell r="R1049">
            <v>0</v>
          </cell>
          <cell r="S1049" t="b">
            <v>0</v>
          </cell>
          <cell r="U1049" t="str">
            <v>ZK1</v>
          </cell>
          <cell r="V1049" t="str">
            <v>I009</v>
          </cell>
          <cell r="W1049">
            <v>0</v>
          </cell>
          <cell r="X1049">
            <v>0</v>
          </cell>
          <cell r="Y1049">
            <v>846.26</v>
          </cell>
          <cell r="Z1049">
            <v>0</v>
          </cell>
          <cell r="AA1049">
            <v>846.26</v>
          </cell>
          <cell r="AB1049" t="str">
            <v>I009</v>
          </cell>
          <cell r="AC1049">
            <v>0</v>
          </cell>
          <cell r="AD1049">
            <v>0</v>
          </cell>
          <cell r="AE1049">
            <v>846.26</v>
          </cell>
          <cell r="AF1049">
            <v>0</v>
          </cell>
          <cell r="AG1049" t="str">
            <v>I009</v>
          </cell>
          <cell r="AK1049">
            <v>1</v>
          </cell>
          <cell r="AL1049">
            <v>0</v>
          </cell>
          <cell r="AV1049">
            <v>846.26</v>
          </cell>
        </row>
        <row r="1050">
          <cell r="A1050" t="str">
            <v>ZK110.K115.C236</v>
          </cell>
          <cell r="B1050" t="str">
            <v>ZK110</v>
          </cell>
          <cell r="C1050">
            <v>0</v>
          </cell>
          <cell r="D1050">
            <v>0</v>
          </cell>
          <cell r="E1050">
            <v>0</v>
          </cell>
          <cell r="F1050">
            <v>247.34</v>
          </cell>
          <cell r="G1050">
            <v>0</v>
          </cell>
          <cell r="H1050">
            <v>247.34</v>
          </cell>
          <cell r="J1050" t="str">
            <v>ZK110.K115.C236</v>
          </cell>
          <cell r="K1050">
            <v>247.34</v>
          </cell>
          <cell r="L1050" t="str">
            <v>ZK110.K115.C236</v>
          </cell>
          <cell r="M1050" t="str">
            <v>ZK110.K115.C236</v>
          </cell>
          <cell r="N1050" t="str">
            <v>ZK110</v>
          </cell>
          <cell r="O1050" t="str">
            <v>C236</v>
          </cell>
          <cell r="Q1050">
            <v>247.34</v>
          </cell>
          <cell r="R1050">
            <v>0</v>
          </cell>
          <cell r="S1050" t="b">
            <v>0</v>
          </cell>
          <cell r="U1050" t="str">
            <v>ZK1</v>
          </cell>
          <cell r="V1050" t="str">
            <v>C236</v>
          </cell>
          <cell r="W1050">
            <v>0</v>
          </cell>
          <cell r="X1050">
            <v>0</v>
          </cell>
          <cell r="Y1050">
            <v>247.34</v>
          </cell>
          <cell r="Z1050">
            <v>0</v>
          </cell>
          <cell r="AA1050">
            <v>247.34</v>
          </cell>
          <cell r="AB1050" t="str">
            <v>C236</v>
          </cell>
          <cell r="AC1050">
            <v>0</v>
          </cell>
          <cell r="AD1050">
            <v>0</v>
          </cell>
          <cell r="AE1050">
            <v>247.34</v>
          </cell>
          <cell r="AF1050">
            <v>0</v>
          </cell>
          <cell r="AG1050" t="str">
            <v>C236</v>
          </cell>
          <cell r="AK1050">
            <v>1</v>
          </cell>
          <cell r="AL1050">
            <v>0</v>
          </cell>
          <cell r="AV1050">
            <v>247.34</v>
          </cell>
        </row>
        <row r="1051">
          <cell r="A1051" t="str">
            <v>ZK110.K133.C360</v>
          </cell>
          <cell r="B1051" t="str">
            <v>ZK110</v>
          </cell>
          <cell r="C1051">
            <v>0</v>
          </cell>
          <cell r="D1051">
            <v>0</v>
          </cell>
          <cell r="E1051">
            <v>1.71</v>
          </cell>
          <cell r="F1051">
            <v>0</v>
          </cell>
          <cell r="G1051">
            <v>0</v>
          </cell>
          <cell r="H1051">
            <v>0</v>
          </cell>
          <cell r="J1051" t="str">
            <v>ZK110.K133.C360</v>
          </cell>
          <cell r="K1051">
            <v>0</v>
          </cell>
          <cell r="L1051" t="str">
            <v>ZK110.K133.C360</v>
          </cell>
          <cell r="M1051" t="str">
            <v>ZK110.K133.C360</v>
          </cell>
          <cell r="N1051" t="str">
            <v>ZK110</v>
          </cell>
          <cell r="O1051" t="str">
            <v>C360</v>
          </cell>
          <cell r="Q1051">
            <v>0</v>
          </cell>
          <cell r="R1051">
            <v>0</v>
          </cell>
          <cell r="S1051" t="b">
            <v>0</v>
          </cell>
          <cell r="U1051" t="str">
            <v>ZK1</v>
          </cell>
          <cell r="V1051" t="str">
            <v>C360</v>
          </cell>
          <cell r="W1051">
            <v>0</v>
          </cell>
          <cell r="X1051">
            <v>1.71</v>
          </cell>
          <cell r="Y1051">
            <v>0</v>
          </cell>
          <cell r="Z1051">
            <v>0</v>
          </cell>
          <cell r="AA1051">
            <v>0</v>
          </cell>
          <cell r="AB1051" t="str">
            <v>C360</v>
          </cell>
          <cell r="AC1051">
            <v>0</v>
          </cell>
          <cell r="AD1051">
            <v>1.71</v>
          </cell>
          <cell r="AE1051">
            <v>0</v>
          </cell>
          <cell r="AF1051">
            <v>0</v>
          </cell>
          <cell r="AG1051" t="str">
            <v>C360</v>
          </cell>
          <cell r="AK1051">
            <v>1</v>
          </cell>
          <cell r="AL1051">
            <v>0</v>
          </cell>
          <cell r="AV1051">
            <v>1.71</v>
          </cell>
        </row>
        <row r="1052">
          <cell r="A1052" t="str">
            <v>ZK110.K161.C236</v>
          </cell>
          <cell r="B1052" t="str">
            <v>ZK110</v>
          </cell>
          <cell r="C1052">
            <v>0</v>
          </cell>
          <cell r="D1052">
            <v>0</v>
          </cell>
          <cell r="E1052">
            <v>0</v>
          </cell>
          <cell r="F1052">
            <v>2100</v>
          </cell>
          <cell r="G1052">
            <v>0</v>
          </cell>
          <cell r="H1052">
            <v>2100</v>
          </cell>
          <cell r="J1052" t="str">
            <v>ZK110.K161.C236</v>
          </cell>
          <cell r="K1052">
            <v>2100</v>
          </cell>
          <cell r="L1052" t="str">
            <v>ZK110.K161.C236</v>
          </cell>
          <cell r="M1052" t="str">
            <v>ZK110.K161.C236</v>
          </cell>
          <cell r="N1052" t="str">
            <v>ZK110</v>
          </cell>
          <cell r="O1052" t="str">
            <v>C236</v>
          </cell>
          <cell r="Q1052">
            <v>2100</v>
          </cell>
          <cell r="R1052">
            <v>0</v>
          </cell>
          <cell r="S1052" t="b">
            <v>0</v>
          </cell>
          <cell r="U1052" t="str">
            <v>ZK1</v>
          </cell>
          <cell r="V1052" t="str">
            <v>C236</v>
          </cell>
          <cell r="W1052">
            <v>0</v>
          </cell>
          <cell r="X1052">
            <v>0</v>
          </cell>
          <cell r="Y1052">
            <v>2100</v>
          </cell>
          <cell r="Z1052">
            <v>0</v>
          </cell>
          <cell r="AA1052">
            <v>2100</v>
          </cell>
          <cell r="AB1052" t="str">
            <v>C236</v>
          </cell>
          <cell r="AC1052">
            <v>0</v>
          </cell>
          <cell r="AD1052">
            <v>0</v>
          </cell>
          <cell r="AE1052">
            <v>2100</v>
          </cell>
          <cell r="AF1052">
            <v>0</v>
          </cell>
          <cell r="AG1052" t="str">
            <v>C236</v>
          </cell>
          <cell r="AK1052">
            <v>1</v>
          </cell>
          <cell r="AL1052">
            <v>0</v>
          </cell>
          <cell r="AV1052">
            <v>2100</v>
          </cell>
        </row>
        <row r="1053">
          <cell r="A1053" t="str">
            <v>ZK110.K187.C070</v>
          </cell>
          <cell r="B1053" t="str">
            <v>ZK110</v>
          </cell>
          <cell r="C1053">
            <v>0</v>
          </cell>
          <cell r="D1053">
            <v>0</v>
          </cell>
          <cell r="E1053">
            <v>0</v>
          </cell>
          <cell r="F1053">
            <v>300</v>
          </cell>
          <cell r="G1053">
            <v>0</v>
          </cell>
          <cell r="H1053">
            <v>300</v>
          </cell>
          <cell r="J1053" t="str">
            <v>ZK110.K187.C070</v>
          </cell>
          <cell r="K1053">
            <v>300</v>
          </cell>
          <cell r="L1053" t="str">
            <v>ZK110.K187.C070</v>
          </cell>
          <cell r="M1053" t="str">
            <v>ZK110.K187.C070</v>
          </cell>
          <cell r="N1053" t="str">
            <v>ZK110</v>
          </cell>
          <cell r="O1053" t="str">
            <v>C070</v>
          </cell>
          <cell r="Q1053">
            <v>300</v>
          </cell>
          <cell r="R1053">
            <v>0</v>
          </cell>
          <cell r="S1053" t="b">
            <v>0</v>
          </cell>
          <cell r="U1053" t="str">
            <v>ZK1</v>
          </cell>
          <cell r="V1053" t="str">
            <v>C070</v>
          </cell>
          <cell r="W1053">
            <v>0</v>
          </cell>
          <cell r="X1053">
            <v>0</v>
          </cell>
          <cell r="Y1053">
            <v>300</v>
          </cell>
          <cell r="Z1053">
            <v>0</v>
          </cell>
          <cell r="AA1053">
            <v>300</v>
          </cell>
          <cell r="AB1053" t="str">
            <v>C070</v>
          </cell>
          <cell r="AC1053">
            <v>0</v>
          </cell>
          <cell r="AD1053">
            <v>0</v>
          </cell>
          <cell r="AE1053">
            <v>300</v>
          </cell>
          <cell r="AF1053">
            <v>0</v>
          </cell>
          <cell r="AG1053" t="str">
            <v>C070</v>
          </cell>
          <cell r="AK1053">
            <v>1</v>
          </cell>
          <cell r="AL1053">
            <v>0</v>
          </cell>
          <cell r="AV1053">
            <v>300</v>
          </cell>
        </row>
        <row r="1054">
          <cell r="A1054" t="str">
            <v>ZK110.K232.C070</v>
          </cell>
          <cell r="B1054" t="str">
            <v>ZK110</v>
          </cell>
          <cell r="C1054">
            <v>0</v>
          </cell>
          <cell r="D1054">
            <v>0</v>
          </cell>
          <cell r="E1054">
            <v>0</v>
          </cell>
          <cell r="F1054">
            <v>10883.17</v>
          </cell>
          <cell r="G1054">
            <v>0</v>
          </cell>
          <cell r="H1054">
            <v>10883.17</v>
          </cell>
          <cell r="J1054" t="str">
            <v>ZK110.K232.C070</v>
          </cell>
          <cell r="K1054">
            <v>10883.17</v>
          </cell>
          <cell r="L1054" t="str">
            <v>ZK110.K232.C070</v>
          </cell>
          <cell r="M1054" t="str">
            <v>ZK110.K232.C070</v>
          </cell>
          <cell r="N1054" t="str">
            <v>ZK110</v>
          </cell>
          <cell r="O1054" t="str">
            <v>C070</v>
          </cell>
          <cell r="Q1054">
            <v>10883.17</v>
          </cell>
          <cell r="R1054">
            <v>0</v>
          </cell>
          <cell r="S1054" t="b">
            <v>0</v>
          </cell>
          <cell r="U1054" t="str">
            <v>ZK1</v>
          </cell>
          <cell r="V1054" t="str">
            <v>C070</v>
          </cell>
          <cell r="W1054">
            <v>0</v>
          </cell>
          <cell r="X1054">
            <v>0</v>
          </cell>
          <cell r="Y1054">
            <v>10883.17</v>
          </cell>
          <cell r="Z1054">
            <v>0</v>
          </cell>
          <cell r="AA1054">
            <v>10883.17</v>
          </cell>
          <cell r="AB1054" t="str">
            <v>C070</v>
          </cell>
          <cell r="AC1054">
            <v>0</v>
          </cell>
          <cell r="AD1054">
            <v>0</v>
          </cell>
          <cell r="AE1054">
            <v>10883.17</v>
          </cell>
          <cell r="AF1054">
            <v>0</v>
          </cell>
          <cell r="AG1054" t="str">
            <v>C070</v>
          </cell>
          <cell r="AK1054">
            <v>1</v>
          </cell>
          <cell r="AL1054">
            <v>0</v>
          </cell>
          <cell r="AV1054">
            <v>10883.17</v>
          </cell>
        </row>
        <row r="1055">
          <cell r="A1055" t="str">
            <v>ZK110.K233.C070</v>
          </cell>
          <cell r="B1055" t="str">
            <v>ZK110</v>
          </cell>
          <cell r="C1055">
            <v>0</v>
          </cell>
          <cell r="D1055">
            <v>0</v>
          </cell>
          <cell r="E1055">
            <v>0</v>
          </cell>
          <cell r="F1055">
            <v>9500</v>
          </cell>
          <cell r="G1055">
            <v>0</v>
          </cell>
          <cell r="H1055">
            <v>9500</v>
          </cell>
          <cell r="J1055" t="str">
            <v>ZK110.K233.C070</v>
          </cell>
          <cell r="K1055">
            <v>9500</v>
          </cell>
          <cell r="L1055" t="str">
            <v>ZK110.K233.C070</v>
          </cell>
          <cell r="M1055" t="str">
            <v>ZK110.K233.C070</v>
          </cell>
          <cell r="N1055" t="str">
            <v>ZK110</v>
          </cell>
          <cell r="O1055" t="str">
            <v>C070</v>
          </cell>
          <cell r="Q1055">
            <v>9500</v>
          </cell>
          <cell r="R1055">
            <v>0</v>
          </cell>
          <cell r="S1055" t="b">
            <v>0</v>
          </cell>
          <cell r="U1055" t="str">
            <v>ZK1</v>
          </cell>
          <cell r="V1055" t="str">
            <v>C070</v>
          </cell>
          <cell r="W1055">
            <v>0</v>
          </cell>
          <cell r="X1055">
            <v>0</v>
          </cell>
          <cell r="Y1055">
            <v>9500</v>
          </cell>
          <cell r="Z1055">
            <v>0</v>
          </cell>
          <cell r="AA1055">
            <v>9500</v>
          </cell>
          <cell r="AB1055" t="str">
            <v>C070</v>
          </cell>
          <cell r="AC1055">
            <v>0</v>
          </cell>
          <cell r="AD1055">
            <v>0</v>
          </cell>
          <cell r="AE1055">
            <v>9500</v>
          </cell>
          <cell r="AF1055">
            <v>0</v>
          </cell>
          <cell r="AG1055" t="str">
            <v>C070</v>
          </cell>
          <cell r="AK1055">
            <v>1</v>
          </cell>
          <cell r="AL1055">
            <v>0</v>
          </cell>
          <cell r="AV1055">
            <v>9500</v>
          </cell>
        </row>
        <row r="1056">
          <cell r="A1056" t="str">
            <v>ZK110.K278.C015</v>
          </cell>
          <cell r="B1056" t="str">
            <v>ZK110</v>
          </cell>
          <cell r="C1056">
            <v>0</v>
          </cell>
          <cell r="D1056">
            <v>0</v>
          </cell>
          <cell r="E1056">
            <v>0</v>
          </cell>
          <cell r="F1056">
            <v>50</v>
          </cell>
          <cell r="G1056">
            <v>0</v>
          </cell>
          <cell r="H1056">
            <v>50</v>
          </cell>
          <cell r="J1056" t="str">
            <v>ZK110.K278.C015</v>
          </cell>
          <cell r="K1056">
            <v>50</v>
          </cell>
          <cell r="L1056" t="str">
            <v>ZK110.K278.C015</v>
          </cell>
          <cell r="M1056" t="str">
            <v>ZK110.K278.C015</v>
          </cell>
          <cell r="N1056" t="str">
            <v>ZK110</v>
          </cell>
          <cell r="O1056" t="str">
            <v>C015</v>
          </cell>
          <cell r="Q1056">
            <v>50</v>
          </cell>
          <cell r="R1056">
            <v>0</v>
          </cell>
          <cell r="S1056" t="b">
            <v>0</v>
          </cell>
          <cell r="U1056" t="str">
            <v>ZK1</v>
          </cell>
          <cell r="V1056" t="str">
            <v>C015</v>
          </cell>
          <cell r="W1056">
            <v>0</v>
          </cell>
          <cell r="X1056">
            <v>0</v>
          </cell>
          <cell r="Y1056">
            <v>50</v>
          </cell>
          <cell r="Z1056">
            <v>0</v>
          </cell>
          <cell r="AA1056">
            <v>50</v>
          </cell>
          <cell r="AB1056" t="str">
            <v>C015</v>
          </cell>
          <cell r="AC1056">
            <v>0</v>
          </cell>
          <cell r="AD1056">
            <v>0</v>
          </cell>
          <cell r="AE1056">
            <v>50</v>
          </cell>
          <cell r="AF1056">
            <v>0</v>
          </cell>
          <cell r="AG1056" t="str">
            <v>C015</v>
          </cell>
          <cell r="AK1056">
            <v>1</v>
          </cell>
          <cell r="AL1056">
            <v>0</v>
          </cell>
          <cell r="AV1056">
            <v>50</v>
          </cell>
        </row>
        <row r="1057">
          <cell r="A1057" t="str">
            <v>ZK110.K278.C020</v>
          </cell>
          <cell r="B1057" t="str">
            <v>ZK110</v>
          </cell>
          <cell r="C1057">
            <v>0</v>
          </cell>
          <cell r="D1057">
            <v>0</v>
          </cell>
          <cell r="E1057">
            <v>1990</v>
          </cell>
          <cell r="F1057">
            <v>0</v>
          </cell>
          <cell r="G1057">
            <v>0</v>
          </cell>
          <cell r="H1057">
            <v>0</v>
          </cell>
          <cell r="J1057" t="str">
            <v>ZK110.K278.C020</v>
          </cell>
          <cell r="K1057">
            <v>0</v>
          </cell>
          <cell r="L1057" t="str">
            <v>ZK110.K278.C020</v>
          </cell>
          <cell r="M1057" t="str">
            <v>ZK110.K278.C020</v>
          </cell>
          <cell r="N1057" t="str">
            <v>ZK110</v>
          </cell>
          <cell r="O1057" t="str">
            <v>C020</v>
          </cell>
          <cell r="Q1057">
            <v>0</v>
          </cell>
          <cell r="R1057">
            <v>0</v>
          </cell>
          <cell r="S1057" t="b">
            <v>0</v>
          </cell>
          <cell r="U1057" t="str">
            <v>ZK1</v>
          </cell>
          <cell r="V1057" t="str">
            <v>C020</v>
          </cell>
          <cell r="W1057">
            <v>0</v>
          </cell>
          <cell r="X1057">
            <v>1990</v>
          </cell>
          <cell r="Y1057">
            <v>0</v>
          </cell>
          <cell r="Z1057">
            <v>0</v>
          </cell>
          <cell r="AA1057">
            <v>0</v>
          </cell>
          <cell r="AB1057" t="str">
            <v>C020</v>
          </cell>
          <cell r="AC1057">
            <v>0</v>
          </cell>
          <cell r="AD1057">
            <v>1990</v>
          </cell>
          <cell r="AE1057">
            <v>0</v>
          </cell>
          <cell r="AF1057">
            <v>0</v>
          </cell>
          <cell r="AG1057" t="str">
            <v>C020</v>
          </cell>
          <cell r="AK1057">
            <v>1</v>
          </cell>
          <cell r="AL1057">
            <v>0</v>
          </cell>
          <cell r="AV1057">
            <v>1990</v>
          </cell>
        </row>
        <row r="1058">
          <cell r="A1058" t="str">
            <v>ZK110.K278.C070</v>
          </cell>
          <cell r="B1058" t="str">
            <v>ZK110</v>
          </cell>
          <cell r="C1058">
            <v>0</v>
          </cell>
          <cell r="D1058">
            <v>0</v>
          </cell>
          <cell r="E1058">
            <v>0</v>
          </cell>
          <cell r="F1058">
            <v>765.45</v>
          </cell>
          <cell r="G1058">
            <v>0</v>
          </cell>
          <cell r="H1058">
            <v>765.45</v>
          </cell>
          <cell r="J1058" t="str">
            <v>ZK110.K278.C070</v>
          </cell>
          <cell r="K1058">
            <v>765.45</v>
          </cell>
          <cell r="L1058" t="str">
            <v>ZK110.K278.C070</v>
          </cell>
          <cell r="M1058" t="str">
            <v>ZK110.K278.C070</v>
          </cell>
          <cell r="N1058" t="str">
            <v>ZK110</v>
          </cell>
          <cell r="O1058" t="str">
            <v>C070</v>
          </cell>
          <cell r="Q1058">
            <v>765.45</v>
          </cell>
          <cell r="R1058">
            <v>0</v>
          </cell>
          <cell r="S1058" t="b">
            <v>0</v>
          </cell>
          <cell r="U1058" t="str">
            <v>ZK1</v>
          </cell>
          <cell r="V1058" t="str">
            <v>C070</v>
          </cell>
          <cell r="W1058">
            <v>0</v>
          </cell>
          <cell r="X1058">
            <v>0</v>
          </cell>
          <cell r="Y1058">
            <v>765.45</v>
          </cell>
          <cell r="Z1058">
            <v>0</v>
          </cell>
          <cell r="AA1058">
            <v>765.45</v>
          </cell>
          <cell r="AB1058" t="str">
            <v>C070</v>
          </cell>
          <cell r="AC1058">
            <v>0</v>
          </cell>
          <cell r="AD1058">
            <v>0</v>
          </cell>
          <cell r="AE1058">
            <v>765.45</v>
          </cell>
          <cell r="AF1058">
            <v>0</v>
          </cell>
          <cell r="AG1058" t="str">
            <v>C070</v>
          </cell>
          <cell r="AK1058">
            <v>1</v>
          </cell>
          <cell r="AL1058">
            <v>0</v>
          </cell>
          <cell r="AV1058">
            <v>765.45</v>
          </cell>
        </row>
        <row r="1059">
          <cell r="A1059" t="str">
            <v>ZK110.K278.C100</v>
          </cell>
          <cell r="B1059" t="str">
            <v>ZK110</v>
          </cell>
          <cell r="C1059">
            <v>0</v>
          </cell>
          <cell r="D1059">
            <v>0</v>
          </cell>
          <cell r="E1059">
            <v>1500</v>
          </cell>
          <cell r="F1059">
            <v>3023</v>
          </cell>
          <cell r="G1059">
            <v>0</v>
          </cell>
          <cell r="H1059">
            <v>3023</v>
          </cell>
          <cell r="J1059" t="str">
            <v>ZK110.K278.C100</v>
          </cell>
          <cell r="K1059">
            <v>3023</v>
          </cell>
          <cell r="L1059" t="str">
            <v>ZK110.K278.C100</v>
          </cell>
          <cell r="M1059" t="str">
            <v>ZK110.K278.C100</v>
          </cell>
          <cell r="N1059" t="str">
            <v>ZK110</v>
          </cell>
          <cell r="O1059" t="str">
            <v>C100</v>
          </cell>
          <cell r="Q1059">
            <v>3023</v>
          </cell>
          <cell r="R1059">
            <v>0</v>
          </cell>
          <cell r="S1059" t="b">
            <v>0</v>
          </cell>
          <cell r="U1059" t="str">
            <v>ZK1</v>
          </cell>
          <cell r="V1059" t="str">
            <v>C100</v>
          </cell>
          <cell r="W1059">
            <v>0</v>
          </cell>
          <cell r="X1059">
            <v>1500</v>
          </cell>
          <cell r="Y1059">
            <v>3023</v>
          </cell>
          <cell r="Z1059">
            <v>0</v>
          </cell>
          <cell r="AA1059">
            <v>3023</v>
          </cell>
          <cell r="AB1059" t="str">
            <v>C100</v>
          </cell>
          <cell r="AC1059">
            <v>0</v>
          </cell>
          <cell r="AD1059">
            <v>1500</v>
          </cell>
          <cell r="AE1059">
            <v>3023</v>
          </cell>
          <cell r="AF1059">
            <v>0</v>
          </cell>
          <cell r="AG1059" t="str">
            <v>C100</v>
          </cell>
          <cell r="AK1059">
            <v>1</v>
          </cell>
          <cell r="AL1059">
            <v>0</v>
          </cell>
          <cell r="AV1059">
            <v>4523</v>
          </cell>
        </row>
        <row r="1060">
          <cell r="A1060" t="str">
            <v>ZK110.K278.C302</v>
          </cell>
          <cell r="B1060" t="str">
            <v>ZK110</v>
          </cell>
          <cell r="C1060">
            <v>0</v>
          </cell>
          <cell r="D1060">
            <v>0</v>
          </cell>
          <cell r="E1060">
            <v>0</v>
          </cell>
          <cell r="F1060">
            <v>2959.51</v>
          </cell>
          <cell r="G1060">
            <v>0</v>
          </cell>
          <cell r="H1060">
            <v>2959.51</v>
          </cell>
          <cell r="J1060" t="str">
            <v>ZK110.K278.C302</v>
          </cell>
          <cell r="K1060">
            <v>2959.51</v>
          </cell>
          <cell r="L1060" t="str">
            <v>ZK110.K278.C302</v>
          </cell>
          <cell r="M1060" t="str">
            <v>ZK110.K278.C302</v>
          </cell>
          <cell r="N1060" t="str">
            <v>ZK110</v>
          </cell>
          <cell r="O1060" t="str">
            <v>C302</v>
          </cell>
          <cell r="Q1060">
            <v>2959.51</v>
          </cell>
          <cell r="R1060">
            <v>0</v>
          </cell>
          <cell r="S1060" t="b">
            <v>0</v>
          </cell>
          <cell r="U1060" t="str">
            <v>ZK1</v>
          </cell>
          <cell r="V1060" t="str">
            <v>C302</v>
          </cell>
          <cell r="W1060">
            <v>0</v>
          </cell>
          <cell r="X1060">
            <v>0</v>
          </cell>
          <cell r="Y1060">
            <v>2959.51</v>
          </cell>
          <cell r="Z1060">
            <v>0</v>
          </cell>
          <cell r="AA1060">
            <v>2959.51</v>
          </cell>
          <cell r="AB1060" t="str">
            <v>C302</v>
          </cell>
          <cell r="AC1060">
            <v>0</v>
          </cell>
          <cell r="AD1060">
            <v>0</v>
          </cell>
          <cell r="AE1060">
            <v>2959.51</v>
          </cell>
          <cell r="AF1060">
            <v>0</v>
          </cell>
          <cell r="AG1060" t="str">
            <v>C302</v>
          </cell>
          <cell r="AK1060">
            <v>1</v>
          </cell>
          <cell r="AL1060">
            <v>0</v>
          </cell>
          <cell r="AV1060">
            <v>2959.51</v>
          </cell>
        </row>
        <row r="1061">
          <cell r="A1061" t="str">
            <v>ZK110.K279.C070</v>
          </cell>
          <cell r="B1061" t="str">
            <v>ZK110</v>
          </cell>
          <cell r="C1061">
            <v>0</v>
          </cell>
          <cell r="D1061">
            <v>0</v>
          </cell>
          <cell r="E1061">
            <v>0</v>
          </cell>
          <cell r="F1061">
            <v>4100.3999999999996</v>
          </cell>
          <cell r="G1061">
            <v>0</v>
          </cell>
          <cell r="H1061">
            <v>4100.3999999999996</v>
          </cell>
          <cell r="J1061" t="str">
            <v>ZK110.K279.C070</v>
          </cell>
          <cell r="K1061">
            <v>4100.3999999999996</v>
          </cell>
          <cell r="L1061" t="str">
            <v>ZK110.K279.C070</v>
          </cell>
          <cell r="M1061" t="str">
            <v>ZK110.K279.C070</v>
          </cell>
          <cell r="N1061" t="str">
            <v>ZK110</v>
          </cell>
          <cell r="O1061" t="str">
            <v>C070</v>
          </cell>
          <cell r="Q1061">
            <v>4100.3999999999996</v>
          </cell>
          <cell r="R1061">
            <v>0</v>
          </cell>
          <cell r="S1061" t="b">
            <v>0</v>
          </cell>
          <cell r="U1061" t="str">
            <v>ZK1</v>
          </cell>
          <cell r="V1061" t="str">
            <v>C070</v>
          </cell>
          <cell r="W1061">
            <v>0</v>
          </cell>
          <cell r="X1061">
            <v>0</v>
          </cell>
          <cell r="Y1061">
            <v>4100.3999999999996</v>
          </cell>
          <cell r="Z1061">
            <v>0</v>
          </cell>
          <cell r="AA1061">
            <v>4100.3999999999996</v>
          </cell>
          <cell r="AB1061" t="str">
            <v>C070</v>
          </cell>
          <cell r="AC1061">
            <v>0</v>
          </cell>
          <cell r="AD1061">
            <v>0</v>
          </cell>
          <cell r="AE1061">
            <v>4100.3999999999996</v>
          </cell>
          <cell r="AF1061">
            <v>0</v>
          </cell>
          <cell r="AG1061" t="str">
            <v>C070</v>
          </cell>
          <cell r="AK1061">
            <v>1</v>
          </cell>
          <cell r="AL1061">
            <v>0</v>
          </cell>
          <cell r="AV1061">
            <v>4100.3999999999996</v>
          </cell>
        </row>
        <row r="1062">
          <cell r="A1062" t="str">
            <v>ZK110.K279.C320</v>
          </cell>
          <cell r="B1062" t="str">
            <v>ZK110</v>
          </cell>
          <cell r="C1062">
            <v>0</v>
          </cell>
          <cell r="D1062">
            <v>0</v>
          </cell>
          <cell r="E1062">
            <v>0</v>
          </cell>
          <cell r="F1062">
            <v>2074</v>
          </cell>
          <cell r="G1062">
            <v>0</v>
          </cell>
          <cell r="H1062">
            <v>2074</v>
          </cell>
          <cell r="J1062" t="str">
            <v>ZK110.K279.C320</v>
          </cell>
          <cell r="K1062">
            <v>2074</v>
          </cell>
          <cell r="L1062" t="str">
            <v>ZK110.K279.C320</v>
          </cell>
          <cell r="M1062" t="str">
            <v>ZK110.K279.C320</v>
          </cell>
          <cell r="N1062" t="str">
            <v>ZK110</v>
          </cell>
          <cell r="O1062" t="str">
            <v>C320</v>
          </cell>
          <cell r="Q1062">
            <v>2074</v>
          </cell>
          <cell r="R1062">
            <v>0</v>
          </cell>
          <cell r="S1062" t="b">
            <v>0</v>
          </cell>
          <cell r="U1062" t="str">
            <v>ZK1</v>
          </cell>
          <cell r="V1062" t="str">
            <v>C320</v>
          </cell>
          <cell r="W1062">
            <v>0</v>
          </cell>
          <cell r="X1062">
            <v>0</v>
          </cell>
          <cell r="Y1062">
            <v>2074</v>
          </cell>
          <cell r="Z1062">
            <v>0</v>
          </cell>
          <cell r="AA1062">
            <v>2074</v>
          </cell>
          <cell r="AB1062" t="str">
            <v>C320</v>
          </cell>
          <cell r="AC1062">
            <v>0</v>
          </cell>
          <cell r="AD1062">
            <v>0</v>
          </cell>
          <cell r="AE1062">
            <v>2074</v>
          </cell>
          <cell r="AF1062">
            <v>0</v>
          </cell>
          <cell r="AG1062" t="str">
            <v>C320</v>
          </cell>
          <cell r="AK1062">
            <v>1</v>
          </cell>
          <cell r="AL1062">
            <v>0</v>
          </cell>
          <cell r="AV1062">
            <v>2074</v>
          </cell>
        </row>
        <row r="1063">
          <cell r="A1063" t="str">
            <v>ZK110.K280.C070</v>
          </cell>
          <cell r="B1063" t="str">
            <v>ZK110</v>
          </cell>
          <cell r="C1063">
            <v>0</v>
          </cell>
          <cell r="D1063">
            <v>0</v>
          </cell>
          <cell r="E1063">
            <v>0</v>
          </cell>
          <cell r="F1063">
            <v>5944.35</v>
          </cell>
          <cell r="G1063">
            <v>0</v>
          </cell>
          <cell r="H1063">
            <v>5944.35</v>
          </cell>
          <cell r="J1063" t="str">
            <v>ZK110.K280.C070</v>
          </cell>
          <cell r="K1063">
            <v>5944.35</v>
          </cell>
          <cell r="L1063" t="str">
            <v>ZK110.K280.C070</v>
          </cell>
          <cell r="M1063" t="str">
            <v>ZK110.K280.C070</v>
          </cell>
          <cell r="N1063" t="str">
            <v>ZK110</v>
          </cell>
          <cell r="O1063" t="str">
            <v>C070</v>
          </cell>
          <cell r="Q1063">
            <v>5944.35</v>
          </cell>
          <cell r="R1063">
            <v>0</v>
          </cell>
          <cell r="S1063" t="b">
            <v>0</v>
          </cell>
          <cell r="U1063" t="str">
            <v>ZK1</v>
          </cell>
          <cell r="V1063" t="str">
            <v>C070</v>
          </cell>
          <cell r="W1063">
            <v>0</v>
          </cell>
          <cell r="X1063">
            <v>0</v>
          </cell>
          <cell r="Y1063">
            <v>5944.35</v>
          </cell>
          <cell r="Z1063">
            <v>0</v>
          </cell>
          <cell r="AA1063">
            <v>5944.35</v>
          </cell>
          <cell r="AB1063" t="str">
            <v>C070</v>
          </cell>
          <cell r="AC1063">
            <v>0</v>
          </cell>
          <cell r="AD1063">
            <v>0</v>
          </cell>
          <cell r="AE1063">
            <v>5944.35</v>
          </cell>
          <cell r="AF1063">
            <v>0</v>
          </cell>
          <cell r="AG1063" t="str">
            <v>C070</v>
          </cell>
          <cell r="AK1063">
            <v>1</v>
          </cell>
          <cell r="AL1063">
            <v>0</v>
          </cell>
          <cell r="AV1063">
            <v>5944.35</v>
          </cell>
        </row>
        <row r="1064">
          <cell r="A1064" t="str">
            <v>ZK110.K281.C019</v>
          </cell>
          <cell r="B1064" t="str">
            <v>ZK110</v>
          </cell>
          <cell r="C1064">
            <v>0</v>
          </cell>
          <cell r="D1064">
            <v>0</v>
          </cell>
          <cell r="E1064">
            <v>1981</v>
          </cell>
          <cell r="F1064">
            <v>0</v>
          </cell>
          <cell r="G1064">
            <v>0</v>
          </cell>
          <cell r="H1064">
            <v>0</v>
          </cell>
          <cell r="J1064" t="str">
            <v>ZK110.K281.C019</v>
          </cell>
          <cell r="K1064">
            <v>0</v>
          </cell>
          <cell r="L1064" t="str">
            <v>ZK110.K281.C019</v>
          </cell>
          <cell r="M1064" t="str">
            <v>ZK110.K281.C019</v>
          </cell>
          <cell r="N1064" t="str">
            <v>ZK110</v>
          </cell>
          <cell r="O1064" t="str">
            <v>C019</v>
          </cell>
          <cell r="Q1064">
            <v>0</v>
          </cell>
          <cell r="R1064">
            <v>0</v>
          </cell>
          <cell r="S1064" t="b">
            <v>0</v>
          </cell>
          <cell r="U1064" t="str">
            <v>ZK1</v>
          </cell>
          <cell r="V1064" t="str">
            <v>C019</v>
          </cell>
          <cell r="W1064">
            <v>0</v>
          </cell>
          <cell r="X1064">
            <v>1981</v>
          </cell>
          <cell r="Y1064">
            <v>0</v>
          </cell>
          <cell r="Z1064">
            <v>0</v>
          </cell>
          <cell r="AA1064">
            <v>0</v>
          </cell>
          <cell r="AB1064" t="str">
            <v>C019</v>
          </cell>
          <cell r="AC1064">
            <v>0</v>
          </cell>
          <cell r="AD1064">
            <v>1981</v>
          </cell>
          <cell r="AE1064">
            <v>0</v>
          </cell>
          <cell r="AF1064">
            <v>0</v>
          </cell>
          <cell r="AG1064" t="str">
            <v>C019</v>
          </cell>
          <cell r="AK1064">
            <v>1</v>
          </cell>
          <cell r="AL1064">
            <v>0</v>
          </cell>
          <cell r="AV1064">
            <v>1981</v>
          </cell>
        </row>
        <row r="1065">
          <cell r="A1065" t="str">
            <v>ZK110.K281.C080</v>
          </cell>
          <cell r="B1065" t="str">
            <v>ZK110</v>
          </cell>
          <cell r="C1065">
            <v>0</v>
          </cell>
          <cell r="D1065">
            <v>0</v>
          </cell>
          <cell r="E1065">
            <v>0</v>
          </cell>
          <cell r="F1065">
            <v>1125</v>
          </cell>
          <cell r="G1065">
            <v>0</v>
          </cell>
          <cell r="H1065">
            <v>1125</v>
          </cell>
          <cell r="J1065" t="str">
            <v>ZK110.K281.C080</v>
          </cell>
          <cell r="K1065">
            <v>1125</v>
          </cell>
          <cell r="L1065" t="str">
            <v>ZK110.K281.C080</v>
          </cell>
          <cell r="M1065" t="str">
            <v>ZK110.K281.C080</v>
          </cell>
          <cell r="N1065" t="str">
            <v>ZK110</v>
          </cell>
          <cell r="O1065" t="str">
            <v>C080</v>
          </cell>
          <cell r="Q1065">
            <v>1125</v>
          </cell>
          <cell r="R1065">
            <v>0</v>
          </cell>
          <cell r="S1065" t="b">
            <v>0</v>
          </cell>
          <cell r="U1065" t="str">
            <v>ZK1</v>
          </cell>
          <cell r="V1065" t="str">
            <v>C080</v>
          </cell>
          <cell r="W1065">
            <v>0</v>
          </cell>
          <cell r="X1065">
            <v>0</v>
          </cell>
          <cell r="Y1065">
            <v>1125</v>
          </cell>
          <cell r="Z1065">
            <v>0</v>
          </cell>
          <cell r="AA1065">
            <v>1125</v>
          </cell>
          <cell r="AB1065" t="str">
            <v>C080</v>
          </cell>
          <cell r="AC1065">
            <v>0</v>
          </cell>
          <cell r="AD1065">
            <v>0</v>
          </cell>
          <cell r="AE1065">
            <v>1125</v>
          </cell>
          <cell r="AF1065">
            <v>0</v>
          </cell>
          <cell r="AG1065" t="str">
            <v>C080</v>
          </cell>
          <cell r="AK1065">
            <v>1</v>
          </cell>
          <cell r="AL1065">
            <v>0</v>
          </cell>
          <cell r="AV1065">
            <v>1125</v>
          </cell>
        </row>
        <row r="1066">
          <cell r="A1066" t="str">
            <v>ZK110.K281.C140</v>
          </cell>
          <cell r="B1066" t="str">
            <v>ZK110</v>
          </cell>
          <cell r="C1066">
            <v>0</v>
          </cell>
          <cell r="D1066">
            <v>0</v>
          </cell>
          <cell r="E1066">
            <v>1610</v>
          </cell>
          <cell r="F1066">
            <v>0</v>
          </cell>
          <cell r="G1066">
            <v>0</v>
          </cell>
          <cell r="H1066">
            <v>0</v>
          </cell>
          <cell r="J1066" t="str">
            <v>ZK110.K281.C140</v>
          </cell>
          <cell r="K1066">
            <v>0</v>
          </cell>
          <cell r="L1066" t="str">
            <v>ZK110.K281.C140</v>
          </cell>
          <cell r="M1066" t="str">
            <v>ZK110.K281.C140</v>
          </cell>
          <cell r="N1066" t="str">
            <v>ZK110</v>
          </cell>
          <cell r="O1066" t="str">
            <v>C140</v>
          </cell>
          <cell r="Q1066">
            <v>0</v>
          </cell>
          <cell r="R1066">
            <v>0</v>
          </cell>
          <cell r="S1066" t="b">
            <v>0</v>
          </cell>
          <cell r="U1066" t="str">
            <v>ZK1</v>
          </cell>
          <cell r="V1066" t="str">
            <v>C140</v>
          </cell>
          <cell r="W1066">
            <v>0</v>
          </cell>
          <cell r="X1066">
            <v>1610</v>
          </cell>
          <cell r="Y1066">
            <v>0</v>
          </cell>
          <cell r="Z1066">
            <v>0</v>
          </cell>
          <cell r="AA1066">
            <v>0</v>
          </cell>
          <cell r="AB1066" t="str">
            <v>C140</v>
          </cell>
          <cell r="AC1066">
            <v>0</v>
          </cell>
          <cell r="AD1066">
            <v>1610</v>
          </cell>
          <cell r="AE1066">
            <v>0</v>
          </cell>
          <cell r="AF1066">
            <v>0</v>
          </cell>
          <cell r="AG1066" t="str">
            <v>C140</v>
          </cell>
          <cell r="AK1066">
            <v>1</v>
          </cell>
          <cell r="AL1066">
            <v>0</v>
          </cell>
          <cell r="AV1066">
            <v>1610</v>
          </cell>
        </row>
        <row r="1067">
          <cell r="A1067" t="str">
            <v>ZK110.K281.C235</v>
          </cell>
          <cell r="B1067" t="str">
            <v>ZK110</v>
          </cell>
          <cell r="C1067">
            <v>0</v>
          </cell>
          <cell r="D1067">
            <v>0</v>
          </cell>
          <cell r="E1067">
            <v>0</v>
          </cell>
          <cell r="F1067">
            <v>829</v>
          </cell>
          <cell r="G1067">
            <v>0</v>
          </cell>
          <cell r="H1067">
            <v>829</v>
          </cell>
          <cell r="J1067" t="str">
            <v>ZK110.K281.C235</v>
          </cell>
          <cell r="K1067">
            <v>829</v>
          </cell>
          <cell r="L1067" t="str">
            <v>ZK110.K281.C235</v>
          </cell>
          <cell r="M1067" t="str">
            <v>ZK110.K281.C235</v>
          </cell>
          <cell r="N1067" t="str">
            <v>ZK110</v>
          </cell>
          <cell r="O1067" t="str">
            <v>C235</v>
          </cell>
          <cell r="Q1067">
            <v>829</v>
          </cell>
          <cell r="R1067">
            <v>0</v>
          </cell>
          <cell r="S1067" t="b">
            <v>0</v>
          </cell>
          <cell r="U1067" t="str">
            <v>ZK1</v>
          </cell>
          <cell r="V1067" t="str">
            <v>C235</v>
          </cell>
          <cell r="W1067">
            <v>0</v>
          </cell>
          <cell r="X1067">
            <v>0</v>
          </cell>
          <cell r="Y1067">
            <v>829</v>
          </cell>
          <cell r="Z1067">
            <v>0</v>
          </cell>
          <cell r="AA1067">
            <v>829</v>
          </cell>
          <cell r="AB1067" t="str">
            <v>C235</v>
          </cell>
          <cell r="AC1067">
            <v>0</v>
          </cell>
          <cell r="AD1067">
            <v>0</v>
          </cell>
          <cell r="AE1067">
            <v>829</v>
          </cell>
          <cell r="AF1067">
            <v>0</v>
          </cell>
          <cell r="AG1067" t="str">
            <v>C235</v>
          </cell>
          <cell r="AK1067">
            <v>1</v>
          </cell>
          <cell r="AL1067">
            <v>0</v>
          </cell>
          <cell r="AV1067">
            <v>829</v>
          </cell>
        </row>
        <row r="1068">
          <cell r="A1068" t="str">
            <v>ZK110.K281.C274</v>
          </cell>
          <cell r="B1068" t="str">
            <v>ZK110</v>
          </cell>
          <cell r="C1068">
            <v>0</v>
          </cell>
          <cell r="D1068">
            <v>0</v>
          </cell>
          <cell r="E1068">
            <v>0</v>
          </cell>
          <cell r="F1068">
            <v>4025.58</v>
          </cell>
          <cell r="G1068">
            <v>0</v>
          </cell>
          <cell r="H1068">
            <v>4025.58</v>
          </cell>
          <cell r="J1068" t="str">
            <v>ZK110.K281.C274</v>
          </cell>
          <cell r="K1068">
            <v>4025.58</v>
          </cell>
          <cell r="L1068" t="str">
            <v>ZK110.K281.C274</v>
          </cell>
          <cell r="M1068" t="str">
            <v>ZK110.K281.C274</v>
          </cell>
          <cell r="N1068" t="str">
            <v>ZK110</v>
          </cell>
          <cell r="O1068" t="str">
            <v>C274</v>
          </cell>
          <cell r="Q1068">
            <v>4025.58</v>
          </cell>
          <cell r="R1068">
            <v>0</v>
          </cell>
          <cell r="S1068" t="b">
            <v>0</v>
          </cell>
          <cell r="U1068" t="str">
            <v>ZK1</v>
          </cell>
          <cell r="V1068" t="str">
            <v>C274</v>
          </cell>
          <cell r="W1068">
            <v>0</v>
          </cell>
          <cell r="X1068">
            <v>0</v>
          </cell>
          <cell r="Y1068">
            <v>4025.58</v>
          </cell>
          <cell r="Z1068">
            <v>0</v>
          </cell>
          <cell r="AA1068">
            <v>4025.58</v>
          </cell>
          <cell r="AB1068" t="str">
            <v>C274</v>
          </cell>
          <cell r="AC1068">
            <v>0</v>
          </cell>
          <cell r="AD1068">
            <v>0</v>
          </cell>
          <cell r="AE1068">
            <v>4025.58</v>
          </cell>
          <cell r="AF1068">
            <v>0</v>
          </cell>
          <cell r="AG1068" t="str">
            <v>C274</v>
          </cell>
          <cell r="AK1068">
            <v>1</v>
          </cell>
          <cell r="AL1068">
            <v>0</v>
          </cell>
          <cell r="AV1068">
            <v>4025.58</v>
          </cell>
        </row>
        <row r="1069">
          <cell r="A1069" t="str">
            <v>ZK110.K281.C290</v>
          </cell>
          <cell r="B1069" t="str">
            <v>ZK110</v>
          </cell>
          <cell r="C1069">
            <v>0</v>
          </cell>
          <cell r="D1069">
            <v>0</v>
          </cell>
          <cell r="E1069">
            <v>0</v>
          </cell>
          <cell r="F1069">
            <v>171.85</v>
          </cell>
          <cell r="G1069">
            <v>0</v>
          </cell>
          <cell r="H1069">
            <v>171.85</v>
          </cell>
          <cell r="J1069" t="str">
            <v>ZK110.K281.C290</v>
          </cell>
          <cell r="K1069">
            <v>171.85</v>
          </cell>
          <cell r="L1069" t="str">
            <v>ZK110.K281.C290</v>
          </cell>
          <cell r="M1069" t="str">
            <v>ZK110.K281.C290</v>
          </cell>
          <cell r="N1069" t="str">
            <v>ZK110</v>
          </cell>
          <cell r="O1069" t="str">
            <v>C290</v>
          </cell>
          <cell r="Q1069">
            <v>171.85</v>
          </cell>
          <cell r="R1069">
            <v>0</v>
          </cell>
          <cell r="S1069" t="b">
            <v>0</v>
          </cell>
          <cell r="U1069" t="str">
            <v>ZK1</v>
          </cell>
          <cell r="V1069" t="str">
            <v>C290</v>
          </cell>
          <cell r="W1069">
            <v>0</v>
          </cell>
          <cell r="X1069">
            <v>0</v>
          </cell>
          <cell r="Y1069">
            <v>171.85</v>
          </cell>
          <cell r="Z1069">
            <v>0</v>
          </cell>
          <cell r="AA1069">
            <v>171.85</v>
          </cell>
          <cell r="AB1069" t="str">
            <v>C290</v>
          </cell>
          <cell r="AC1069">
            <v>0</v>
          </cell>
          <cell r="AD1069">
            <v>0</v>
          </cell>
          <cell r="AE1069">
            <v>171.85</v>
          </cell>
          <cell r="AF1069">
            <v>0</v>
          </cell>
          <cell r="AG1069" t="str">
            <v>C290</v>
          </cell>
          <cell r="AK1069">
            <v>1</v>
          </cell>
          <cell r="AL1069">
            <v>0</v>
          </cell>
          <cell r="AV1069">
            <v>171.85</v>
          </cell>
        </row>
        <row r="1070">
          <cell r="A1070" t="str">
            <v>ZK110.K281.C320</v>
          </cell>
          <cell r="B1070" t="str">
            <v>ZK110</v>
          </cell>
          <cell r="C1070">
            <v>0</v>
          </cell>
          <cell r="D1070">
            <v>0</v>
          </cell>
          <cell r="E1070">
            <v>3672.63</v>
          </cell>
          <cell r="F1070">
            <v>1250.1199999999999</v>
          </cell>
          <cell r="G1070">
            <v>0</v>
          </cell>
          <cell r="H1070">
            <v>1250.1199999999999</v>
          </cell>
          <cell r="J1070" t="str">
            <v>ZK110.K281.C320</v>
          </cell>
          <cell r="K1070">
            <v>1250.1199999999999</v>
          </cell>
          <cell r="L1070" t="str">
            <v>ZK110.K281.C320</v>
          </cell>
          <cell r="M1070" t="str">
            <v>ZK110.K281.C320</v>
          </cell>
          <cell r="N1070" t="str">
            <v>ZK110</v>
          </cell>
          <cell r="O1070" t="str">
            <v>C320</v>
          </cell>
          <cell r="Q1070">
            <v>1250.1199999999999</v>
          </cell>
          <cell r="R1070">
            <v>0</v>
          </cell>
          <cell r="S1070" t="b">
            <v>0</v>
          </cell>
          <cell r="U1070" t="str">
            <v>ZK1</v>
          </cell>
          <cell r="V1070" t="str">
            <v>C320</v>
          </cell>
          <cell r="W1070">
            <v>0</v>
          </cell>
          <cell r="X1070">
            <v>3672.63</v>
          </cell>
          <cell r="Y1070">
            <v>1250.1199999999999</v>
          </cell>
          <cell r="Z1070">
            <v>0</v>
          </cell>
          <cell r="AA1070">
            <v>1250.1199999999999</v>
          </cell>
          <cell r="AB1070" t="str">
            <v>C320</v>
          </cell>
          <cell r="AC1070">
            <v>0</v>
          </cell>
          <cell r="AD1070">
            <v>3672.63</v>
          </cell>
          <cell r="AE1070">
            <v>1250.1199999999999</v>
          </cell>
          <cell r="AF1070">
            <v>0</v>
          </cell>
          <cell r="AG1070" t="str">
            <v>C320</v>
          </cell>
          <cell r="AK1070">
            <v>1</v>
          </cell>
          <cell r="AL1070">
            <v>0</v>
          </cell>
          <cell r="AV1070">
            <v>4922.75</v>
          </cell>
        </row>
        <row r="1071">
          <cell r="A1071" t="str">
            <v>ZK110.K281.C330</v>
          </cell>
          <cell r="B1071" t="str">
            <v>ZK110</v>
          </cell>
          <cell r="C1071">
            <v>0</v>
          </cell>
          <cell r="D1071">
            <v>0</v>
          </cell>
          <cell r="E1071">
            <v>0</v>
          </cell>
          <cell r="F1071">
            <v>271</v>
          </cell>
          <cell r="G1071">
            <v>0</v>
          </cell>
          <cell r="H1071">
            <v>271</v>
          </cell>
          <cell r="J1071" t="str">
            <v>ZK110.K281.C330</v>
          </cell>
          <cell r="K1071">
            <v>271</v>
          </cell>
          <cell r="L1071" t="str">
            <v>ZK110.K281.C330</v>
          </cell>
          <cell r="M1071" t="str">
            <v>ZK110.K281.C330</v>
          </cell>
          <cell r="N1071" t="str">
            <v>ZK110</v>
          </cell>
          <cell r="O1071" t="str">
            <v>C330</v>
          </cell>
          <cell r="Q1071">
            <v>271</v>
          </cell>
          <cell r="R1071">
            <v>0</v>
          </cell>
          <cell r="S1071" t="b">
            <v>0</v>
          </cell>
          <cell r="U1071" t="str">
            <v>ZK1</v>
          </cell>
          <cell r="V1071" t="str">
            <v>C330</v>
          </cell>
          <cell r="W1071">
            <v>0</v>
          </cell>
          <cell r="X1071">
            <v>0</v>
          </cell>
          <cell r="Y1071">
            <v>271</v>
          </cell>
          <cell r="Z1071">
            <v>0</v>
          </cell>
          <cell r="AA1071">
            <v>271</v>
          </cell>
          <cell r="AB1071" t="str">
            <v>C330</v>
          </cell>
          <cell r="AC1071">
            <v>0</v>
          </cell>
          <cell r="AD1071">
            <v>0</v>
          </cell>
          <cell r="AE1071">
            <v>271</v>
          </cell>
          <cell r="AF1071">
            <v>0</v>
          </cell>
          <cell r="AG1071" t="str">
            <v>C330</v>
          </cell>
          <cell r="AK1071">
            <v>1</v>
          </cell>
          <cell r="AL1071">
            <v>0</v>
          </cell>
          <cell r="AV1071">
            <v>271</v>
          </cell>
        </row>
        <row r="1072">
          <cell r="A1072" t="str">
            <v>ZK110.K281.C360</v>
          </cell>
          <cell r="B1072" t="str">
            <v>ZK110</v>
          </cell>
          <cell r="C1072">
            <v>0</v>
          </cell>
          <cell r="D1072">
            <v>0</v>
          </cell>
          <cell r="E1072">
            <v>0</v>
          </cell>
          <cell r="F1072">
            <v>2676.39</v>
          </cell>
          <cell r="G1072">
            <v>0</v>
          </cell>
          <cell r="H1072">
            <v>2676.39</v>
          </cell>
          <cell r="J1072" t="str">
            <v>ZK110.K281.C360</v>
          </cell>
          <cell r="K1072">
            <v>2676.39</v>
          </cell>
          <cell r="L1072" t="str">
            <v>ZK110.K281.C360</v>
          </cell>
          <cell r="M1072" t="str">
            <v>ZK110.K281.C360</v>
          </cell>
          <cell r="N1072" t="str">
            <v>ZK110</v>
          </cell>
          <cell r="O1072" t="str">
            <v>C360</v>
          </cell>
          <cell r="Q1072">
            <v>2676.39</v>
          </cell>
          <cell r="R1072">
            <v>0</v>
          </cell>
          <cell r="S1072" t="b">
            <v>0</v>
          </cell>
          <cell r="U1072" t="str">
            <v>ZK1</v>
          </cell>
          <cell r="V1072" t="str">
            <v>C360</v>
          </cell>
          <cell r="W1072">
            <v>0</v>
          </cell>
          <cell r="X1072">
            <v>0</v>
          </cell>
          <cell r="Y1072">
            <v>2676.39</v>
          </cell>
          <cell r="Z1072">
            <v>0</v>
          </cell>
          <cell r="AA1072">
            <v>2676.39</v>
          </cell>
          <cell r="AB1072" t="str">
            <v>C360</v>
          </cell>
          <cell r="AC1072">
            <v>0</v>
          </cell>
          <cell r="AD1072">
            <v>0</v>
          </cell>
          <cell r="AE1072">
            <v>2676.39</v>
          </cell>
          <cell r="AF1072">
            <v>0</v>
          </cell>
          <cell r="AG1072" t="str">
            <v>C360</v>
          </cell>
          <cell r="AK1072">
            <v>1</v>
          </cell>
          <cell r="AL1072">
            <v>0</v>
          </cell>
          <cell r="AV1072">
            <v>2676.39</v>
          </cell>
        </row>
        <row r="1073">
          <cell r="A1073" t="str">
            <v>ZK110.K281.C370</v>
          </cell>
          <cell r="B1073" t="str">
            <v>ZK110</v>
          </cell>
          <cell r="C1073">
            <v>0</v>
          </cell>
          <cell r="D1073">
            <v>0</v>
          </cell>
          <cell r="E1073">
            <v>0</v>
          </cell>
          <cell r="F1073">
            <v>588.41</v>
          </cell>
          <cell r="G1073">
            <v>0</v>
          </cell>
          <cell r="H1073">
            <v>588.41</v>
          </cell>
          <cell r="J1073" t="str">
            <v>ZK110.K281.C370</v>
          </cell>
          <cell r="K1073">
            <v>588.41</v>
          </cell>
          <cell r="L1073" t="str">
            <v>ZK110.K281.C370</v>
          </cell>
          <cell r="M1073" t="str">
            <v>ZK110.K281.C370</v>
          </cell>
          <cell r="N1073" t="str">
            <v>ZK110</v>
          </cell>
          <cell r="O1073" t="str">
            <v>C370</v>
          </cell>
          <cell r="Q1073">
            <v>588.41</v>
          </cell>
          <cell r="R1073">
            <v>0</v>
          </cell>
          <cell r="S1073" t="b">
            <v>0</v>
          </cell>
          <cell r="U1073" t="str">
            <v>ZK1</v>
          </cell>
          <cell r="V1073" t="str">
            <v>C370</v>
          </cell>
          <cell r="W1073">
            <v>0</v>
          </cell>
          <cell r="X1073">
            <v>0</v>
          </cell>
          <cell r="Y1073">
            <v>588.41</v>
          </cell>
          <cell r="Z1073">
            <v>0</v>
          </cell>
          <cell r="AA1073">
            <v>588.41</v>
          </cell>
          <cell r="AB1073" t="str">
            <v>C370</v>
          </cell>
          <cell r="AC1073">
            <v>0</v>
          </cell>
          <cell r="AD1073">
            <v>0</v>
          </cell>
          <cell r="AE1073">
            <v>588.41</v>
          </cell>
          <cell r="AF1073">
            <v>0</v>
          </cell>
          <cell r="AG1073" t="str">
            <v>C370</v>
          </cell>
          <cell r="AK1073">
            <v>1</v>
          </cell>
          <cell r="AL1073">
            <v>0</v>
          </cell>
          <cell r="AV1073">
            <v>588.41</v>
          </cell>
        </row>
        <row r="1074">
          <cell r="A1074" t="str">
            <v>ZK110.K281.C397</v>
          </cell>
          <cell r="B1074" t="str">
            <v>ZK110</v>
          </cell>
          <cell r="C1074">
            <v>0</v>
          </cell>
          <cell r="D1074">
            <v>0</v>
          </cell>
          <cell r="E1074">
            <v>0</v>
          </cell>
          <cell r="F1074">
            <v>188</v>
          </cell>
          <cell r="G1074">
            <v>0</v>
          </cell>
          <cell r="H1074">
            <v>188</v>
          </cell>
          <cell r="J1074" t="str">
            <v>ZK110.K281.C397</v>
          </cell>
          <cell r="K1074">
            <v>188</v>
          </cell>
          <cell r="L1074" t="str">
            <v>ZK110.K281.C397</v>
          </cell>
          <cell r="M1074" t="str">
            <v>ZK110.K281.C397</v>
          </cell>
          <cell r="N1074" t="str">
            <v>ZK110</v>
          </cell>
          <cell r="O1074" t="str">
            <v>C397</v>
          </cell>
          <cell r="Q1074">
            <v>188</v>
          </cell>
          <cell r="R1074">
            <v>0</v>
          </cell>
          <cell r="S1074" t="b">
            <v>0</v>
          </cell>
          <cell r="U1074" t="str">
            <v>ZK1</v>
          </cell>
          <cell r="V1074" t="str">
            <v>C397</v>
          </cell>
          <cell r="W1074">
            <v>0</v>
          </cell>
          <cell r="X1074">
            <v>0</v>
          </cell>
          <cell r="Y1074">
            <v>188</v>
          </cell>
          <cell r="Z1074">
            <v>0</v>
          </cell>
          <cell r="AA1074">
            <v>188</v>
          </cell>
          <cell r="AB1074" t="str">
            <v>C397</v>
          </cell>
          <cell r="AC1074">
            <v>0</v>
          </cell>
          <cell r="AD1074">
            <v>0</v>
          </cell>
          <cell r="AE1074">
            <v>188</v>
          </cell>
          <cell r="AF1074">
            <v>0</v>
          </cell>
          <cell r="AG1074" t="str">
            <v>C397</v>
          </cell>
          <cell r="AK1074">
            <v>1</v>
          </cell>
          <cell r="AL1074">
            <v>0</v>
          </cell>
          <cell r="AV1074">
            <v>188</v>
          </cell>
        </row>
        <row r="1075">
          <cell r="A1075" t="str">
            <v>ZK110.K281.C700</v>
          </cell>
          <cell r="B1075" t="str">
            <v>ZK110</v>
          </cell>
          <cell r="C1075">
            <v>0</v>
          </cell>
          <cell r="D1075">
            <v>0</v>
          </cell>
          <cell r="E1075">
            <v>0</v>
          </cell>
          <cell r="F1075">
            <v>161.5</v>
          </cell>
          <cell r="G1075">
            <v>0</v>
          </cell>
          <cell r="H1075">
            <v>161.5</v>
          </cell>
          <cell r="J1075" t="str">
            <v>ZK110.K281.C700</v>
          </cell>
          <cell r="K1075">
            <v>161.5</v>
          </cell>
          <cell r="L1075" t="str">
            <v>ZK110.K281.C700</v>
          </cell>
          <cell r="M1075" t="str">
            <v>ZK110.K281.C700</v>
          </cell>
          <cell r="N1075" t="str">
            <v>ZK110</v>
          </cell>
          <cell r="O1075" t="str">
            <v>C700</v>
          </cell>
          <cell r="Q1075">
            <v>161.5</v>
          </cell>
          <cell r="R1075">
            <v>0</v>
          </cell>
          <cell r="S1075" t="b">
            <v>0</v>
          </cell>
          <cell r="U1075" t="str">
            <v>ZK1</v>
          </cell>
          <cell r="V1075" t="str">
            <v>C700</v>
          </cell>
          <cell r="W1075">
            <v>0</v>
          </cell>
          <cell r="X1075">
            <v>0</v>
          </cell>
          <cell r="Y1075">
            <v>161.5</v>
          </cell>
          <cell r="Z1075">
            <v>0</v>
          </cell>
          <cell r="AA1075">
            <v>161.5</v>
          </cell>
          <cell r="AB1075" t="str">
            <v>C700</v>
          </cell>
          <cell r="AC1075">
            <v>0</v>
          </cell>
          <cell r="AD1075">
            <v>0</v>
          </cell>
          <cell r="AE1075">
            <v>161.5</v>
          </cell>
          <cell r="AF1075">
            <v>0</v>
          </cell>
          <cell r="AG1075" t="str">
            <v>C700</v>
          </cell>
          <cell r="AK1075">
            <v>1</v>
          </cell>
          <cell r="AL1075">
            <v>0</v>
          </cell>
          <cell r="AV1075">
            <v>161.5</v>
          </cell>
        </row>
        <row r="1076">
          <cell r="A1076" t="str">
            <v>ZK110.K281.I001</v>
          </cell>
          <cell r="B1076" t="str">
            <v>ZK110</v>
          </cell>
          <cell r="C1076">
            <v>0</v>
          </cell>
          <cell r="D1076">
            <v>0</v>
          </cell>
          <cell r="E1076">
            <v>0</v>
          </cell>
          <cell r="F1076">
            <v>2960.03</v>
          </cell>
          <cell r="G1076">
            <v>0</v>
          </cell>
          <cell r="H1076">
            <v>2960.03</v>
          </cell>
          <cell r="J1076" t="str">
            <v>ZK110.K281.I001</v>
          </cell>
          <cell r="K1076">
            <v>2960.03</v>
          </cell>
          <cell r="L1076" t="str">
            <v>ZK110.K281.I001</v>
          </cell>
          <cell r="M1076" t="str">
            <v>ZK110.K281.I001</v>
          </cell>
          <cell r="N1076" t="str">
            <v>ZK110</v>
          </cell>
          <cell r="O1076" t="str">
            <v>I001</v>
          </cell>
          <cell r="Q1076">
            <v>2960.03</v>
          </cell>
          <cell r="R1076">
            <v>0</v>
          </cell>
          <cell r="S1076" t="b">
            <v>0</v>
          </cell>
          <cell r="U1076" t="str">
            <v>ZK1</v>
          </cell>
          <cell r="V1076" t="str">
            <v>I001</v>
          </cell>
          <cell r="W1076">
            <v>0</v>
          </cell>
          <cell r="X1076">
            <v>0</v>
          </cell>
          <cell r="Y1076">
            <v>2960.03</v>
          </cell>
          <cell r="Z1076">
            <v>0</v>
          </cell>
          <cell r="AA1076">
            <v>2960.03</v>
          </cell>
          <cell r="AB1076" t="str">
            <v>I001</v>
          </cell>
          <cell r="AC1076">
            <v>0</v>
          </cell>
          <cell r="AD1076">
            <v>0</v>
          </cell>
          <cell r="AE1076">
            <v>2960.03</v>
          </cell>
          <cell r="AF1076">
            <v>0</v>
          </cell>
          <cell r="AG1076" t="str">
            <v>I001</v>
          </cell>
          <cell r="AK1076">
            <v>1</v>
          </cell>
          <cell r="AL1076">
            <v>0</v>
          </cell>
          <cell r="AV1076">
            <v>2960.03</v>
          </cell>
        </row>
        <row r="1077">
          <cell r="A1077" t="str">
            <v>ZK110.K282.C015</v>
          </cell>
          <cell r="B1077" t="str">
            <v>ZK110</v>
          </cell>
          <cell r="C1077">
            <v>0</v>
          </cell>
          <cell r="D1077">
            <v>0</v>
          </cell>
          <cell r="E1077">
            <v>0</v>
          </cell>
          <cell r="F1077">
            <v>5856.16</v>
          </cell>
          <cell r="G1077">
            <v>0</v>
          </cell>
          <cell r="H1077">
            <v>5856.16</v>
          </cell>
          <cell r="J1077" t="str">
            <v>ZK110.K282.C015</v>
          </cell>
          <cell r="K1077">
            <v>5856.16</v>
          </cell>
          <cell r="L1077" t="str">
            <v>ZK110.K282.C015</v>
          </cell>
          <cell r="M1077" t="str">
            <v>ZK110.K282.C015</v>
          </cell>
          <cell r="N1077" t="str">
            <v>ZK110</v>
          </cell>
          <cell r="O1077" t="str">
            <v>C015</v>
          </cell>
          <cell r="Q1077">
            <v>5856.16</v>
          </cell>
          <cell r="R1077">
            <v>0</v>
          </cell>
          <cell r="S1077" t="b">
            <v>0</v>
          </cell>
          <cell r="U1077" t="str">
            <v>ZK1</v>
          </cell>
          <cell r="V1077" t="str">
            <v>C015</v>
          </cell>
          <cell r="W1077">
            <v>0</v>
          </cell>
          <cell r="X1077">
            <v>0</v>
          </cell>
          <cell r="Y1077">
            <v>5856.16</v>
          </cell>
          <cell r="Z1077">
            <v>0</v>
          </cell>
          <cell r="AA1077">
            <v>5856.16</v>
          </cell>
          <cell r="AB1077" t="str">
            <v>C015</v>
          </cell>
          <cell r="AC1077">
            <v>0</v>
          </cell>
          <cell r="AD1077">
            <v>0</v>
          </cell>
          <cell r="AE1077">
            <v>5856.16</v>
          </cell>
          <cell r="AF1077">
            <v>0</v>
          </cell>
          <cell r="AG1077" t="str">
            <v>C015</v>
          </cell>
          <cell r="AK1077">
            <v>1</v>
          </cell>
          <cell r="AL1077">
            <v>0</v>
          </cell>
          <cell r="AV1077">
            <v>5856.16</v>
          </cell>
        </row>
        <row r="1078">
          <cell r="A1078" t="str">
            <v>ZK110.K282.C070</v>
          </cell>
          <cell r="B1078" t="str">
            <v>ZK110</v>
          </cell>
          <cell r="C1078">
            <v>0</v>
          </cell>
          <cell r="D1078">
            <v>0</v>
          </cell>
          <cell r="E1078">
            <v>0</v>
          </cell>
          <cell r="F1078">
            <v>4000</v>
          </cell>
          <cell r="G1078">
            <v>0</v>
          </cell>
          <cell r="H1078">
            <v>4000</v>
          </cell>
          <cell r="J1078" t="str">
            <v>ZK110.K282.C070</v>
          </cell>
          <cell r="K1078">
            <v>4000</v>
          </cell>
          <cell r="L1078" t="str">
            <v>ZK110.K282.C070</v>
          </cell>
          <cell r="M1078" t="str">
            <v>ZK110.K282.C070</v>
          </cell>
          <cell r="N1078" t="str">
            <v>ZK110</v>
          </cell>
          <cell r="O1078" t="str">
            <v>C070</v>
          </cell>
          <cell r="Q1078">
            <v>4000</v>
          </cell>
          <cell r="R1078">
            <v>0</v>
          </cell>
          <cell r="S1078" t="b">
            <v>0</v>
          </cell>
          <cell r="U1078" t="str">
            <v>ZK1</v>
          </cell>
          <cell r="V1078" t="str">
            <v>C070</v>
          </cell>
          <cell r="W1078">
            <v>0</v>
          </cell>
          <cell r="X1078">
            <v>0</v>
          </cell>
          <cell r="Y1078">
            <v>4000</v>
          </cell>
          <cell r="Z1078">
            <v>0</v>
          </cell>
          <cell r="AA1078">
            <v>4000</v>
          </cell>
          <cell r="AB1078" t="str">
            <v>C070</v>
          </cell>
          <cell r="AC1078">
            <v>0</v>
          </cell>
          <cell r="AD1078">
            <v>0</v>
          </cell>
          <cell r="AE1078">
            <v>4000</v>
          </cell>
          <cell r="AF1078">
            <v>0</v>
          </cell>
          <cell r="AG1078" t="str">
            <v>C070</v>
          </cell>
          <cell r="AK1078">
            <v>1</v>
          </cell>
          <cell r="AL1078">
            <v>0</v>
          </cell>
          <cell r="AV1078">
            <v>4000</v>
          </cell>
        </row>
        <row r="1079">
          <cell r="A1079" t="str">
            <v>ZK110.K282.C320</v>
          </cell>
          <cell r="B1079" t="str">
            <v>ZK110</v>
          </cell>
          <cell r="C1079">
            <v>0</v>
          </cell>
          <cell r="D1079">
            <v>0</v>
          </cell>
          <cell r="E1079">
            <v>476.89</v>
          </cell>
          <cell r="F1079">
            <v>0</v>
          </cell>
          <cell r="G1079">
            <v>0</v>
          </cell>
          <cell r="H1079">
            <v>0</v>
          </cell>
          <cell r="J1079" t="str">
            <v>ZK110.K282.C320</v>
          </cell>
          <cell r="K1079">
            <v>0</v>
          </cell>
          <cell r="L1079" t="str">
            <v>ZK110.K282.C320</v>
          </cell>
          <cell r="M1079" t="str">
            <v>ZK110.K282.C320</v>
          </cell>
          <cell r="N1079" t="str">
            <v>ZK110</v>
          </cell>
          <cell r="O1079" t="str">
            <v>C320</v>
          </cell>
          <cell r="Q1079">
            <v>0</v>
          </cell>
          <cell r="R1079">
            <v>0</v>
          </cell>
          <cell r="S1079" t="b">
            <v>0</v>
          </cell>
          <cell r="U1079" t="str">
            <v>ZK1</v>
          </cell>
          <cell r="V1079" t="str">
            <v>C320</v>
          </cell>
          <cell r="W1079">
            <v>0</v>
          </cell>
          <cell r="X1079">
            <v>476.89</v>
          </cell>
          <cell r="Y1079">
            <v>0</v>
          </cell>
          <cell r="Z1079">
            <v>0</v>
          </cell>
          <cell r="AA1079">
            <v>0</v>
          </cell>
          <cell r="AB1079" t="str">
            <v>C320</v>
          </cell>
          <cell r="AC1079">
            <v>0</v>
          </cell>
          <cell r="AD1079">
            <v>476.89</v>
          </cell>
          <cell r="AE1079">
            <v>0</v>
          </cell>
          <cell r="AF1079">
            <v>0</v>
          </cell>
          <cell r="AG1079" t="str">
            <v>C320</v>
          </cell>
          <cell r="AK1079">
            <v>1</v>
          </cell>
          <cell r="AL1079">
            <v>0</v>
          </cell>
          <cell r="AV1079">
            <v>476.89</v>
          </cell>
        </row>
        <row r="1080">
          <cell r="A1080" t="str">
            <v>ZK110.K282.C350</v>
          </cell>
          <cell r="B1080" t="str">
            <v>ZK110</v>
          </cell>
          <cell r="C1080">
            <v>0</v>
          </cell>
          <cell r="D1080">
            <v>0</v>
          </cell>
          <cell r="E1080">
            <v>0</v>
          </cell>
          <cell r="F1080">
            <v>1932</v>
          </cell>
          <cell r="G1080">
            <v>0</v>
          </cell>
          <cell r="H1080">
            <v>1932</v>
          </cell>
          <cell r="J1080" t="str">
            <v>ZK110.K282.C350</v>
          </cell>
          <cell r="K1080">
            <v>1932</v>
          </cell>
          <cell r="L1080" t="str">
            <v>ZK110.K282.C350</v>
          </cell>
          <cell r="M1080" t="str">
            <v>ZK110.K282.C350</v>
          </cell>
          <cell r="N1080" t="str">
            <v>ZK110</v>
          </cell>
          <cell r="O1080" t="str">
            <v>C350</v>
          </cell>
          <cell r="Q1080">
            <v>1932</v>
          </cell>
          <cell r="R1080">
            <v>0</v>
          </cell>
          <cell r="S1080" t="b">
            <v>0</v>
          </cell>
          <cell r="U1080" t="str">
            <v>ZK1</v>
          </cell>
          <cell r="V1080" t="str">
            <v>C350</v>
          </cell>
          <cell r="W1080">
            <v>0</v>
          </cell>
          <cell r="X1080">
            <v>0</v>
          </cell>
          <cell r="Y1080">
            <v>1932</v>
          </cell>
          <cell r="Z1080">
            <v>0</v>
          </cell>
          <cell r="AA1080">
            <v>1932</v>
          </cell>
          <cell r="AB1080" t="str">
            <v>C350</v>
          </cell>
          <cell r="AC1080">
            <v>0</v>
          </cell>
          <cell r="AD1080">
            <v>0</v>
          </cell>
          <cell r="AE1080">
            <v>1932</v>
          </cell>
          <cell r="AF1080">
            <v>0</v>
          </cell>
          <cell r="AG1080" t="str">
            <v>C350</v>
          </cell>
          <cell r="AK1080">
            <v>1</v>
          </cell>
          <cell r="AL1080">
            <v>0</v>
          </cell>
          <cell r="AV1080">
            <v>1932</v>
          </cell>
        </row>
        <row r="1081">
          <cell r="A1081" t="str">
            <v>ZK110.K283.C070</v>
          </cell>
          <cell r="B1081" t="str">
            <v>ZK110</v>
          </cell>
          <cell r="C1081">
            <v>0</v>
          </cell>
          <cell r="D1081">
            <v>0</v>
          </cell>
          <cell r="E1081">
            <v>0</v>
          </cell>
          <cell r="F1081">
            <v>1729.23</v>
          </cell>
          <cell r="G1081">
            <v>0</v>
          </cell>
          <cell r="H1081">
            <v>1729.23</v>
          </cell>
          <cell r="J1081" t="str">
            <v>ZK110.K283.C070</v>
          </cell>
          <cell r="K1081">
            <v>1729.23</v>
          </cell>
          <cell r="L1081" t="str">
            <v>ZK110.K283.C070</v>
          </cell>
          <cell r="M1081" t="str">
            <v>ZK110.K283.C070</v>
          </cell>
          <cell r="N1081" t="str">
            <v>ZK110</v>
          </cell>
          <cell r="O1081" t="str">
            <v>C070</v>
          </cell>
          <cell r="Q1081">
            <v>1729.23</v>
          </cell>
          <cell r="R1081">
            <v>0</v>
          </cell>
          <cell r="S1081" t="b">
            <v>0</v>
          </cell>
          <cell r="U1081" t="str">
            <v>ZK1</v>
          </cell>
          <cell r="V1081" t="str">
            <v>C070</v>
          </cell>
          <cell r="W1081">
            <v>0</v>
          </cell>
          <cell r="X1081">
            <v>0</v>
          </cell>
          <cell r="Y1081">
            <v>1729.23</v>
          </cell>
          <cell r="Z1081">
            <v>0</v>
          </cell>
          <cell r="AA1081">
            <v>1729.23</v>
          </cell>
          <cell r="AB1081" t="str">
            <v>C070</v>
          </cell>
          <cell r="AC1081">
            <v>0</v>
          </cell>
          <cell r="AD1081">
            <v>0</v>
          </cell>
          <cell r="AE1081">
            <v>1729.23</v>
          </cell>
          <cell r="AF1081">
            <v>0</v>
          </cell>
          <cell r="AG1081" t="str">
            <v>C070</v>
          </cell>
          <cell r="AK1081">
            <v>1</v>
          </cell>
          <cell r="AL1081">
            <v>0</v>
          </cell>
          <cell r="AV1081">
            <v>1729.23</v>
          </cell>
        </row>
        <row r="1082">
          <cell r="A1082" t="str">
            <v>ZK111.K237.I007</v>
          </cell>
          <cell r="B1082" t="str">
            <v>ZK111</v>
          </cell>
          <cell r="C1082">
            <v>0</v>
          </cell>
          <cell r="D1082">
            <v>0</v>
          </cell>
          <cell r="E1082">
            <v>0</v>
          </cell>
          <cell r="F1082">
            <v>32</v>
          </cell>
          <cell r="G1082">
            <v>0</v>
          </cell>
          <cell r="H1082">
            <v>32</v>
          </cell>
          <cell r="J1082" t="str">
            <v>ZK111.K237.I007</v>
          </cell>
          <cell r="K1082">
            <v>32</v>
          </cell>
          <cell r="L1082" t="str">
            <v>ZK111.K237.I007</v>
          </cell>
          <cell r="M1082" t="str">
            <v>ZK111.K237.I007</v>
          </cell>
          <cell r="N1082" t="str">
            <v>ZK111</v>
          </cell>
          <cell r="O1082" t="str">
            <v>I007</v>
          </cell>
          <cell r="Q1082">
            <v>32</v>
          </cell>
          <cell r="R1082">
            <v>0</v>
          </cell>
          <cell r="S1082" t="b">
            <v>0</v>
          </cell>
          <cell r="U1082" t="str">
            <v>ZK1</v>
          </cell>
          <cell r="V1082" t="str">
            <v>I007</v>
          </cell>
          <cell r="W1082">
            <v>0</v>
          </cell>
          <cell r="X1082">
            <v>0</v>
          </cell>
          <cell r="Y1082">
            <v>32</v>
          </cell>
          <cell r="Z1082">
            <v>0</v>
          </cell>
          <cell r="AA1082">
            <v>32</v>
          </cell>
          <cell r="AB1082" t="str">
            <v>I007</v>
          </cell>
          <cell r="AC1082">
            <v>0</v>
          </cell>
          <cell r="AD1082">
            <v>0</v>
          </cell>
          <cell r="AE1082">
            <v>32</v>
          </cell>
          <cell r="AF1082">
            <v>0</v>
          </cell>
          <cell r="AG1082" t="str">
            <v>I007</v>
          </cell>
          <cell r="AK1082">
            <v>1</v>
          </cell>
          <cell r="AL1082">
            <v>0</v>
          </cell>
          <cell r="AV1082">
            <v>32</v>
          </cell>
        </row>
        <row r="1083">
          <cell r="A1083" t="str">
            <v>ZK111.K238.C100</v>
          </cell>
          <cell r="B1083" t="str">
            <v>ZK111</v>
          </cell>
          <cell r="C1083">
            <v>0</v>
          </cell>
          <cell r="D1083">
            <v>0</v>
          </cell>
          <cell r="E1083">
            <v>0</v>
          </cell>
          <cell r="F1083">
            <v>23.6</v>
          </cell>
          <cell r="G1083">
            <v>0</v>
          </cell>
          <cell r="H1083">
            <v>23.6</v>
          </cell>
          <cell r="J1083" t="str">
            <v>ZK111.K238.C100</v>
          </cell>
          <cell r="K1083">
            <v>23.6</v>
          </cell>
          <cell r="L1083" t="str">
            <v>ZK111.K238.C100</v>
          </cell>
          <cell r="M1083" t="str">
            <v>ZK111.K238.C100</v>
          </cell>
          <cell r="N1083" t="str">
            <v>ZK111</v>
          </cell>
          <cell r="O1083" t="str">
            <v>C100</v>
          </cell>
          <cell r="Q1083">
            <v>23.6</v>
          </cell>
          <cell r="R1083">
            <v>0</v>
          </cell>
          <cell r="S1083" t="b">
            <v>0</v>
          </cell>
          <cell r="U1083" t="str">
            <v>ZK1</v>
          </cell>
          <cell r="V1083" t="str">
            <v>C100</v>
          </cell>
          <cell r="W1083">
            <v>0</v>
          </cell>
          <cell r="X1083">
            <v>0</v>
          </cell>
          <cell r="Y1083">
            <v>23.6</v>
          </cell>
          <cell r="Z1083">
            <v>0</v>
          </cell>
          <cell r="AA1083">
            <v>23.6</v>
          </cell>
          <cell r="AB1083" t="str">
            <v>C100</v>
          </cell>
          <cell r="AC1083">
            <v>0</v>
          </cell>
          <cell r="AD1083">
            <v>0</v>
          </cell>
          <cell r="AE1083">
            <v>23.6</v>
          </cell>
          <cell r="AF1083">
            <v>0</v>
          </cell>
          <cell r="AG1083" t="str">
            <v>C100</v>
          </cell>
          <cell r="AK1083">
            <v>1</v>
          </cell>
          <cell r="AL1083">
            <v>0</v>
          </cell>
          <cell r="AV1083">
            <v>23.6</v>
          </cell>
        </row>
        <row r="1084">
          <cell r="A1084" t="str">
            <v>ZK111.K246.I001</v>
          </cell>
          <cell r="B1084" t="str">
            <v>ZK111</v>
          </cell>
          <cell r="C1084">
            <v>0</v>
          </cell>
          <cell r="D1084">
            <v>0</v>
          </cell>
          <cell r="E1084">
            <v>0</v>
          </cell>
          <cell r="F1084">
            <v>1882.5</v>
          </cell>
          <cell r="G1084">
            <v>0</v>
          </cell>
          <cell r="H1084">
            <v>1882.5</v>
          </cell>
          <cell r="J1084" t="str">
            <v>ZK111.K246.I001</v>
          </cell>
          <cell r="K1084">
            <v>1882.5</v>
          </cell>
          <cell r="L1084" t="str">
            <v>ZK111.K246.I001</v>
          </cell>
          <cell r="M1084" t="str">
            <v>ZK111.K246.I001</v>
          </cell>
          <cell r="N1084" t="str">
            <v>ZK111</v>
          </cell>
          <cell r="O1084" t="str">
            <v>I001</v>
          </cell>
          <cell r="Q1084">
            <v>1882.5</v>
          </cell>
          <cell r="R1084">
            <v>0</v>
          </cell>
          <cell r="S1084" t="b">
            <v>0</v>
          </cell>
          <cell r="U1084" t="str">
            <v>ZK1</v>
          </cell>
          <cell r="V1084" t="str">
            <v>I001</v>
          </cell>
          <cell r="W1084">
            <v>0</v>
          </cell>
          <cell r="X1084">
            <v>0</v>
          </cell>
          <cell r="Y1084">
            <v>1882.5</v>
          </cell>
          <cell r="Z1084">
            <v>0</v>
          </cell>
          <cell r="AA1084">
            <v>1882.5</v>
          </cell>
          <cell r="AB1084" t="str">
            <v>I001</v>
          </cell>
          <cell r="AC1084">
            <v>0</v>
          </cell>
          <cell r="AD1084">
            <v>0</v>
          </cell>
          <cell r="AE1084">
            <v>1882.5</v>
          </cell>
          <cell r="AF1084">
            <v>0</v>
          </cell>
          <cell r="AG1084" t="str">
            <v>I001</v>
          </cell>
          <cell r="AK1084">
            <v>1</v>
          </cell>
          <cell r="AL1084">
            <v>0</v>
          </cell>
          <cell r="AV1084">
            <v>1882.5</v>
          </cell>
        </row>
        <row r="1085">
          <cell r="A1085" t="str">
            <v>ZK111.K283.C020</v>
          </cell>
          <cell r="B1085" t="str">
            <v>ZK111</v>
          </cell>
          <cell r="C1085">
            <v>0</v>
          </cell>
          <cell r="D1085">
            <v>0</v>
          </cell>
          <cell r="E1085">
            <v>250</v>
          </cell>
          <cell r="F1085">
            <v>0</v>
          </cell>
          <cell r="G1085">
            <v>0</v>
          </cell>
          <cell r="H1085">
            <v>0</v>
          </cell>
          <cell r="J1085" t="str">
            <v>ZK111.K283.C020</v>
          </cell>
          <cell r="K1085">
            <v>0</v>
          </cell>
          <cell r="L1085" t="str">
            <v>ZK111.K283.C020</v>
          </cell>
          <cell r="M1085" t="str">
            <v>ZK111.K283.C020</v>
          </cell>
          <cell r="N1085" t="str">
            <v>ZK111</v>
          </cell>
          <cell r="O1085" t="str">
            <v>C020</v>
          </cell>
          <cell r="Q1085">
            <v>0</v>
          </cell>
          <cell r="R1085">
            <v>0</v>
          </cell>
          <cell r="S1085" t="b">
            <v>0</v>
          </cell>
          <cell r="U1085" t="str">
            <v>ZK1</v>
          </cell>
          <cell r="V1085" t="str">
            <v>C020</v>
          </cell>
          <cell r="W1085">
            <v>0</v>
          </cell>
          <cell r="X1085">
            <v>250</v>
          </cell>
          <cell r="Y1085">
            <v>0</v>
          </cell>
          <cell r="Z1085">
            <v>0</v>
          </cell>
          <cell r="AA1085">
            <v>0</v>
          </cell>
          <cell r="AB1085" t="str">
            <v>C020</v>
          </cell>
          <cell r="AC1085">
            <v>0</v>
          </cell>
          <cell r="AD1085">
            <v>250</v>
          </cell>
          <cell r="AE1085">
            <v>0</v>
          </cell>
          <cell r="AF1085">
            <v>0</v>
          </cell>
          <cell r="AG1085" t="str">
            <v>C020</v>
          </cell>
          <cell r="AK1085">
            <v>1</v>
          </cell>
          <cell r="AL1085">
            <v>0</v>
          </cell>
          <cell r="AV1085">
            <v>250</v>
          </cell>
        </row>
        <row r="1086">
          <cell r="A1086" t="str">
            <v>ZK111.K283.C100</v>
          </cell>
          <cell r="B1086" t="str">
            <v>ZK111</v>
          </cell>
          <cell r="C1086">
            <v>0</v>
          </cell>
          <cell r="D1086">
            <v>0</v>
          </cell>
          <cell r="E1086">
            <v>0</v>
          </cell>
          <cell r="F1086">
            <v>7720.13</v>
          </cell>
          <cell r="G1086">
            <v>0</v>
          </cell>
          <cell r="H1086">
            <v>7720.13</v>
          </cell>
          <cell r="J1086" t="str">
            <v>ZK111.K283.C100</v>
          </cell>
          <cell r="K1086">
            <v>7720.13</v>
          </cell>
          <cell r="L1086" t="str">
            <v>ZK111.K283.C100</v>
          </cell>
          <cell r="M1086" t="str">
            <v>ZK111.K283.C100</v>
          </cell>
          <cell r="N1086" t="str">
            <v>ZK111</v>
          </cell>
          <cell r="O1086" t="str">
            <v>C100</v>
          </cell>
          <cell r="Q1086">
            <v>7720.13</v>
          </cell>
          <cell r="R1086">
            <v>0</v>
          </cell>
          <cell r="S1086" t="b">
            <v>0</v>
          </cell>
          <cell r="U1086" t="str">
            <v>ZK1</v>
          </cell>
          <cell r="V1086" t="str">
            <v>C100</v>
          </cell>
          <cell r="W1086">
            <v>0</v>
          </cell>
          <cell r="X1086">
            <v>0</v>
          </cell>
          <cell r="Y1086">
            <v>7720.13</v>
          </cell>
          <cell r="Z1086">
            <v>0</v>
          </cell>
          <cell r="AA1086">
            <v>7720.13</v>
          </cell>
          <cell r="AB1086" t="str">
            <v>C100</v>
          </cell>
          <cell r="AC1086">
            <v>0</v>
          </cell>
          <cell r="AD1086">
            <v>0</v>
          </cell>
          <cell r="AE1086">
            <v>7720.13</v>
          </cell>
          <cell r="AF1086">
            <v>0</v>
          </cell>
          <cell r="AG1086" t="str">
            <v>C100</v>
          </cell>
          <cell r="AK1086">
            <v>1</v>
          </cell>
          <cell r="AL1086">
            <v>0</v>
          </cell>
          <cell r="AV1086">
            <v>7720.13</v>
          </cell>
        </row>
        <row r="1087">
          <cell r="A1087" t="str">
            <v>ZK111.K283.I001</v>
          </cell>
          <cell r="B1087" t="str">
            <v>ZK111</v>
          </cell>
          <cell r="C1087">
            <v>0</v>
          </cell>
          <cell r="D1087">
            <v>0</v>
          </cell>
          <cell r="E1087">
            <v>0</v>
          </cell>
          <cell r="F1087">
            <v>2396.61</v>
          </cell>
          <cell r="G1087">
            <v>0</v>
          </cell>
          <cell r="H1087">
            <v>2396.61</v>
          </cell>
          <cell r="J1087" t="str">
            <v>ZK111.K283.I001</v>
          </cell>
          <cell r="K1087">
            <v>2396.61</v>
          </cell>
          <cell r="L1087" t="str">
            <v>ZK111.K283.I001</v>
          </cell>
          <cell r="M1087" t="str">
            <v>ZK111.K283.I001</v>
          </cell>
          <cell r="N1087" t="str">
            <v>ZK111</v>
          </cell>
          <cell r="O1087" t="str">
            <v>I001</v>
          </cell>
          <cell r="Q1087">
            <v>2396.61</v>
          </cell>
          <cell r="R1087">
            <v>0</v>
          </cell>
          <cell r="S1087" t="b">
            <v>0</v>
          </cell>
          <cell r="U1087" t="str">
            <v>ZK1</v>
          </cell>
          <cell r="V1087" t="str">
            <v>I001</v>
          </cell>
          <cell r="W1087">
            <v>0</v>
          </cell>
          <cell r="X1087">
            <v>0</v>
          </cell>
          <cell r="Y1087">
            <v>2396.61</v>
          </cell>
          <cell r="Z1087">
            <v>0</v>
          </cell>
          <cell r="AA1087">
            <v>2396.61</v>
          </cell>
          <cell r="AB1087" t="str">
            <v>I001</v>
          </cell>
          <cell r="AC1087">
            <v>0</v>
          </cell>
          <cell r="AD1087">
            <v>0</v>
          </cell>
          <cell r="AE1087">
            <v>2396.61</v>
          </cell>
          <cell r="AF1087">
            <v>0</v>
          </cell>
          <cell r="AG1087" t="str">
            <v>I001</v>
          </cell>
          <cell r="AK1087">
            <v>1</v>
          </cell>
          <cell r="AL1087">
            <v>0</v>
          </cell>
          <cell r="AV1087">
            <v>2396.61</v>
          </cell>
        </row>
        <row r="1088">
          <cell r="A1088" t="str">
            <v>ZK111.K352.C390</v>
          </cell>
          <cell r="B1088" t="str">
            <v>ZK111</v>
          </cell>
          <cell r="C1088">
            <v>0</v>
          </cell>
          <cell r="D1088">
            <v>0</v>
          </cell>
          <cell r="E1088">
            <v>24.99</v>
          </cell>
          <cell r="F1088">
            <v>0</v>
          </cell>
          <cell r="G1088">
            <v>0</v>
          </cell>
          <cell r="H1088">
            <v>0</v>
          </cell>
          <cell r="J1088" t="str">
            <v>ZK111.K352.C390</v>
          </cell>
          <cell r="K1088">
            <v>0</v>
          </cell>
          <cell r="L1088" t="str">
            <v>ZK111.K352.C390</v>
          </cell>
          <cell r="M1088" t="str">
            <v>ZK111.K352.C390</v>
          </cell>
          <cell r="N1088" t="str">
            <v>ZK111</v>
          </cell>
          <cell r="O1088" t="str">
            <v>C390</v>
          </cell>
          <cell r="Q1088">
            <v>0</v>
          </cell>
          <cell r="R1088">
            <v>0</v>
          </cell>
          <cell r="S1088" t="b">
            <v>0</v>
          </cell>
          <cell r="U1088" t="str">
            <v>ZK1</v>
          </cell>
          <cell r="V1088" t="str">
            <v>C390</v>
          </cell>
          <cell r="W1088">
            <v>0</v>
          </cell>
          <cell r="X1088">
            <v>24.99</v>
          </cell>
          <cell r="Y1088">
            <v>0</v>
          </cell>
          <cell r="Z1088">
            <v>0</v>
          </cell>
          <cell r="AA1088">
            <v>0</v>
          </cell>
          <cell r="AB1088" t="str">
            <v>C390</v>
          </cell>
          <cell r="AC1088">
            <v>0</v>
          </cell>
          <cell r="AD1088">
            <v>24.99</v>
          </cell>
          <cell r="AE1088">
            <v>0</v>
          </cell>
          <cell r="AF1088">
            <v>0</v>
          </cell>
          <cell r="AG1088" t="str">
            <v>C390</v>
          </cell>
          <cell r="AK1088">
            <v>1</v>
          </cell>
          <cell r="AL1088">
            <v>0</v>
          </cell>
          <cell r="AV1088">
            <v>24.99</v>
          </cell>
        </row>
        <row r="1089">
          <cell r="A1089" t="str">
            <v>ZK112.K115.C230</v>
          </cell>
          <cell r="B1089" t="str">
            <v>ZK112</v>
          </cell>
          <cell r="C1089">
            <v>0</v>
          </cell>
          <cell r="D1089">
            <v>0</v>
          </cell>
          <cell r="E1089">
            <v>0</v>
          </cell>
          <cell r="F1089">
            <v>20.3</v>
          </cell>
          <cell r="G1089">
            <v>0</v>
          </cell>
          <cell r="H1089">
            <v>20.3</v>
          </cell>
          <cell r="J1089" t="str">
            <v>ZK112.K115.C230</v>
          </cell>
          <cell r="K1089">
            <v>20.3</v>
          </cell>
          <cell r="L1089" t="str">
            <v>ZK112.K115.C230</v>
          </cell>
          <cell r="M1089" t="str">
            <v>ZK112.K115.C230</v>
          </cell>
          <cell r="N1089" t="str">
            <v>ZK112</v>
          </cell>
          <cell r="O1089" t="str">
            <v>C230</v>
          </cell>
          <cell r="Q1089">
            <v>20.3</v>
          </cell>
          <cell r="R1089">
            <v>0</v>
          </cell>
          <cell r="S1089" t="b">
            <v>0</v>
          </cell>
          <cell r="U1089" t="str">
            <v>ZK1</v>
          </cell>
          <cell r="V1089" t="str">
            <v>C230</v>
          </cell>
          <cell r="W1089">
            <v>0</v>
          </cell>
          <cell r="X1089">
            <v>0</v>
          </cell>
          <cell r="Y1089">
            <v>20.3</v>
          </cell>
          <cell r="Z1089">
            <v>0</v>
          </cell>
          <cell r="AA1089">
            <v>20.3</v>
          </cell>
          <cell r="AB1089" t="str">
            <v>C230</v>
          </cell>
          <cell r="AC1089">
            <v>0</v>
          </cell>
          <cell r="AD1089">
            <v>0</v>
          </cell>
          <cell r="AE1089">
            <v>20.3</v>
          </cell>
          <cell r="AF1089">
            <v>0</v>
          </cell>
          <cell r="AG1089" t="str">
            <v>C230</v>
          </cell>
          <cell r="AK1089">
            <v>1</v>
          </cell>
          <cell r="AL1089">
            <v>0</v>
          </cell>
          <cell r="AV1089">
            <v>20.3</v>
          </cell>
        </row>
        <row r="1090">
          <cell r="A1090" t="str">
            <v>ZK112.K115.C320</v>
          </cell>
          <cell r="B1090" t="str">
            <v>ZK112</v>
          </cell>
          <cell r="C1090">
            <v>0</v>
          </cell>
          <cell r="D1090">
            <v>0</v>
          </cell>
          <cell r="E1090">
            <v>661.8</v>
          </cell>
          <cell r="F1090">
            <v>0</v>
          </cell>
          <cell r="G1090">
            <v>0</v>
          </cell>
          <cell r="H1090">
            <v>0</v>
          </cell>
          <cell r="J1090" t="str">
            <v>ZK112.K115.C320</v>
          </cell>
          <cell r="K1090">
            <v>0</v>
          </cell>
          <cell r="L1090" t="str">
            <v>ZK112.K115.C320</v>
          </cell>
          <cell r="M1090" t="str">
            <v>ZK112.K115.C320</v>
          </cell>
          <cell r="N1090" t="str">
            <v>ZK112</v>
          </cell>
          <cell r="O1090" t="str">
            <v>C320</v>
          </cell>
          <cell r="Q1090">
            <v>0</v>
          </cell>
          <cell r="R1090">
            <v>0</v>
          </cell>
          <cell r="S1090" t="b">
            <v>0</v>
          </cell>
          <cell r="U1090" t="str">
            <v>ZK1</v>
          </cell>
          <cell r="V1090" t="str">
            <v>C320</v>
          </cell>
          <cell r="W1090">
            <v>0</v>
          </cell>
          <cell r="X1090">
            <v>661.8</v>
          </cell>
          <cell r="Y1090">
            <v>0</v>
          </cell>
          <cell r="Z1090">
            <v>0</v>
          </cell>
          <cell r="AA1090">
            <v>0</v>
          </cell>
          <cell r="AB1090" t="str">
            <v>C320</v>
          </cell>
          <cell r="AC1090">
            <v>0</v>
          </cell>
          <cell r="AD1090">
            <v>661.8</v>
          </cell>
          <cell r="AE1090">
            <v>0</v>
          </cell>
          <cell r="AF1090">
            <v>0</v>
          </cell>
          <cell r="AG1090" t="str">
            <v>C320</v>
          </cell>
          <cell r="AK1090">
            <v>1</v>
          </cell>
          <cell r="AL1090">
            <v>0</v>
          </cell>
          <cell r="AV1090">
            <v>661.8</v>
          </cell>
        </row>
        <row r="1091">
          <cell r="A1091" t="str">
            <v>ZK112.K120.C015</v>
          </cell>
          <cell r="B1091" t="str">
            <v>ZK112</v>
          </cell>
          <cell r="C1091">
            <v>0</v>
          </cell>
          <cell r="D1091">
            <v>0</v>
          </cell>
          <cell r="E1091">
            <v>523.37</v>
          </cell>
          <cell r="F1091">
            <v>166.1</v>
          </cell>
          <cell r="G1091">
            <v>0</v>
          </cell>
          <cell r="H1091">
            <v>166.1</v>
          </cell>
          <cell r="J1091" t="str">
            <v>ZK112.K120.C015</v>
          </cell>
          <cell r="K1091">
            <v>166.1</v>
          </cell>
          <cell r="L1091" t="str">
            <v>ZK112.K120.C015</v>
          </cell>
          <cell r="M1091" t="str">
            <v>ZK112.K120.C015</v>
          </cell>
          <cell r="N1091" t="str">
            <v>ZK112</v>
          </cell>
          <cell r="O1091" t="str">
            <v>C015</v>
          </cell>
          <cell r="Q1091">
            <v>166.1</v>
          </cell>
          <cell r="R1091">
            <v>0</v>
          </cell>
          <cell r="S1091" t="b">
            <v>0</v>
          </cell>
          <cell r="U1091" t="str">
            <v>ZK1</v>
          </cell>
          <cell r="V1091" t="str">
            <v>C015</v>
          </cell>
          <cell r="W1091">
            <v>0</v>
          </cell>
          <cell r="X1091">
            <v>523.37</v>
          </cell>
          <cell r="Y1091">
            <v>166.1</v>
          </cell>
          <cell r="Z1091">
            <v>0</v>
          </cell>
          <cell r="AA1091">
            <v>166.1</v>
          </cell>
          <cell r="AB1091" t="str">
            <v>C015</v>
          </cell>
          <cell r="AC1091">
            <v>0</v>
          </cell>
          <cell r="AD1091">
            <v>523.37</v>
          </cell>
          <cell r="AE1091">
            <v>166.1</v>
          </cell>
          <cell r="AF1091">
            <v>0</v>
          </cell>
          <cell r="AG1091" t="str">
            <v>C015</v>
          </cell>
          <cell r="AK1091">
            <v>1</v>
          </cell>
          <cell r="AL1091">
            <v>0</v>
          </cell>
          <cell r="AV1091">
            <v>689.47</v>
          </cell>
        </row>
        <row r="1092">
          <cell r="A1092" t="str">
            <v>ZK112.K120.C320</v>
          </cell>
          <cell r="B1092" t="str">
            <v>ZK112</v>
          </cell>
          <cell r="C1092">
            <v>0</v>
          </cell>
          <cell r="D1092">
            <v>0</v>
          </cell>
          <cell r="E1092">
            <v>498.78</v>
          </cell>
          <cell r="F1092">
            <v>1254.95</v>
          </cell>
          <cell r="G1092">
            <v>0</v>
          </cell>
          <cell r="H1092">
            <v>1254.95</v>
          </cell>
          <cell r="J1092" t="str">
            <v>ZK112.K120.C320</v>
          </cell>
          <cell r="K1092">
            <v>1254.95</v>
          </cell>
          <cell r="L1092" t="str">
            <v>ZK112.K120.C320</v>
          </cell>
          <cell r="M1092" t="str">
            <v>ZK112.K120.C320</v>
          </cell>
          <cell r="N1092" t="str">
            <v>ZK112</v>
          </cell>
          <cell r="O1092" t="str">
            <v>C320</v>
          </cell>
          <cell r="Q1092">
            <v>1254.95</v>
          </cell>
          <cell r="R1092">
            <v>0</v>
          </cell>
          <cell r="S1092" t="b">
            <v>0</v>
          </cell>
          <cell r="U1092" t="str">
            <v>ZK1</v>
          </cell>
          <cell r="V1092" t="str">
            <v>C320</v>
          </cell>
          <cell r="W1092">
            <v>0</v>
          </cell>
          <cell r="X1092">
            <v>498.78</v>
          </cell>
          <cell r="Y1092">
            <v>1254.95</v>
          </cell>
          <cell r="Z1092">
            <v>0</v>
          </cell>
          <cell r="AA1092">
            <v>1254.95</v>
          </cell>
          <cell r="AB1092" t="str">
            <v>C320</v>
          </cell>
          <cell r="AC1092">
            <v>0</v>
          </cell>
          <cell r="AD1092">
            <v>498.78</v>
          </cell>
          <cell r="AE1092">
            <v>1254.95</v>
          </cell>
          <cell r="AF1092">
            <v>0</v>
          </cell>
          <cell r="AG1092" t="str">
            <v>C320</v>
          </cell>
          <cell r="AK1092">
            <v>1</v>
          </cell>
          <cell r="AL1092">
            <v>0</v>
          </cell>
          <cell r="AV1092">
            <v>1753.73</v>
          </cell>
        </row>
        <row r="1093">
          <cell r="A1093" t="str">
            <v>ZK112.K120.C350</v>
          </cell>
          <cell r="B1093" t="str">
            <v>ZK112</v>
          </cell>
          <cell r="C1093">
            <v>0</v>
          </cell>
          <cell r="D1093">
            <v>0</v>
          </cell>
          <cell r="E1093">
            <v>218.65</v>
          </cell>
          <cell r="F1093">
            <v>3867.02</v>
          </cell>
          <cell r="G1093">
            <v>0</v>
          </cell>
          <cell r="H1093">
            <v>3867.02</v>
          </cell>
          <cell r="J1093" t="str">
            <v>ZK112.K120.C350</v>
          </cell>
          <cell r="K1093">
            <v>3867.02</v>
          </cell>
          <cell r="L1093" t="str">
            <v>ZK112.K120.C350</v>
          </cell>
          <cell r="M1093" t="str">
            <v>ZK112.K120.C350</v>
          </cell>
          <cell r="N1093" t="str">
            <v>ZK112</v>
          </cell>
          <cell r="O1093" t="str">
            <v>C350</v>
          </cell>
          <cell r="Q1093">
            <v>3867.02</v>
          </cell>
          <cell r="R1093">
            <v>0</v>
          </cell>
          <cell r="S1093" t="b">
            <v>0</v>
          </cell>
          <cell r="U1093" t="str">
            <v>ZK1</v>
          </cell>
          <cell r="V1093" t="str">
            <v>C350</v>
          </cell>
          <cell r="W1093">
            <v>0</v>
          </cell>
          <cell r="X1093">
            <v>218.65</v>
          </cell>
          <cell r="Y1093">
            <v>3867.02</v>
          </cell>
          <cell r="Z1093">
            <v>0</v>
          </cell>
          <cell r="AA1093">
            <v>3867.02</v>
          </cell>
          <cell r="AB1093" t="str">
            <v>C350</v>
          </cell>
          <cell r="AC1093">
            <v>0</v>
          </cell>
          <cell r="AD1093">
            <v>218.65</v>
          </cell>
          <cell r="AE1093">
            <v>3867.02</v>
          </cell>
          <cell r="AF1093">
            <v>0</v>
          </cell>
          <cell r="AG1093" t="str">
            <v>C350</v>
          </cell>
          <cell r="AK1093">
            <v>1</v>
          </cell>
          <cell r="AL1093">
            <v>0</v>
          </cell>
          <cell r="AV1093">
            <v>4085.67</v>
          </cell>
        </row>
        <row r="1094">
          <cell r="A1094" t="str">
            <v>ZK112.K120.C603</v>
          </cell>
          <cell r="B1094" t="str">
            <v>ZK112</v>
          </cell>
          <cell r="C1094">
            <v>0</v>
          </cell>
          <cell r="D1094">
            <v>0</v>
          </cell>
          <cell r="E1094">
            <v>140.47</v>
          </cell>
          <cell r="F1094">
            <v>0</v>
          </cell>
          <cell r="G1094">
            <v>0</v>
          </cell>
          <cell r="H1094">
            <v>0</v>
          </cell>
          <cell r="J1094" t="str">
            <v>ZK112.K120.C603</v>
          </cell>
          <cell r="K1094">
            <v>0</v>
          </cell>
          <cell r="L1094" t="str">
            <v>ZK112.K120.C603</v>
          </cell>
          <cell r="M1094" t="str">
            <v>ZK112.K120.C603</v>
          </cell>
          <cell r="N1094" t="str">
            <v>ZK112</v>
          </cell>
          <cell r="O1094" t="str">
            <v>C603</v>
          </cell>
          <cell r="Q1094">
            <v>0</v>
          </cell>
          <cell r="R1094">
            <v>0</v>
          </cell>
          <cell r="S1094" t="b">
            <v>0</v>
          </cell>
          <cell r="U1094" t="str">
            <v>ZK1</v>
          </cell>
          <cell r="V1094" t="str">
            <v>C603</v>
          </cell>
          <cell r="W1094">
            <v>0</v>
          </cell>
          <cell r="X1094">
            <v>140.47</v>
          </cell>
          <cell r="Y1094">
            <v>0</v>
          </cell>
          <cell r="Z1094">
            <v>0</v>
          </cell>
          <cell r="AA1094">
            <v>0</v>
          </cell>
          <cell r="AB1094" t="str">
            <v>C603</v>
          </cell>
          <cell r="AC1094">
            <v>0</v>
          </cell>
          <cell r="AD1094">
            <v>140.47</v>
          </cell>
          <cell r="AE1094">
            <v>0</v>
          </cell>
          <cell r="AF1094">
            <v>0</v>
          </cell>
          <cell r="AG1094" t="str">
            <v>C603</v>
          </cell>
          <cell r="AK1094">
            <v>1</v>
          </cell>
          <cell r="AL1094">
            <v>0</v>
          </cell>
          <cell r="AV1094">
            <v>140.47</v>
          </cell>
        </row>
        <row r="1095">
          <cell r="A1095" t="str">
            <v>ZK112.K136.C236</v>
          </cell>
          <cell r="B1095" t="str">
            <v>ZK112</v>
          </cell>
          <cell r="C1095">
            <v>0</v>
          </cell>
          <cell r="D1095">
            <v>0</v>
          </cell>
          <cell r="E1095">
            <v>0</v>
          </cell>
          <cell r="F1095">
            <v>200</v>
          </cell>
          <cell r="G1095">
            <v>406</v>
          </cell>
          <cell r="H1095">
            <v>606</v>
          </cell>
          <cell r="J1095" t="str">
            <v>ZK112.K136.C236</v>
          </cell>
          <cell r="K1095">
            <v>606</v>
          </cell>
          <cell r="L1095" t="str">
            <v>ZK112.K136.C236</v>
          </cell>
          <cell r="M1095" t="str">
            <v>ZK112.K136.C236</v>
          </cell>
          <cell r="N1095" t="str">
            <v>ZK112</v>
          </cell>
          <cell r="O1095" t="str">
            <v>C236</v>
          </cell>
          <cell r="Q1095">
            <v>606</v>
          </cell>
          <cell r="R1095">
            <v>0</v>
          </cell>
          <cell r="S1095" t="b">
            <v>0</v>
          </cell>
          <cell r="U1095" t="str">
            <v>ZK1</v>
          </cell>
          <cell r="V1095" t="str">
            <v>C236</v>
          </cell>
          <cell r="W1095">
            <v>0</v>
          </cell>
          <cell r="X1095">
            <v>0</v>
          </cell>
          <cell r="Y1095">
            <v>200</v>
          </cell>
          <cell r="Z1095">
            <v>406</v>
          </cell>
          <cell r="AA1095">
            <v>606</v>
          </cell>
          <cell r="AB1095" t="str">
            <v>C236</v>
          </cell>
          <cell r="AC1095">
            <v>0</v>
          </cell>
          <cell r="AD1095">
            <v>0</v>
          </cell>
          <cell r="AE1095">
            <v>200</v>
          </cell>
          <cell r="AF1095">
            <v>406</v>
          </cell>
          <cell r="AG1095" t="str">
            <v>C236</v>
          </cell>
          <cell r="AK1095">
            <v>1</v>
          </cell>
          <cell r="AL1095">
            <v>0</v>
          </cell>
          <cell r="AV1095">
            <v>200</v>
          </cell>
        </row>
        <row r="1096">
          <cell r="A1096" t="str">
            <v>ZK112.K170.C274</v>
          </cell>
          <cell r="B1096" t="str">
            <v>ZK112</v>
          </cell>
          <cell r="C1096">
            <v>0</v>
          </cell>
          <cell r="D1096">
            <v>0</v>
          </cell>
          <cell r="E1096">
            <v>0</v>
          </cell>
          <cell r="F1096">
            <v>97.05</v>
          </cell>
          <cell r="G1096">
            <v>0</v>
          </cell>
          <cell r="H1096">
            <v>97.05</v>
          </cell>
          <cell r="J1096" t="str">
            <v>ZK112.K170.C274</v>
          </cell>
          <cell r="K1096">
            <v>97.05</v>
          </cell>
          <cell r="L1096" t="str">
            <v>ZK112.K170.C274</v>
          </cell>
          <cell r="M1096" t="str">
            <v>ZK112.K170.C274</v>
          </cell>
          <cell r="N1096" t="str">
            <v>ZK112</v>
          </cell>
          <cell r="O1096" t="str">
            <v>C274</v>
          </cell>
          <cell r="Q1096">
            <v>97.05</v>
          </cell>
          <cell r="R1096">
            <v>0</v>
          </cell>
          <cell r="S1096" t="b">
            <v>0</v>
          </cell>
          <cell r="U1096" t="str">
            <v>ZK1</v>
          </cell>
          <cell r="V1096" t="str">
            <v>C274</v>
          </cell>
          <cell r="W1096">
            <v>0</v>
          </cell>
          <cell r="X1096">
            <v>0</v>
          </cell>
          <cell r="Y1096">
            <v>97.05</v>
          </cell>
          <cell r="Z1096">
            <v>0</v>
          </cell>
          <cell r="AA1096">
            <v>97.05</v>
          </cell>
          <cell r="AB1096" t="str">
            <v>C274</v>
          </cell>
          <cell r="AC1096">
            <v>0</v>
          </cell>
          <cell r="AD1096">
            <v>0</v>
          </cell>
          <cell r="AE1096">
            <v>97.05</v>
          </cell>
          <cell r="AF1096">
            <v>0</v>
          </cell>
          <cell r="AG1096" t="str">
            <v>C274</v>
          </cell>
          <cell r="AK1096">
            <v>1</v>
          </cell>
          <cell r="AL1096">
            <v>0</v>
          </cell>
          <cell r="AV1096">
            <v>97.05</v>
          </cell>
        </row>
        <row r="1097">
          <cell r="A1097" t="str">
            <v>ZK112.K170.C390</v>
          </cell>
          <cell r="B1097" t="str">
            <v>ZK112</v>
          </cell>
          <cell r="C1097">
            <v>0</v>
          </cell>
          <cell r="D1097">
            <v>0</v>
          </cell>
          <cell r="E1097">
            <v>210</v>
          </cell>
          <cell r="F1097">
            <v>0</v>
          </cell>
          <cell r="G1097">
            <v>0</v>
          </cell>
          <cell r="H1097">
            <v>0</v>
          </cell>
          <cell r="J1097" t="str">
            <v>ZK112.K170.C390</v>
          </cell>
          <cell r="K1097">
            <v>0</v>
          </cell>
          <cell r="L1097" t="str">
            <v>ZK112.K170.C390</v>
          </cell>
          <cell r="M1097" t="str">
            <v>ZK112.K170.C390</v>
          </cell>
          <cell r="N1097" t="str">
            <v>ZK112</v>
          </cell>
          <cell r="O1097" t="str">
            <v>C390</v>
          </cell>
          <cell r="Q1097">
            <v>0</v>
          </cell>
          <cell r="R1097">
            <v>0</v>
          </cell>
          <cell r="S1097" t="b">
            <v>0</v>
          </cell>
          <cell r="U1097" t="str">
            <v>ZK1</v>
          </cell>
          <cell r="V1097" t="str">
            <v>C390</v>
          </cell>
          <cell r="W1097">
            <v>0</v>
          </cell>
          <cell r="X1097">
            <v>210</v>
          </cell>
          <cell r="Y1097">
            <v>0</v>
          </cell>
          <cell r="Z1097">
            <v>0</v>
          </cell>
          <cell r="AA1097">
            <v>0</v>
          </cell>
          <cell r="AB1097" t="str">
            <v>C390</v>
          </cell>
          <cell r="AC1097">
            <v>0</v>
          </cell>
          <cell r="AD1097">
            <v>210</v>
          </cell>
          <cell r="AE1097">
            <v>0</v>
          </cell>
          <cell r="AF1097">
            <v>0</v>
          </cell>
          <cell r="AG1097" t="str">
            <v>C390</v>
          </cell>
          <cell r="AK1097">
            <v>1</v>
          </cell>
          <cell r="AL1097">
            <v>0</v>
          </cell>
          <cell r="AV1097">
            <v>210</v>
          </cell>
        </row>
        <row r="1098">
          <cell r="A1098" t="str">
            <v>ZK112.K261.C042</v>
          </cell>
          <cell r="B1098" t="str">
            <v>ZK112</v>
          </cell>
          <cell r="C1098">
            <v>0</v>
          </cell>
          <cell r="D1098">
            <v>0</v>
          </cell>
          <cell r="E1098">
            <v>0</v>
          </cell>
          <cell r="F1098">
            <v>1430.5</v>
          </cell>
          <cell r="G1098">
            <v>0</v>
          </cell>
          <cell r="H1098">
            <v>1430.5</v>
          </cell>
          <cell r="J1098" t="str">
            <v>ZK112.K261.C042</v>
          </cell>
          <cell r="K1098">
            <v>1430.5</v>
          </cell>
          <cell r="L1098" t="str">
            <v>ZK112.K261.C042</v>
          </cell>
          <cell r="M1098" t="str">
            <v>ZK112.K261.C042</v>
          </cell>
          <cell r="N1098" t="str">
            <v>ZK112</v>
          </cell>
          <cell r="O1098" t="str">
            <v>C042</v>
          </cell>
          <cell r="Q1098">
            <v>1430.5</v>
          </cell>
          <cell r="R1098">
            <v>0</v>
          </cell>
          <cell r="S1098" t="b">
            <v>0</v>
          </cell>
          <cell r="U1098" t="str">
            <v>ZK1</v>
          </cell>
          <cell r="V1098" t="str">
            <v>C042</v>
          </cell>
          <cell r="W1098">
            <v>0</v>
          </cell>
          <cell r="X1098">
            <v>0</v>
          </cell>
          <cell r="Y1098">
            <v>1430.5</v>
          </cell>
          <cell r="Z1098">
            <v>0</v>
          </cell>
          <cell r="AA1098">
            <v>1430.5</v>
          </cell>
          <cell r="AB1098" t="str">
            <v>C042</v>
          </cell>
          <cell r="AC1098">
            <v>0</v>
          </cell>
          <cell r="AD1098">
            <v>0</v>
          </cell>
          <cell r="AE1098">
            <v>1430.5</v>
          </cell>
          <cell r="AF1098">
            <v>0</v>
          </cell>
          <cell r="AG1098" t="str">
            <v>C042</v>
          </cell>
          <cell r="AK1098">
            <v>1</v>
          </cell>
          <cell r="AL1098">
            <v>0</v>
          </cell>
          <cell r="AV1098">
            <v>1430.5</v>
          </cell>
        </row>
        <row r="1099">
          <cell r="A1099" t="str">
            <v>ZK112.K288.C015</v>
          </cell>
          <cell r="B1099" t="str">
            <v>ZK112</v>
          </cell>
          <cell r="C1099">
            <v>0</v>
          </cell>
          <cell r="D1099">
            <v>0</v>
          </cell>
          <cell r="E1099">
            <v>344.19</v>
          </cell>
          <cell r="F1099">
            <v>112.5</v>
          </cell>
          <cell r="G1099">
            <v>0</v>
          </cell>
          <cell r="H1099">
            <v>112.5</v>
          </cell>
          <cell r="J1099" t="str">
            <v>ZK112.K288.C015</v>
          </cell>
          <cell r="K1099">
            <v>112.5</v>
          </cell>
          <cell r="L1099" t="str">
            <v>ZK112.K288.C015</v>
          </cell>
          <cell r="M1099" t="str">
            <v>ZK112.K288.C015</v>
          </cell>
          <cell r="N1099" t="str">
            <v>ZK112</v>
          </cell>
          <cell r="O1099" t="str">
            <v>C015</v>
          </cell>
          <cell r="Q1099">
            <v>112.5</v>
          </cell>
          <cell r="R1099">
            <v>0</v>
          </cell>
          <cell r="S1099" t="b">
            <v>0</v>
          </cell>
          <cell r="U1099" t="str">
            <v>ZK1</v>
          </cell>
          <cell r="V1099" t="str">
            <v>C015</v>
          </cell>
          <cell r="W1099">
            <v>0</v>
          </cell>
          <cell r="X1099">
            <v>344.19</v>
          </cell>
          <cell r="Y1099">
            <v>112.5</v>
          </cell>
          <cell r="Z1099">
            <v>0</v>
          </cell>
          <cell r="AA1099">
            <v>112.5</v>
          </cell>
          <cell r="AB1099" t="str">
            <v>C015</v>
          </cell>
          <cell r="AC1099">
            <v>0</v>
          </cell>
          <cell r="AD1099">
            <v>344.19</v>
          </cell>
          <cell r="AE1099">
            <v>112.5</v>
          </cell>
          <cell r="AF1099">
            <v>0</v>
          </cell>
          <cell r="AG1099" t="str">
            <v>C015</v>
          </cell>
          <cell r="AK1099">
            <v>1</v>
          </cell>
          <cell r="AL1099">
            <v>0</v>
          </cell>
          <cell r="AV1099">
            <v>456.69</v>
          </cell>
        </row>
        <row r="1100">
          <cell r="A1100" t="str">
            <v>ZK112.K288.C130</v>
          </cell>
          <cell r="B1100" t="str">
            <v>ZK112</v>
          </cell>
          <cell r="C1100">
            <v>0</v>
          </cell>
          <cell r="D1100">
            <v>0</v>
          </cell>
          <cell r="E1100">
            <v>0</v>
          </cell>
          <cell r="F1100">
            <v>5500</v>
          </cell>
          <cell r="G1100">
            <v>0</v>
          </cell>
          <cell r="H1100">
            <v>5500</v>
          </cell>
          <cell r="J1100" t="str">
            <v>ZK112.K288.C130</v>
          </cell>
          <cell r="K1100">
            <v>5500</v>
          </cell>
          <cell r="L1100" t="str">
            <v>ZK112.K288.C130</v>
          </cell>
          <cell r="M1100" t="str">
            <v>ZK112.K288.C130</v>
          </cell>
          <cell r="N1100" t="str">
            <v>ZK112</v>
          </cell>
          <cell r="O1100" t="str">
            <v>C130</v>
          </cell>
          <cell r="Q1100">
            <v>5500</v>
          </cell>
          <cell r="R1100">
            <v>0</v>
          </cell>
          <cell r="S1100" t="b">
            <v>0</v>
          </cell>
          <cell r="U1100" t="str">
            <v>ZK1</v>
          </cell>
          <cell r="V1100" t="str">
            <v>C130</v>
          </cell>
          <cell r="W1100">
            <v>0</v>
          </cell>
          <cell r="X1100">
            <v>0</v>
          </cell>
          <cell r="Y1100">
            <v>5500</v>
          </cell>
          <cell r="Z1100">
            <v>0</v>
          </cell>
          <cell r="AA1100">
            <v>5500</v>
          </cell>
          <cell r="AB1100" t="str">
            <v>C130</v>
          </cell>
          <cell r="AC1100">
            <v>0</v>
          </cell>
          <cell r="AD1100">
            <v>0</v>
          </cell>
          <cell r="AE1100">
            <v>5500</v>
          </cell>
          <cell r="AF1100">
            <v>0</v>
          </cell>
          <cell r="AG1100" t="str">
            <v>C130</v>
          </cell>
          <cell r="AK1100">
            <v>1</v>
          </cell>
          <cell r="AL1100">
            <v>0</v>
          </cell>
          <cell r="AV1100">
            <v>5500</v>
          </cell>
        </row>
        <row r="1101">
          <cell r="A1101" t="str">
            <v>ZK112.K288.C230</v>
          </cell>
          <cell r="B1101" t="str">
            <v>ZK112</v>
          </cell>
          <cell r="C1101">
            <v>0</v>
          </cell>
          <cell r="D1101">
            <v>0</v>
          </cell>
          <cell r="E1101">
            <v>0</v>
          </cell>
          <cell r="F1101">
            <v>3219.5</v>
          </cell>
          <cell r="G1101">
            <v>0</v>
          </cell>
          <cell r="H1101">
            <v>3219.5</v>
          </cell>
          <cell r="J1101" t="str">
            <v>ZK112.K288.C230</v>
          </cell>
          <cell r="K1101">
            <v>3219.5</v>
          </cell>
          <cell r="L1101" t="str">
            <v>ZK112.K288.C230</v>
          </cell>
          <cell r="M1101" t="str">
            <v>ZK112.K288.C230</v>
          </cell>
          <cell r="N1101" t="str">
            <v>ZK112</v>
          </cell>
          <cell r="O1101" t="str">
            <v>C230</v>
          </cell>
          <cell r="Q1101">
            <v>3219.5</v>
          </cell>
          <cell r="R1101">
            <v>0</v>
          </cell>
          <cell r="S1101" t="b">
            <v>0</v>
          </cell>
          <cell r="U1101" t="str">
            <v>ZK1</v>
          </cell>
          <cell r="V1101" t="str">
            <v>C230</v>
          </cell>
          <cell r="W1101">
            <v>0</v>
          </cell>
          <cell r="X1101">
            <v>0</v>
          </cell>
          <cell r="Y1101">
            <v>3219.5</v>
          </cell>
          <cell r="Z1101">
            <v>0</v>
          </cell>
          <cell r="AA1101">
            <v>3219.5</v>
          </cell>
          <cell r="AB1101" t="str">
            <v>C230</v>
          </cell>
          <cell r="AC1101">
            <v>0</v>
          </cell>
          <cell r="AD1101">
            <v>0</v>
          </cell>
          <cell r="AE1101">
            <v>3219.5</v>
          </cell>
          <cell r="AF1101">
            <v>0</v>
          </cell>
          <cell r="AG1101" t="str">
            <v>C230</v>
          </cell>
          <cell r="AK1101">
            <v>1</v>
          </cell>
          <cell r="AL1101">
            <v>0</v>
          </cell>
          <cell r="AV1101">
            <v>3219.5</v>
          </cell>
        </row>
        <row r="1102">
          <cell r="A1102" t="str">
            <v>ZK112.K288.C350</v>
          </cell>
          <cell r="B1102" t="str">
            <v>ZK112</v>
          </cell>
          <cell r="C1102">
            <v>0</v>
          </cell>
          <cell r="D1102">
            <v>0</v>
          </cell>
          <cell r="E1102">
            <v>0</v>
          </cell>
          <cell r="F1102">
            <v>4708.1899999999996</v>
          </cell>
          <cell r="G1102">
            <v>0</v>
          </cell>
          <cell r="H1102">
            <v>4708.1899999999996</v>
          </cell>
          <cell r="J1102" t="str">
            <v>ZK112.K288.C350</v>
          </cell>
          <cell r="K1102">
            <v>4708.1899999999996</v>
          </cell>
          <cell r="L1102" t="str">
            <v>ZK112.K288.C350</v>
          </cell>
          <cell r="M1102" t="str">
            <v>ZK112.K288.C350</v>
          </cell>
          <cell r="N1102" t="str">
            <v>ZK112</v>
          </cell>
          <cell r="O1102" t="str">
            <v>C350</v>
          </cell>
          <cell r="Q1102">
            <v>4708.1899999999996</v>
          </cell>
          <cell r="R1102">
            <v>0</v>
          </cell>
          <cell r="S1102" t="b">
            <v>0</v>
          </cell>
          <cell r="U1102" t="str">
            <v>ZK1</v>
          </cell>
          <cell r="V1102" t="str">
            <v>C350</v>
          </cell>
          <cell r="W1102">
            <v>0</v>
          </cell>
          <cell r="X1102">
            <v>0</v>
          </cell>
          <cell r="Y1102">
            <v>4708.1899999999996</v>
          </cell>
          <cell r="Z1102">
            <v>0</v>
          </cell>
          <cell r="AA1102">
            <v>4708.1899999999996</v>
          </cell>
          <cell r="AB1102" t="str">
            <v>C350</v>
          </cell>
          <cell r="AC1102">
            <v>0</v>
          </cell>
          <cell r="AD1102">
            <v>0</v>
          </cell>
          <cell r="AE1102">
            <v>4708.1899999999996</v>
          </cell>
          <cell r="AF1102">
            <v>0</v>
          </cell>
          <cell r="AG1102" t="str">
            <v>C350</v>
          </cell>
          <cell r="AK1102">
            <v>1</v>
          </cell>
          <cell r="AL1102">
            <v>0</v>
          </cell>
          <cell r="AV1102">
            <v>4708.1899999999996</v>
          </cell>
        </row>
        <row r="1103">
          <cell r="A1103" t="str">
            <v>ZK113.K136.C236</v>
          </cell>
          <cell r="B1103" t="str">
            <v>ZK113</v>
          </cell>
          <cell r="C1103">
            <v>0</v>
          </cell>
          <cell r="D1103">
            <v>0</v>
          </cell>
          <cell r="E1103">
            <v>0</v>
          </cell>
          <cell r="F1103">
            <v>0</v>
          </cell>
          <cell r="G1103">
            <v>684</v>
          </cell>
          <cell r="H1103">
            <v>684</v>
          </cell>
          <cell r="J1103" t="str">
            <v>ZK113.K136.C236</v>
          </cell>
          <cell r="K1103">
            <v>684</v>
          </cell>
          <cell r="L1103" t="str">
            <v>ZK113.K136.C236</v>
          </cell>
          <cell r="M1103" t="str">
            <v>ZK113.K136.C236</v>
          </cell>
          <cell r="N1103" t="str">
            <v>ZK113</v>
          </cell>
          <cell r="O1103" t="str">
            <v>C236</v>
          </cell>
          <cell r="Q1103">
            <v>684</v>
          </cell>
          <cell r="R1103">
            <v>0</v>
          </cell>
          <cell r="S1103" t="b">
            <v>0</v>
          </cell>
          <cell r="U1103" t="str">
            <v>ZK1</v>
          </cell>
          <cell r="V1103" t="str">
            <v>C236</v>
          </cell>
          <cell r="W1103">
            <v>0</v>
          </cell>
          <cell r="X1103">
            <v>0</v>
          </cell>
          <cell r="Y1103">
            <v>0</v>
          </cell>
          <cell r="Z1103">
            <v>684</v>
          </cell>
          <cell r="AA1103">
            <v>684</v>
          </cell>
          <cell r="AB1103" t="str">
            <v>C236</v>
          </cell>
          <cell r="AC1103">
            <v>0</v>
          </cell>
          <cell r="AD1103">
            <v>0</v>
          </cell>
          <cell r="AE1103">
            <v>0</v>
          </cell>
          <cell r="AF1103">
            <v>684</v>
          </cell>
          <cell r="AG1103" t="str">
            <v>C236</v>
          </cell>
          <cell r="AK1103">
            <v>1</v>
          </cell>
          <cell r="AL1103">
            <v>0</v>
          </cell>
          <cell r="AV1103">
            <v>0</v>
          </cell>
        </row>
        <row r="1104">
          <cell r="A1104" t="str">
            <v>ZK113.K223.C236</v>
          </cell>
          <cell r="B1104" t="str">
            <v>ZK113</v>
          </cell>
          <cell r="C1104">
            <v>0</v>
          </cell>
          <cell r="D1104">
            <v>0</v>
          </cell>
          <cell r="E1104">
            <v>0</v>
          </cell>
          <cell r="F1104">
            <v>1090</v>
          </cell>
          <cell r="G1104">
            <v>800</v>
          </cell>
          <cell r="H1104">
            <v>1890</v>
          </cell>
          <cell r="J1104" t="str">
            <v>ZK113.K223.C236</v>
          </cell>
          <cell r="K1104">
            <v>1890</v>
          </cell>
          <cell r="L1104" t="str">
            <v>ZK113.K223.C236</v>
          </cell>
          <cell r="M1104" t="str">
            <v>ZK113.K223.C236</v>
          </cell>
          <cell r="N1104" t="str">
            <v>ZK113</v>
          </cell>
          <cell r="O1104" t="str">
            <v>C236</v>
          </cell>
          <cell r="Q1104">
            <v>1890</v>
          </cell>
          <cell r="R1104">
            <v>0</v>
          </cell>
          <cell r="S1104" t="b">
            <v>0</v>
          </cell>
          <cell r="U1104" t="str">
            <v>ZK1</v>
          </cell>
          <cell r="V1104" t="str">
            <v>C236</v>
          </cell>
          <cell r="W1104">
            <v>0</v>
          </cell>
          <cell r="X1104">
            <v>0</v>
          </cell>
          <cell r="Y1104">
            <v>1090</v>
          </cell>
          <cell r="Z1104">
            <v>800</v>
          </cell>
          <cell r="AA1104">
            <v>1890</v>
          </cell>
          <cell r="AB1104" t="str">
            <v>C236</v>
          </cell>
          <cell r="AC1104">
            <v>0</v>
          </cell>
          <cell r="AD1104">
            <v>0</v>
          </cell>
          <cell r="AE1104">
            <v>1090</v>
          </cell>
          <cell r="AF1104">
            <v>800</v>
          </cell>
          <cell r="AG1104" t="str">
            <v>C236</v>
          </cell>
          <cell r="AK1104">
            <v>1</v>
          </cell>
          <cell r="AL1104">
            <v>0</v>
          </cell>
          <cell r="AV1104">
            <v>1090</v>
          </cell>
        </row>
        <row r="1105">
          <cell r="A1105" t="str">
            <v>ZK113.K253.C236</v>
          </cell>
          <cell r="B1105" t="str">
            <v>ZK113</v>
          </cell>
          <cell r="C1105">
            <v>0</v>
          </cell>
          <cell r="D1105">
            <v>0</v>
          </cell>
          <cell r="E1105">
            <v>0</v>
          </cell>
          <cell r="F1105">
            <v>0</v>
          </cell>
          <cell r="G1105">
            <v>500</v>
          </cell>
          <cell r="H1105">
            <v>500</v>
          </cell>
          <cell r="J1105" t="str">
            <v>ZK113.K253.C236</v>
          </cell>
          <cell r="K1105">
            <v>500</v>
          </cell>
          <cell r="L1105" t="str">
            <v>ZK113.K253.C236</v>
          </cell>
          <cell r="M1105" t="str">
            <v>ZK113.K253.C236</v>
          </cell>
          <cell r="N1105" t="str">
            <v>ZK113</v>
          </cell>
          <cell r="O1105" t="str">
            <v>C236</v>
          </cell>
          <cell r="Q1105">
            <v>500</v>
          </cell>
          <cell r="R1105">
            <v>0</v>
          </cell>
          <cell r="S1105" t="b">
            <v>0</v>
          </cell>
          <cell r="U1105" t="str">
            <v>ZK1</v>
          </cell>
          <cell r="V1105" t="str">
            <v>C236</v>
          </cell>
          <cell r="W1105">
            <v>0</v>
          </cell>
          <cell r="X1105">
            <v>0</v>
          </cell>
          <cell r="Y1105">
            <v>0</v>
          </cell>
          <cell r="Z1105">
            <v>500</v>
          </cell>
          <cell r="AA1105">
            <v>500</v>
          </cell>
          <cell r="AB1105" t="str">
            <v>C236</v>
          </cell>
          <cell r="AC1105">
            <v>0</v>
          </cell>
          <cell r="AD1105">
            <v>0</v>
          </cell>
          <cell r="AE1105">
            <v>0</v>
          </cell>
          <cell r="AF1105">
            <v>500</v>
          </cell>
          <cell r="AG1105" t="str">
            <v>C236</v>
          </cell>
          <cell r="AK1105">
            <v>1</v>
          </cell>
          <cell r="AL1105">
            <v>0</v>
          </cell>
          <cell r="AV1105">
            <v>0</v>
          </cell>
        </row>
        <row r="1106">
          <cell r="A1106" t="str">
            <v>ZK113.K293.C132</v>
          </cell>
          <cell r="B1106" t="str">
            <v>ZK113</v>
          </cell>
          <cell r="C1106">
            <v>0</v>
          </cell>
          <cell r="D1106">
            <v>0</v>
          </cell>
          <cell r="E1106">
            <v>0</v>
          </cell>
          <cell r="F1106">
            <v>30.6</v>
          </cell>
          <cell r="G1106">
            <v>0</v>
          </cell>
          <cell r="H1106">
            <v>30.6</v>
          </cell>
          <cell r="J1106" t="str">
            <v>ZK113.K293.C132</v>
          </cell>
          <cell r="K1106">
            <v>30.6</v>
          </cell>
          <cell r="L1106" t="str">
            <v>ZK113.K293.C132</v>
          </cell>
          <cell r="M1106" t="str">
            <v>ZK113.K293.C132</v>
          </cell>
          <cell r="N1106" t="str">
            <v>ZK113</v>
          </cell>
          <cell r="O1106" t="str">
            <v>C132</v>
          </cell>
          <cell r="Q1106">
            <v>30.6</v>
          </cell>
          <cell r="R1106">
            <v>0</v>
          </cell>
          <cell r="S1106" t="b">
            <v>0</v>
          </cell>
          <cell r="U1106" t="str">
            <v>ZK1</v>
          </cell>
          <cell r="V1106" t="str">
            <v>C132</v>
          </cell>
          <cell r="W1106">
            <v>0</v>
          </cell>
          <cell r="X1106">
            <v>0</v>
          </cell>
          <cell r="Y1106">
            <v>30.6</v>
          </cell>
          <cell r="Z1106">
            <v>0</v>
          </cell>
          <cell r="AA1106">
            <v>30.6</v>
          </cell>
          <cell r="AB1106" t="str">
            <v>C132</v>
          </cell>
          <cell r="AC1106">
            <v>0</v>
          </cell>
          <cell r="AD1106">
            <v>0</v>
          </cell>
          <cell r="AE1106">
            <v>30.6</v>
          </cell>
          <cell r="AF1106">
            <v>0</v>
          </cell>
          <cell r="AG1106" t="str">
            <v>C132</v>
          </cell>
          <cell r="AK1106">
            <v>1</v>
          </cell>
          <cell r="AL1106">
            <v>0</v>
          </cell>
          <cell r="AV1106">
            <v>30.6</v>
          </cell>
        </row>
        <row r="1107">
          <cell r="A1107" t="str">
            <v>ZK114.K005.C395</v>
          </cell>
          <cell r="B1107" t="str">
            <v>ZK114</v>
          </cell>
          <cell r="C1107">
            <v>0</v>
          </cell>
          <cell r="D1107">
            <v>0</v>
          </cell>
          <cell r="E1107">
            <v>-264.5</v>
          </cell>
          <cell r="F1107">
            <v>-268.24</v>
          </cell>
          <cell r="G1107">
            <v>0</v>
          </cell>
          <cell r="H1107">
            <v>-268.24</v>
          </cell>
          <cell r="J1107" t="str">
            <v>ZK114.K005.C395</v>
          </cell>
          <cell r="K1107">
            <v>-268.24</v>
          </cell>
          <cell r="L1107" t="str">
            <v>ZK114.K005.C395</v>
          </cell>
          <cell r="M1107" t="str">
            <v>ZK114.K005.C395</v>
          </cell>
          <cell r="N1107" t="str">
            <v>ZK114</v>
          </cell>
          <cell r="O1107" t="str">
            <v>C395</v>
          </cell>
          <cell r="Q1107">
            <v>-268.24</v>
          </cell>
          <cell r="R1107">
            <v>0</v>
          </cell>
          <cell r="S1107" t="b">
            <v>0</v>
          </cell>
          <cell r="U1107" t="str">
            <v>ZK1</v>
          </cell>
          <cell r="V1107" t="str">
            <v>C395</v>
          </cell>
          <cell r="W1107">
            <v>0</v>
          </cell>
          <cell r="X1107">
            <v>-264.5</v>
          </cell>
          <cell r="Y1107">
            <v>-268.24</v>
          </cell>
          <cell r="Z1107">
            <v>0</v>
          </cell>
          <cell r="AA1107">
            <v>-268.24</v>
          </cell>
          <cell r="AB1107" t="str">
            <v>C395</v>
          </cell>
          <cell r="AC1107">
            <v>0</v>
          </cell>
          <cell r="AD1107">
            <v>-264.5</v>
          </cell>
          <cell r="AE1107">
            <v>-268.24</v>
          </cell>
          <cell r="AF1107">
            <v>0</v>
          </cell>
          <cell r="AG1107" t="str">
            <v>C395</v>
          </cell>
          <cell r="AK1107">
            <v>1</v>
          </cell>
          <cell r="AL1107">
            <v>0</v>
          </cell>
          <cell r="AV1107">
            <v>-532.74</v>
          </cell>
        </row>
        <row r="1108">
          <cell r="A1108" t="str">
            <v>ZK114.K100.C009</v>
          </cell>
          <cell r="B1108" t="str">
            <v>ZK114</v>
          </cell>
          <cell r="C1108">
            <v>0</v>
          </cell>
          <cell r="D1108">
            <v>0</v>
          </cell>
          <cell r="E1108">
            <v>150</v>
          </cell>
          <cell r="F1108">
            <v>33.33</v>
          </cell>
          <cell r="G1108">
            <v>0</v>
          </cell>
          <cell r="H1108">
            <v>33.33</v>
          </cell>
          <cell r="J1108" t="str">
            <v>ZK114.K100.C009</v>
          </cell>
          <cell r="K1108">
            <v>33.33</v>
          </cell>
          <cell r="L1108" t="str">
            <v>ZK114.K100.C009</v>
          </cell>
          <cell r="M1108" t="str">
            <v>ZK114.K100.C009</v>
          </cell>
          <cell r="N1108" t="str">
            <v>ZK114</v>
          </cell>
          <cell r="O1108" t="str">
            <v>C009</v>
          </cell>
          <cell r="Q1108">
            <v>33.33</v>
          </cell>
          <cell r="R1108">
            <v>0</v>
          </cell>
          <cell r="S1108" t="b">
            <v>0</v>
          </cell>
          <cell r="U1108" t="str">
            <v>ZK1</v>
          </cell>
          <cell r="V1108" t="str">
            <v>C009</v>
          </cell>
          <cell r="W1108">
            <v>0</v>
          </cell>
          <cell r="X1108">
            <v>150</v>
          </cell>
          <cell r="Y1108">
            <v>33.33</v>
          </cell>
          <cell r="Z1108">
            <v>0</v>
          </cell>
          <cell r="AA1108">
            <v>33.33</v>
          </cell>
          <cell r="AB1108" t="str">
            <v>C009</v>
          </cell>
          <cell r="AC1108">
            <v>0</v>
          </cell>
          <cell r="AD1108">
            <v>150</v>
          </cell>
          <cell r="AE1108">
            <v>33.33</v>
          </cell>
          <cell r="AF1108">
            <v>0</v>
          </cell>
          <cell r="AG1108" t="str">
            <v>C009</v>
          </cell>
          <cell r="AK1108">
            <v>1</v>
          </cell>
          <cell r="AL1108">
            <v>0</v>
          </cell>
          <cell r="AV1108">
            <v>183.32999999999998</v>
          </cell>
        </row>
        <row r="1109">
          <cell r="A1109" t="str">
            <v>ZK114.K100.C320</v>
          </cell>
          <cell r="B1109" t="str">
            <v>ZK114</v>
          </cell>
          <cell r="C1109">
            <v>0</v>
          </cell>
          <cell r="D1109">
            <v>0</v>
          </cell>
          <cell r="E1109">
            <v>150</v>
          </cell>
          <cell r="F1109">
            <v>0</v>
          </cell>
          <cell r="G1109">
            <v>0</v>
          </cell>
          <cell r="H1109">
            <v>0</v>
          </cell>
          <cell r="J1109" t="str">
            <v>ZK114.K100.C320</v>
          </cell>
          <cell r="K1109">
            <v>0</v>
          </cell>
          <cell r="L1109" t="str">
            <v>ZK114.K100.C320</v>
          </cell>
          <cell r="M1109" t="str">
            <v>ZK114.K100.C320</v>
          </cell>
          <cell r="N1109" t="str">
            <v>ZK114</v>
          </cell>
          <cell r="O1109" t="str">
            <v>C320</v>
          </cell>
          <cell r="Q1109">
            <v>0</v>
          </cell>
          <cell r="R1109">
            <v>0</v>
          </cell>
          <cell r="S1109" t="b">
            <v>0</v>
          </cell>
          <cell r="U1109" t="str">
            <v>ZK1</v>
          </cell>
          <cell r="V1109" t="str">
            <v>C320</v>
          </cell>
          <cell r="W1109">
            <v>0</v>
          </cell>
          <cell r="X1109">
            <v>150</v>
          </cell>
          <cell r="Y1109">
            <v>0</v>
          </cell>
          <cell r="Z1109">
            <v>0</v>
          </cell>
          <cell r="AA1109">
            <v>0</v>
          </cell>
          <cell r="AB1109" t="str">
            <v>C320</v>
          </cell>
          <cell r="AC1109">
            <v>0</v>
          </cell>
          <cell r="AD1109">
            <v>150</v>
          </cell>
          <cell r="AE1109">
            <v>0</v>
          </cell>
          <cell r="AF1109">
            <v>0</v>
          </cell>
          <cell r="AG1109" t="str">
            <v>C320</v>
          </cell>
          <cell r="AK1109">
            <v>1</v>
          </cell>
          <cell r="AL1109">
            <v>0</v>
          </cell>
          <cell r="AV1109">
            <v>150</v>
          </cell>
        </row>
        <row r="1110">
          <cell r="A1110" t="str">
            <v>ZK114.K100.C390</v>
          </cell>
          <cell r="B1110" t="str">
            <v>ZK114</v>
          </cell>
          <cell r="C1110">
            <v>0</v>
          </cell>
          <cell r="D1110">
            <v>350</v>
          </cell>
          <cell r="E1110">
            <v>150</v>
          </cell>
          <cell r="F1110">
            <v>0</v>
          </cell>
          <cell r="G1110">
            <v>0</v>
          </cell>
          <cell r="H1110">
            <v>0</v>
          </cell>
          <cell r="J1110" t="str">
            <v>ZK114.K100.C390</v>
          </cell>
          <cell r="K1110">
            <v>0</v>
          </cell>
          <cell r="L1110" t="str">
            <v>ZK114.K100.C390</v>
          </cell>
          <cell r="M1110" t="str">
            <v>ZK114.K100.C390</v>
          </cell>
          <cell r="N1110" t="str">
            <v>ZK114</v>
          </cell>
          <cell r="O1110" t="str">
            <v>C390</v>
          </cell>
          <cell r="Q1110">
            <v>0</v>
          </cell>
          <cell r="R1110">
            <v>350</v>
          </cell>
          <cell r="S1110" t="b">
            <v>0</v>
          </cell>
          <cell r="U1110" t="str">
            <v>ZK1</v>
          </cell>
          <cell r="V1110" t="str">
            <v>C390</v>
          </cell>
          <cell r="W1110">
            <v>350</v>
          </cell>
          <cell r="X1110">
            <v>150</v>
          </cell>
          <cell r="Y1110">
            <v>0</v>
          </cell>
          <cell r="Z1110">
            <v>0</v>
          </cell>
          <cell r="AA1110">
            <v>0</v>
          </cell>
          <cell r="AB1110" t="str">
            <v>C390</v>
          </cell>
          <cell r="AC1110">
            <v>350</v>
          </cell>
          <cell r="AD1110">
            <v>150</v>
          </cell>
          <cell r="AE1110">
            <v>0</v>
          </cell>
          <cell r="AF1110">
            <v>0</v>
          </cell>
          <cell r="AG1110" t="str">
            <v>C390</v>
          </cell>
          <cell r="AK1110">
            <v>1</v>
          </cell>
          <cell r="AL1110">
            <v>0</v>
          </cell>
          <cell r="AV1110">
            <v>500</v>
          </cell>
        </row>
        <row r="1111">
          <cell r="A1111" t="str">
            <v>ZK114.K100.C395</v>
          </cell>
          <cell r="B1111" t="str">
            <v>ZK114</v>
          </cell>
          <cell r="C1111">
            <v>0</v>
          </cell>
          <cell r="D1111">
            <v>0</v>
          </cell>
          <cell r="E1111">
            <v>375</v>
          </cell>
          <cell r="F1111">
            <v>0</v>
          </cell>
          <cell r="G1111">
            <v>0</v>
          </cell>
          <cell r="H1111">
            <v>0</v>
          </cell>
          <cell r="J1111" t="str">
            <v>ZK114.K100.C395</v>
          </cell>
          <cell r="K1111">
            <v>0</v>
          </cell>
          <cell r="L1111" t="str">
            <v>ZK114.K100.C395</v>
          </cell>
          <cell r="M1111" t="str">
            <v>ZK114.K100.C395</v>
          </cell>
          <cell r="N1111" t="str">
            <v>ZK114</v>
          </cell>
          <cell r="O1111" t="str">
            <v>C395</v>
          </cell>
          <cell r="Q1111">
            <v>0</v>
          </cell>
          <cell r="R1111">
            <v>0</v>
          </cell>
          <cell r="S1111" t="b">
            <v>0</v>
          </cell>
          <cell r="U1111" t="str">
            <v>ZK1</v>
          </cell>
          <cell r="V1111" t="str">
            <v>C395</v>
          </cell>
          <cell r="W1111">
            <v>0</v>
          </cell>
          <cell r="X1111">
            <v>375</v>
          </cell>
          <cell r="Y1111">
            <v>0</v>
          </cell>
          <cell r="Z1111">
            <v>0</v>
          </cell>
          <cell r="AA1111">
            <v>0</v>
          </cell>
          <cell r="AB1111" t="str">
            <v>C395</v>
          </cell>
          <cell r="AC1111">
            <v>0</v>
          </cell>
          <cell r="AD1111">
            <v>375</v>
          </cell>
          <cell r="AE1111">
            <v>0</v>
          </cell>
          <cell r="AF1111">
            <v>0</v>
          </cell>
          <cell r="AG1111" t="str">
            <v>C395</v>
          </cell>
          <cell r="AK1111">
            <v>1</v>
          </cell>
          <cell r="AL1111">
            <v>0</v>
          </cell>
          <cell r="AV1111">
            <v>375</v>
          </cell>
        </row>
        <row r="1112">
          <cell r="A1112" t="str">
            <v>ZK114.K103.C070</v>
          </cell>
          <cell r="B1112" t="str">
            <v>ZK114</v>
          </cell>
          <cell r="C1112">
            <v>0</v>
          </cell>
          <cell r="D1112">
            <v>0</v>
          </cell>
          <cell r="E1112">
            <v>14.85</v>
          </cell>
          <cell r="F1112">
            <v>0</v>
          </cell>
          <cell r="G1112">
            <v>0</v>
          </cell>
          <cell r="H1112">
            <v>0</v>
          </cell>
          <cell r="J1112" t="str">
            <v>ZK114.K103.C070</v>
          </cell>
          <cell r="K1112">
            <v>0</v>
          </cell>
          <cell r="L1112" t="str">
            <v>ZK114.K103.C070</v>
          </cell>
          <cell r="M1112" t="str">
            <v>ZK114.K103.C070</v>
          </cell>
          <cell r="N1112" t="str">
            <v>ZK114</v>
          </cell>
          <cell r="O1112" t="str">
            <v>C070</v>
          </cell>
          <cell r="Q1112">
            <v>0</v>
          </cell>
          <cell r="R1112">
            <v>0</v>
          </cell>
          <cell r="S1112" t="b">
            <v>0</v>
          </cell>
          <cell r="U1112" t="str">
            <v>ZK1</v>
          </cell>
          <cell r="V1112" t="str">
            <v>C070</v>
          </cell>
          <cell r="W1112">
            <v>0</v>
          </cell>
          <cell r="X1112">
            <v>14.85</v>
          </cell>
          <cell r="Y1112">
            <v>0</v>
          </cell>
          <cell r="Z1112">
            <v>0</v>
          </cell>
          <cell r="AA1112">
            <v>0</v>
          </cell>
          <cell r="AB1112" t="str">
            <v>C070</v>
          </cell>
          <cell r="AC1112">
            <v>0</v>
          </cell>
          <cell r="AD1112">
            <v>14.85</v>
          </cell>
          <cell r="AE1112">
            <v>0</v>
          </cell>
          <cell r="AF1112">
            <v>0</v>
          </cell>
          <cell r="AG1112" t="str">
            <v>C070</v>
          </cell>
          <cell r="AK1112">
            <v>1</v>
          </cell>
          <cell r="AL1112">
            <v>0</v>
          </cell>
          <cell r="AV1112">
            <v>14.85</v>
          </cell>
        </row>
        <row r="1113">
          <cell r="A1113" t="str">
            <v>ZK114.K114.C395</v>
          </cell>
          <cell r="B1113" t="str">
            <v>ZK114</v>
          </cell>
          <cell r="C1113">
            <v>0</v>
          </cell>
          <cell r="D1113">
            <v>0</v>
          </cell>
          <cell r="E1113">
            <v>203.98</v>
          </cell>
          <cell r="F1113">
            <v>154.63999999999999</v>
          </cell>
          <cell r="G1113">
            <v>0</v>
          </cell>
          <cell r="H1113">
            <v>154.63999999999999</v>
          </cell>
          <cell r="J1113" t="str">
            <v>ZK114.K114.C395</v>
          </cell>
          <cell r="K1113">
            <v>154.63999999999999</v>
          </cell>
          <cell r="L1113" t="str">
            <v>ZK114.K114.C395</v>
          </cell>
          <cell r="M1113" t="str">
            <v>ZK114.K114.C395</v>
          </cell>
          <cell r="N1113" t="str">
            <v>ZK114</v>
          </cell>
          <cell r="O1113" t="str">
            <v>C395</v>
          </cell>
          <cell r="Q1113">
            <v>154.63999999999999</v>
          </cell>
          <cell r="R1113">
            <v>0</v>
          </cell>
          <cell r="S1113" t="b">
            <v>0</v>
          </cell>
          <cell r="U1113" t="str">
            <v>ZK1</v>
          </cell>
          <cell r="V1113" t="str">
            <v>C395</v>
          </cell>
          <cell r="W1113">
            <v>0</v>
          </cell>
          <cell r="X1113">
            <v>203.98</v>
          </cell>
          <cell r="Y1113">
            <v>154.63999999999999</v>
          </cell>
          <cell r="Z1113">
            <v>0</v>
          </cell>
          <cell r="AA1113">
            <v>154.63999999999999</v>
          </cell>
          <cell r="AB1113" t="str">
            <v>C395</v>
          </cell>
          <cell r="AC1113">
            <v>0</v>
          </cell>
          <cell r="AD1113">
            <v>203.98</v>
          </cell>
          <cell r="AE1113">
            <v>154.63999999999999</v>
          </cell>
          <cell r="AF1113">
            <v>0</v>
          </cell>
          <cell r="AG1113" t="str">
            <v>C395</v>
          </cell>
          <cell r="AK1113">
            <v>1</v>
          </cell>
          <cell r="AL1113">
            <v>0</v>
          </cell>
          <cell r="AV1113">
            <v>358.62</v>
          </cell>
        </row>
        <row r="1114">
          <cell r="A1114" t="str">
            <v>ZK114.K115.0000</v>
          </cell>
          <cell r="B1114" t="str">
            <v>ZK114</v>
          </cell>
          <cell r="C1114">
            <v>0</v>
          </cell>
          <cell r="D1114">
            <v>0</v>
          </cell>
          <cell r="E1114">
            <v>0</v>
          </cell>
          <cell r="F1114">
            <v>37.35</v>
          </cell>
          <cell r="G1114">
            <v>0</v>
          </cell>
          <cell r="H1114">
            <v>37.35</v>
          </cell>
          <cell r="J1114" t="str">
            <v>ZK114.K115.0000</v>
          </cell>
          <cell r="K1114">
            <v>37.35</v>
          </cell>
          <cell r="L1114" t="str">
            <v>ZK114.K115.0000</v>
          </cell>
          <cell r="M1114" t="str">
            <v>ZK114.K115.0000</v>
          </cell>
          <cell r="N1114" t="str">
            <v>ZK114</v>
          </cell>
          <cell r="O1114" t="str">
            <v>0000</v>
          </cell>
          <cell r="Q1114">
            <v>37.35</v>
          </cell>
          <cell r="R1114">
            <v>0</v>
          </cell>
          <cell r="S1114" t="b">
            <v>0</v>
          </cell>
          <cell r="U1114" t="str">
            <v>ZK1</v>
          </cell>
          <cell r="V1114" t="str">
            <v>0000</v>
          </cell>
          <cell r="W1114">
            <v>0</v>
          </cell>
          <cell r="X1114">
            <v>0</v>
          </cell>
          <cell r="Y1114">
            <v>37.35</v>
          </cell>
          <cell r="Z1114">
            <v>0</v>
          </cell>
          <cell r="AA1114">
            <v>37.35</v>
          </cell>
          <cell r="AB1114" t="str">
            <v>0000</v>
          </cell>
          <cell r="AC1114">
            <v>0</v>
          </cell>
          <cell r="AD1114">
            <v>0</v>
          </cell>
          <cell r="AE1114">
            <v>37.35</v>
          </cell>
          <cell r="AF1114">
            <v>0</v>
          </cell>
          <cell r="AG1114" t="str">
            <v>0000</v>
          </cell>
          <cell r="AK1114">
            <v>1</v>
          </cell>
          <cell r="AL1114">
            <v>0</v>
          </cell>
          <cell r="AV1114">
            <v>37.35</v>
          </cell>
        </row>
        <row r="1115">
          <cell r="A1115" t="str">
            <v>ZK114.K115.C009</v>
          </cell>
          <cell r="B1115" t="str">
            <v>ZK114</v>
          </cell>
          <cell r="C1115">
            <v>0</v>
          </cell>
          <cell r="D1115">
            <v>0</v>
          </cell>
          <cell r="E1115">
            <v>87.35</v>
          </cell>
          <cell r="F1115">
            <v>1077.05</v>
          </cell>
          <cell r="G1115">
            <v>0</v>
          </cell>
          <cell r="H1115">
            <v>1077.05</v>
          </cell>
          <cell r="J1115" t="str">
            <v>ZK114.K115.C009</v>
          </cell>
          <cell r="K1115">
            <v>1077.05</v>
          </cell>
          <cell r="L1115" t="str">
            <v>ZK114.K115.C009</v>
          </cell>
          <cell r="M1115" t="str">
            <v>ZK114.K115.C009</v>
          </cell>
          <cell r="N1115" t="str">
            <v>ZK114</v>
          </cell>
          <cell r="O1115" t="str">
            <v>C009</v>
          </cell>
          <cell r="Q1115">
            <v>1077.05</v>
          </cell>
          <cell r="R1115">
            <v>0</v>
          </cell>
          <cell r="S1115" t="b">
            <v>0</v>
          </cell>
          <cell r="U1115" t="str">
            <v>ZK1</v>
          </cell>
          <cell r="V1115" t="str">
            <v>C009</v>
          </cell>
          <cell r="W1115">
            <v>0</v>
          </cell>
          <cell r="X1115">
            <v>87.35</v>
          </cell>
          <cell r="Y1115">
            <v>1077.05</v>
          </cell>
          <cell r="Z1115">
            <v>0</v>
          </cell>
          <cell r="AA1115">
            <v>1077.05</v>
          </cell>
          <cell r="AB1115" t="str">
            <v>C009</v>
          </cell>
          <cell r="AC1115">
            <v>0</v>
          </cell>
          <cell r="AD1115">
            <v>87.35</v>
          </cell>
          <cell r="AE1115">
            <v>1077.05</v>
          </cell>
          <cell r="AF1115">
            <v>0</v>
          </cell>
          <cell r="AG1115" t="str">
            <v>C009</v>
          </cell>
          <cell r="AK1115">
            <v>1</v>
          </cell>
          <cell r="AL1115">
            <v>0</v>
          </cell>
          <cell r="AV1115">
            <v>1164.3999999999999</v>
          </cell>
        </row>
        <row r="1116">
          <cell r="A1116" t="str">
            <v>ZK114.K115.C019</v>
          </cell>
          <cell r="B1116" t="str">
            <v>ZK114</v>
          </cell>
          <cell r="C1116">
            <v>0</v>
          </cell>
          <cell r="D1116">
            <v>0</v>
          </cell>
          <cell r="E1116">
            <v>12.4</v>
          </cell>
          <cell r="F1116">
            <v>0</v>
          </cell>
          <cell r="G1116">
            <v>0</v>
          </cell>
          <cell r="H1116">
            <v>0</v>
          </cell>
          <cell r="J1116" t="str">
            <v>ZK114.K115.C019</v>
          </cell>
          <cell r="K1116">
            <v>0</v>
          </cell>
          <cell r="L1116" t="str">
            <v>ZK114.K115.C019</v>
          </cell>
          <cell r="M1116" t="str">
            <v>ZK114.K115.C019</v>
          </cell>
          <cell r="N1116" t="str">
            <v>ZK114</v>
          </cell>
          <cell r="O1116" t="str">
            <v>C019</v>
          </cell>
          <cell r="Q1116">
            <v>0</v>
          </cell>
          <cell r="R1116">
            <v>0</v>
          </cell>
          <cell r="S1116" t="b">
            <v>0</v>
          </cell>
          <cell r="U1116" t="str">
            <v>ZK1</v>
          </cell>
          <cell r="V1116" t="str">
            <v>C019</v>
          </cell>
          <cell r="W1116">
            <v>0</v>
          </cell>
          <cell r="X1116">
            <v>12.4</v>
          </cell>
          <cell r="Y1116">
            <v>0</v>
          </cell>
          <cell r="Z1116">
            <v>0</v>
          </cell>
          <cell r="AA1116">
            <v>0</v>
          </cell>
          <cell r="AB1116" t="str">
            <v>C019</v>
          </cell>
          <cell r="AC1116">
            <v>0</v>
          </cell>
          <cell r="AD1116">
            <v>12.4</v>
          </cell>
          <cell r="AE1116">
            <v>0</v>
          </cell>
          <cell r="AF1116">
            <v>0</v>
          </cell>
          <cell r="AG1116" t="str">
            <v>C019</v>
          </cell>
          <cell r="AK1116">
            <v>1</v>
          </cell>
          <cell r="AL1116">
            <v>0</v>
          </cell>
          <cell r="AV1116">
            <v>12.4</v>
          </cell>
        </row>
        <row r="1117">
          <cell r="A1117" t="str">
            <v>ZK114.K115.C020</v>
          </cell>
          <cell r="B1117" t="str">
            <v>ZK114</v>
          </cell>
          <cell r="C1117">
            <v>0</v>
          </cell>
          <cell r="D1117">
            <v>0</v>
          </cell>
          <cell r="E1117">
            <v>32.700000000000003</v>
          </cell>
          <cell r="F1117">
            <v>0</v>
          </cell>
          <cell r="G1117">
            <v>0</v>
          </cell>
          <cell r="H1117">
            <v>0</v>
          </cell>
          <cell r="J1117" t="str">
            <v>ZK114.K115.C020</v>
          </cell>
          <cell r="K1117">
            <v>0</v>
          </cell>
          <cell r="L1117" t="str">
            <v>ZK114.K115.C020</v>
          </cell>
          <cell r="M1117" t="str">
            <v>ZK114.K115.C020</v>
          </cell>
          <cell r="N1117" t="str">
            <v>ZK114</v>
          </cell>
          <cell r="O1117" t="str">
            <v>C020</v>
          </cell>
          <cell r="Q1117">
            <v>0</v>
          </cell>
          <cell r="R1117">
            <v>0</v>
          </cell>
          <cell r="S1117" t="b">
            <v>0</v>
          </cell>
          <cell r="U1117" t="str">
            <v>ZK1</v>
          </cell>
          <cell r="V1117" t="str">
            <v>C020</v>
          </cell>
          <cell r="W1117">
            <v>0</v>
          </cell>
          <cell r="X1117">
            <v>32.700000000000003</v>
          </cell>
          <cell r="Y1117">
            <v>0</v>
          </cell>
          <cell r="Z1117">
            <v>0</v>
          </cell>
          <cell r="AA1117">
            <v>0</v>
          </cell>
          <cell r="AB1117" t="str">
            <v>C020</v>
          </cell>
          <cell r="AC1117">
            <v>0</v>
          </cell>
          <cell r="AD1117">
            <v>32.700000000000003</v>
          </cell>
          <cell r="AE1117">
            <v>0</v>
          </cell>
          <cell r="AF1117">
            <v>0</v>
          </cell>
          <cell r="AG1117" t="str">
            <v>C020</v>
          </cell>
          <cell r="AK1117">
            <v>1</v>
          </cell>
          <cell r="AL1117">
            <v>0</v>
          </cell>
          <cell r="AV1117">
            <v>32.700000000000003</v>
          </cell>
        </row>
        <row r="1118">
          <cell r="A1118" t="str">
            <v>ZK114.K115.C070</v>
          </cell>
          <cell r="B1118" t="str">
            <v>ZK114</v>
          </cell>
          <cell r="C1118">
            <v>0</v>
          </cell>
          <cell r="D1118">
            <v>0</v>
          </cell>
          <cell r="E1118">
            <v>0</v>
          </cell>
          <cell r="F1118">
            <v>8660.73</v>
          </cell>
          <cell r="G1118">
            <v>0</v>
          </cell>
          <cell r="H1118">
            <v>8660.73</v>
          </cell>
          <cell r="J1118" t="str">
            <v>ZK114.K115.C070</v>
          </cell>
          <cell r="K1118">
            <v>8660.73</v>
          </cell>
          <cell r="L1118" t="str">
            <v>ZK114.K115.C070</v>
          </cell>
          <cell r="M1118" t="str">
            <v>ZK114.K115.C070</v>
          </cell>
          <cell r="N1118" t="str">
            <v>ZK114</v>
          </cell>
          <cell r="O1118" t="str">
            <v>C070</v>
          </cell>
          <cell r="Q1118">
            <v>8660.73</v>
          </cell>
          <cell r="R1118">
            <v>0</v>
          </cell>
          <cell r="S1118" t="b">
            <v>0</v>
          </cell>
          <cell r="U1118" t="str">
            <v>ZK1</v>
          </cell>
          <cell r="V1118" t="str">
            <v>C070</v>
          </cell>
          <cell r="W1118">
            <v>0</v>
          </cell>
          <cell r="X1118">
            <v>0</v>
          </cell>
          <cell r="Y1118">
            <v>8660.73</v>
          </cell>
          <cell r="Z1118">
            <v>0</v>
          </cell>
          <cell r="AA1118">
            <v>8660.73</v>
          </cell>
          <cell r="AB1118" t="str">
            <v>C070</v>
          </cell>
          <cell r="AC1118">
            <v>0</v>
          </cell>
          <cell r="AD1118">
            <v>0</v>
          </cell>
          <cell r="AE1118">
            <v>8660.73</v>
          </cell>
          <cell r="AF1118">
            <v>0</v>
          </cell>
          <cell r="AG1118" t="str">
            <v>C070</v>
          </cell>
          <cell r="AK1118">
            <v>1</v>
          </cell>
          <cell r="AL1118">
            <v>0</v>
          </cell>
          <cell r="AV1118">
            <v>8660.73</v>
          </cell>
        </row>
        <row r="1119">
          <cell r="A1119" t="str">
            <v>ZK114.K115.C100</v>
          </cell>
          <cell r="B1119" t="str">
            <v>ZK114</v>
          </cell>
          <cell r="C1119">
            <v>0</v>
          </cell>
          <cell r="D1119">
            <v>0</v>
          </cell>
          <cell r="E1119">
            <v>0</v>
          </cell>
          <cell r="F1119">
            <v>45.19</v>
          </cell>
          <cell r="G1119">
            <v>0</v>
          </cell>
          <cell r="H1119">
            <v>45.19</v>
          </cell>
          <cell r="J1119" t="str">
            <v>ZK114.K115.C100</v>
          </cell>
          <cell r="K1119">
            <v>45.19</v>
          </cell>
          <cell r="L1119" t="str">
            <v>ZK114.K115.C100</v>
          </cell>
          <cell r="M1119" t="str">
            <v>ZK114.K115.C100</v>
          </cell>
          <cell r="N1119" t="str">
            <v>ZK114</v>
          </cell>
          <cell r="O1119" t="str">
            <v>C100</v>
          </cell>
          <cell r="Q1119">
            <v>45.19</v>
          </cell>
          <cell r="R1119">
            <v>0</v>
          </cell>
          <cell r="S1119" t="b">
            <v>0</v>
          </cell>
          <cell r="U1119" t="str">
            <v>ZK1</v>
          </cell>
          <cell r="V1119" t="str">
            <v>C100</v>
          </cell>
          <cell r="W1119">
            <v>0</v>
          </cell>
          <cell r="X1119">
            <v>0</v>
          </cell>
          <cell r="Y1119">
            <v>45.19</v>
          </cell>
          <cell r="Z1119">
            <v>0</v>
          </cell>
          <cell r="AA1119">
            <v>45.19</v>
          </cell>
          <cell r="AB1119" t="str">
            <v>C100</v>
          </cell>
          <cell r="AC1119">
            <v>0</v>
          </cell>
          <cell r="AD1119">
            <v>0</v>
          </cell>
          <cell r="AE1119">
            <v>45.19</v>
          </cell>
          <cell r="AF1119">
            <v>0</v>
          </cell>
          <cell r="AG1119" t="str">
            <v>C100</v>
          </cell>
          <cell r="AK1119">
            <v>1</v>
          </cell>
          <cell r="AL1119">
            <v>0</v>
          </cell>
          <cell r="AV1119">
            <v>45.19</v>
          </cell>
        </row>
        <row r="1120">
          <cell r="A1120" t="str">
            <v>ZK114.K115.C125</v>
          </cell>
          <cell r="B1120" t="str">
            <v>ZK114</v>
          </cell>
          <cell r="C1120">
            <v>0</v>
          </cell>
          <cell r="D1120">
            <v>0</v>
          </cell>
          <cell r="E1120">
            <v>32</v>
          </cell>
          <cell r="F1120">
            <v>134.16</v>
          </cell>
          <cell r="G1120">
            <v>0</v>
          </cell>
          <cell r="H1120">
            <v>134.16</v>
          </cell>
          <cell r="J1120" t="str">
            <v>ZK114.K115.C125</v>
          </cell>
          <cell r="K1120">
            <v>134.16</v>
          </cell>
          <cell r="L1120" t="str">
            <v>ZK114.K115.C125</v>
          </cell>
          <cell r="M1120" t="str">
            <v>ZK114.K115.C125</v>
          </cell>
          <cell r="N1120" t="str">
            <v>ZK114</v>
          </cell>
          <cell r="O1120" t="str">
            <v>C125</v>
          </cell>
          <cell r="Q1120">
            <v>134.16</v>
          </cell>
          <cell r="R1120">
            <v>0</v>
          </cell>
          <cell r="S1120" t="b">
            <v>0</v>
          </cell>
          <cell r="U1120" t="str">
            <v>ZK1</v>
          </cell>
          <cell r="V1120" t="str">
            <v>C125</v>
          </cell>
          <cell r="W1120">
            <v>0</v>
          </cell>
          <cell r="X1120">
            <v>32</v>
          </cell>
          <cell r="Y1120">
            <v>134.16</v>
          </cell>
          <cell r="Z1120">
            <v>0</v>
          </cell>
          <cell r="AA1120">
            <v>134.16</v>
          </cell>
          <cell r="AB1120" t="str">
            <v>C125</v>
          </cell>
          <cell r="AC1120">
            <v>0</v>
          </cell>
          <cell r="AD1120">
            <v>32</v>
          </cell>
          <cell r="AE1120">
            <v>134.16</v>
          </cell>
          <cell r="AF1120">
            <v>0</v>
          </cell>
          <cell r="AG1120" t="str">
            <v>C125</v>
          </cell>
          <cell r="AK1120">
            <v>1</v>
          </cell>
          <cell r="AL1120">
            <v>0</v>
          </cell>
          <cell r="AV1120">
            <v>166.16</v>
          </cell>
        </row>
        <row r="1121">
          <cell r="A1121" t="str">
            <v>ZK114.K115.C140</v>
          </cell>
          <cell r="B1121" t="str">
            <v>ZK114</v>
          </cell>
          <cell r="C1121">
            <v>0</v>
          </cell>
          <cell r="D1121">
            <v>0</v>
          </cell>
          <cell r="E1121">
            <v>24.8</v>
          </cell>
          <cell r="F1121">
            <v>0</v>
          </cell>
          <cell r="G1121">
            <v>0</v>
          </cell>
          <cell r="H1121">
            <v>0</v>
          </cell>
          <cell r="J1121" t="str">
            <v>ZK114.K115.C140</v>
          </cell>
          <cell r="K1121">
            <v>0</v>
          </cell>
          <cell r="L1121" t="str">
            <v>ZK114.K115.C140</v>
          </cell>
          <cell r="M1121" t="str">
            <v>ZK114.K115.C140</v>
          </cell>
          <cell r="N1121" t="str">
            <v>ZK114</v>
          </cell>
          <cell r="O1121" t="str">
            <v>C140</v>
          </cell>
          <cell r="Q1121">
            <v>0</v>
          </cell>
          <cell r="R1121">
            <v>0</v>
          </cell>
          <cell r="S1121" t="b">
            <v>0</v>
          </cell>
          <cell r="U1121" t="str">
            <v>ZK1</v>
          </cell>
          <cell r="V1121" t="str">
            <v>C140</v>
          </cell>
          <cell r="W1121">
            <v>0</v>
          </cell>
          <cell r="X1121">
            <v>24.8</v>
          </cell>
          <cell r="Y1121">
            <v>0</v>
          </cell>
          <cell r="Z1121">
            <v>0</v>
          </cell>
          <cell r="AA1121">
            <v>0</v>
          </cell>
          <cell r="AB1121" t="str">
            <v>C140</v>
          </cell>
          <cell r="AC1121">
            <v>0</v>
          </cell>
          <cell r="AD1121">
            <v>24.8</v>
          </cell>
          <cell r="AE1121">
            <v>0</v>
          </cell>
          <cell r="AF1121">
            <v>0</v>
          </cell>
          <cell r="AG1121" t="str">
            <v>C140</v>
          </cell>
          <cell r="AK1121">
            <v>1</v>
          </cell>
          <cell r="AL1121">
            <v>0</v>
          </cell>
          <cell r="AV1121">
            <v>24.8</v>
          </cell>
        </row>
        <row r="1122">
          <cell r="A1122" t="str">
            <v>ZK114.K115.C205</v>
          </cell>
          <cell r="B1122" t="str">
            <v>ZK114</v>
          </cell>
          <cell r="C1122">
            <v>0</v>
          </cell>
          <cell r="D1122">
            <v>0</v>
          </cell>
          <cell r="E1122">
            <v>0</v>
          </cell>
          <cell r="F1122">
            <v>34.200000000000003</v>
          </cell>
          <cell r="G1122">
            <v>0</v>
          </cell>
          <cell r="H1122">
            <v>34.200000000000003</v>
          </cell>
          <cell r="J1122" t="str">
            <v>ZK114.K115.C205</v>
          </cell>
          <cell r="K1122">
            <v>34.200000000000003</v>
          </cell>
          <cell r="L1122" t="str">
            <v>ZK114.K115.C205</v>
          </cell>
          <cell r="M1122" t="str">
            <v>ZK114.K115.C205</v>
          </cell>
          <cell r="N1122" t="str">
            <v>ZK114</v>
          </cell>
          <cell r="O1122" t="str">
            <v>C205</v>
          </cell>
          <cell r="Q1122">
            <v>34.200000000000003</v>
          </cell>
          <cell r="R1122">
            <v>0</v>
          </cell>
          <cell r="S1122" t="b">
            <v>0</v>
          </cell>
          <cell r="U1122" t="str">
            <v>ZK1</v>
          </cell>
          <cell r="V1122" t="str">
            <v>C205</v>
          </cell>
          <cell r="W1122">
            <v>0</v>
          </cell>
          <cell r="X1122">
            <v>0</v>
          </cell>
          <cell r="Y1122">
            <v>34.200000000000003</v>
          </cell>
          <cell r="Z1122">
            <v>0</v>
          </cell>
          <cell r="AA1122">
            <v>34.200000000000003</v>
          </cell>
          <cell r="AB1122" t="str">
            <v>C205</v>
          </cell>
          <cell r="AC1122">
            <v>0</v>
          </cell>
          <cell r="AD1122">
            <v>0</v>
          </cell>
          <cell r="AE1122">
            <v>34.200000000000003</v>
          </cell>
          <cell r="AF1122">
            <v>0</v>
          </cell>
          <cell r="AG1122" t="str">
            <v>C205</v>
          </cell>
          <cell r="AK1122">
            <v>1</v>
          </cell>
          <cell r="AL1122">
            <v>0</v>
          </cell>
          <cell r="AV1122">
            <v>34.200000000000003</v>
          </cell>
        </row>
        <row r="1123">
          <cell r="A1123" t="str">
            <v>ZK114.K115.C236</v>
          </cell>
          <cell r="B1123" t="str">
            <v>ZK114</v>
          </cell>
          <cell r="C1123">
            <v>0</v>
          </cell>
          <cell r="D1123">
            <v>0</v>
          </cell>
          <cell r="E1123">
            <v>0</v>
          </cell>
          <cell r="F1123">
            <v>0</v>
          </cell>
          <cell r="G1123">
            <v>210</v>
          </cell>
          <cell r="H1123">
            <v>210</v>
          </cell>
          <cell r="J1123" t="str">
            <v>ZK114.K115.C236</v>
          </cell>
          <cell r="K1123">
            <v>210</v>
          </cell>
          <cell r="L1123" t="str">
            <v>ZK114.K115.C236</v>
          </cell>
          <cell r="M1123" t="str">
            <v>ZK114.K115.C236</v>
          </cell>
          <cell r="N1123" t="str">
            <v>ZK114</v>
          </cell>
          <cell r="O1123" t="str">
            <v>C236</v>
          </cell>
          <cell r="Q1123">
            <v>210</v>
          </cell>
          <cell r="R1123">
            <v>0</v>
          </cell>
          <cell r="S1123" t="b">
            <v>0</v>
          </cell>
          <cell r="U1123" t="str">
            <v>ZK1</v>
          </cell>
          <cell r="V1123" t="str">
            <v>C236</v>
          </cell>
          <cell r="W1123">
            <v>0</v>
          </cell>
          <cell r="X1123">
            <v>0</v>
          </cell>
          <cell r="Y1123">
            <v>0</v>
          </cell>
          <cell r="Z1123">
            <v>210</v>
          </cell>
          <cell r="AA1123">
            <v>210</v>
          </cell>
          <cell r="AB1123" t="str">
            <v>C236</v>
          </cell>
          <cell r="AC1123">
            <v>0</v>
          </cell>
          <cell r="AD1123">
            <v>0</v>
          </cell>
          <cell r="AE1123">
            <v>0</v>
          </cell>
          <cell r="AF1123">
            <v>210</v>
          </cell>
          <cell r="AG1123" t="str">
            <v>C236</v>
          </cell>
          <cell r="AK1123">
            <v>1</v>
          </cell>
          <cell r="AL1123">
            <v>0</v>
          </cell>
          <cell r="AV1123">
            <v>0</v>
          </cell>
        </row>
        <row r="1124">
          <cell r="A1124" t="str">
            <v>ZK114.K115.C274</v>
          </cell>
          <cell r="B1124" t="str">
            <v>ZK114</v>
          </cell>
          <cell r="C1124">
            <v>0</v>
          </cell>
          <cell r="D1124">
            <v>0</v>
          </cell>
          <cell r="E1124">
            <v>112.8</v>
          </cell>
          <cell r="F1124">
            <v>0</v>
          </cell>
          <cell r="G1124">
            <v>0</v>
          </cell>
          <cell r="H1124">
            <v>0</v>
          </cell>
          <cell r="J1124" t="str">
            <v>ZK114.K115.C274</v>
          </cell>
          <cell r="K1124">
            <v>0</v>
          </cell>
          <cell r="L1124" t="str">
            <v>ZK114.K115.C274</v>
          </cell>
          <cell r="M1124" t="str">
            <v>ZK114.K115.C274</v>
          </cell>
          <cell r="N1124" t="str">
            <v>ZK114</v>
          </cell>
          <cell r="O1124" t="str">
            <v>C274</v>
          </cell>
          <cell r="Q1124">
            <v>0</v>
          </cell>
          <cell r="R1124">
            <v>0</v>
          </cell>
          <cell r="S1124" t="b">
            <v>0</v>
          </cell>
          <cell r="U1124" t="str">
            <v>ZK1</v>
          </cell>
          <cell r="V1124" t="str">
            <v>C274</v>
          </cell>
          <cell r="W1124">
            <v>0</v>
          </cell>
          <cell r="X1124">
            <v>112.8</v>
          </cell>
          <cell r="Y1124">
            <v>0</v>
          </cell>
          <cell r="Z1124">
            <v>0</v>
          </cell>
          <cell r="AA1124">
            <v>0</v>
          </cell>
          <cell r="AB1124" t="str">
            <v>C274</v>
          </cell>
          <cell r="AC1124">
            <v>0</v>
          </cell>
          <cell r="AD1124">
            <v>112.8</v>
          </cell>
          <cell r="AE1124">
            <v>0</v>
          </cell>
          <cell r="AF1124">
            <v>0</v>
          </cell>
          <cell r="AG1124" t="str">
            <v>C274</v>
          </cell>
          <cell r="AK1124">
            <v>1</v>
          </cell>
          <cell r="AL1124">
            <v>0</v>
          </cell>
          <cell r="AV1124">
            <v>112.8</v>
          </cell>
        </row>
        <row r="1125">
          <cell r="A1125" t="str">
            <v>ZK114.K115.C290</v>
          </cell>
          <cell r="B1125" t="str">
            <v>ZK114</v>
          </cell>
          <cell r="C1125">
            <v>0</v>
          </cell>
          <cell r="D1125">
            <v>0</v>
          </cell>
          <cell r="E1125">
            <v>0</v>
          </cell>
          <cell r="F1125">
            <v>171.3</v>
          </cell>
          <cell r="G1125">
            <v>0</v>
          </cell>
          <cell r="H1125">
            <v>171.3</v>
          </cell>
          <cell r="J1125" t="str">
            <v>ZK114.K115.C290</v>
          </cell>
          <cell r="K1125">
            <v>171.3</v>
          </cell>
          <cell r="L1125" t="str">
            <v>ZK114.K115.C290</v>
          </cell>
          <cell r="M1125" t="str">
            <v>ZK114.K115.C290</v>
          </cell>
          <cell r="N1125" t="str">
            <v>ZK114</v>
          </cell>
          <cell r="O1125" t="str">
            <v>C290</v>
          </cell>
          <cell r="Q1125">
            <v>171.3</v>
          </cell>
          <cell r="R1125">
            <v>0</v>
          </cell>
          <cell r="S1125" t="b">
            <v>0</v>
          </cell>
          <cell r="U1125" t="str">
            <v>ZK1</v>
          </cell>
          <cell r="V1125" t="str">
            <v>C290</v>
          </cell>
          <cell r="W1125">
            <v>0</v>
          </cell>
          <cell r="X1125">
            <v>0</v>
          </cell>
          <cell r="Y1125">
            <v>171.3</v>
          </cell>
          <cell r="Z1125">
            <v>0</v>
          </cell>
          <cell r="AA1125">
            <v>171.3</v>
          </cell>
          <cell r="AB1125" t="str">
            <v>C290</v>
          </cell>
          <cell r="AC1125">
            <v>0</v>
          </cell>
          <cell r="AD1125">
            <v>0</v>
          </cell>
          <cell r="AE1125">
            <v>171.3</v>
          </cell>
          <cell r="AF1125">
            <v>0</v>
          </cell>
          <cell r="AG1125" t="str">
            <v>C290</v>
          </cell>
          <cell r="AK1125">
            <v>1</v>
          </cell>
          <cell r="AL1125">
            <v>0</v>
          </cell>
          <cell r="AV1125">
            <v>171.3</v>
          </cell>
        </row>
        <row r="1126">
          <cell r="A1126" t="str">
            <v>ZK114.K115.C300</v>
          </cell>
          <cell r="B1126" t="str">
            <v>ZK114</v>
          </cell>
          <cell r="C1126">
            <v>0</v>
          </cell>
          <cell r="D1126">
            <v>0</v>
          </cell>
          <cell r="E1126">
            <v>0</v>
          </cell>
          <cell r="F1126">
            <v>118.1</v>
          </cell>
          <cell r="G1126">
            <v>0</v>
          </cell>
          <cell r="H1126">
            <v>118.1</v>
          </cell>
          <cell r="J1126" t="str">
            <v>ZK114.K115.C300</v>
          </cell>
          <cell r="K1126">
            <v>118.1</v>
          </cell>
          <cell r="L1126" t="str">
            <v>ZK114.K115.C300</v>
          </cell>
          <cell r="M1126" t="str">
            <v>ZK114.K115.C300</v>
          </cell>
          <cell r="N1126" t="str">
            <v>ZK114</v>
          </cell>
          <cell r="O1126" t="str">
            <v>C300</v>
          </cell>
          <cell r="Q1126">
            <v>118.1</v>
          </cell>
          <cell r="R1126">
            <v>0</v>
          </cell>
          <cell r="S1126" t="b">
            <v>0</v>
          </cell>
          <cell r="U1126" t="str">
            <v>ZK1</v>
          </cell>
          <cell r="V1126" t="str">
            <v>C300</v>
          </cell>
          <cell r="W1126">
            <v>0</v>
          </cell>
          <cell r="X1126">
            <v>0</v>
          </cell>
          <cell r="Y1126">
            <v>118.1</v>
          </cell>
          <cell r="Z1126">
            <v>0</v>
          </cell>
          <cell r="AA1126">
            <v>118.1</v>
          </cell>
          <cell r="AB1126" t="str">
            <v>C300</v>
          </cell>
          <cell r="AC1126">
            <v>0</v>
          </cell>
          <cell r="AD1126">
            <v>0</v>
          </cell>
          <cell r="AE1126">
            <v>118.1</v>
          </cell>
          <cell r="AF1126">
            <v>0</v>
          </cell>
          <cell r="AG1126" t="str">
            <v>C300</v>
          </cell>
          <cell r="AK1126">
            <v>1</v>
          </cell>
          <cell r="AL1126">
            <v>0</v>
          </cell>
          <cell r="AV1126">
            <v>118.1</v>
          </cell>
        </row>
        <row r="1127">
          <cell r="A1127" t="str">
            <v>ZK114.K115.C330</v>
          </cell>
          <cell r="B1127" t="str">
            <v>ZK114</v>
          </cell>
          <cell r="C1127">
            <v>0</v>
          </cell>
          <cell r="D1127">
            <v>0</v>
          </cell>
          <cell r="E1127">
            <v>6.7</v>
          </cell>
          <cell r="F1127">
            <v>27.7</v>
          </cell>
          <cell r="G1127">
            <v>0</v>
          </cell>
          <cell r="H1127">
            <v>27.7</v>
          </cell>
          <cell r="J1127" t="str">
            <v>ZK114.K115.C330</v>
          </cell>
          <cell r="K1127">
            <v>27.7</v>
          </cell>
          <cell r="L1127" t="str">
            <v>ZK114.K115.C330</v>
          </cell>
          <cell r="M1127" t="str">
            <v>ZK114.K115.C330</v>
          </cell>
          <cell r="N1127" t="str">
            <v>ZK114</v>
          </cell>
          <cell r="O1127" t="str">
            <v>C330</v>
          </cell>
          <cell r="Q1127">
            <v>27.7</v>
          </cell>
          <cell r="R1127">
            <v>0</v>
          </cell>
          <cell r="S1127" t="b">
            <v>0</v>
          </cell>
          <cell r="U1127" t="str">
            <v>ZK1</v>
          </cell>
          <cell r="V1127" t="str">
            <v>C330</v>
          </cell>
          <cell r="W1127">
            <v>0</v>
          </cell>
          <cell r="X1127">
            <v>6.7</v>
          </cell>
          <cell r="Y1127">
            <v>27.7</v>
          </cell>
          <cell r="Z1127">
            <v>0</v>
          </cell>
          <cell r="AA1127">
            <v>27.7</v>
          </cell>
          <cell r="AB1127" t="str">
            <v>C330</v>
          </cell>
          <cell r="AC1127">
            <v>0</v>
          </cell>
          <cell r="AD1127">
            <v>6.7</v>
          </cell>
          <cell r="AE1127">
            <v>27.7</v>
          </cell>
          <cell r="AF1127">
            <v>0</v>
          </cell>
          <cell r="AG1127" t="str">
            <v>C330</v>
          </cell>
          <cell r="AK1127">
            <v>1</v>
          </cell>
          <cell r="AL1127">
            <v>0</v>
          </cell>
          <cell r="AV1127">
            <v>34.4</v>
          </cell>
        </row>
        <row r="1128">
          <cell r="A1128" t="str">
            <v>ZK114.K115.C395</v>
          </cell>
          <cell r="B1128" t="str">
            <v>ZK114</v>
          </cell>
          <cell r="C1128">
            <v>0</v>
          </cell>
          <cell r="D1128">
            <v>0</v>
          </cell>
          <cell r="E1128">
            <v>1368.65</v>
          </cell>
          <cell r="F1128">
            <v>4899.59</v>
          </cell>
          <cell r="G1128">
            <v>0</v>
          </cell>
          <cell r="H1128">
            <v>4899.59</v>
          </cell>
          <cell r="J1128" t="str">
            <v>ZK114.K115.C395</v>
          </cell>
          <cell r="K1128">
            <v>4899.59</v>
          </cell>
          <cell r="L1128" t="str">
            <v>ZK114.K115.C395</v>
          </cell>
          <cell r="M1128" t="str">
            <v>ZK114.K115.C395</v>
          </cell>
          <cell r="N1128" t="str">
            <v>ZK114</v>
          </cell>
          <cell r="O1128" t="str">
            <v>C395</v>
          </cell>
          <cell r="Q1128">
            <v>4899.59</v>
          </cell>
          <cell r="R1128">
            <v>0</v>
          </cell>
          <cell r="S1128" t="b">
            <v>0</v>
          </cell>
          <cell r="U1128" t="str">
            <v>ZK1</v>
          </cell>
          <cell r="V1128" t="str">
            <v>C395</v>
          </cell>
          <cell r="W1128">
            <v>0</v>
          </cell>
          <cell r="X1128">
            <v>1368.65</v>
          </cell>
          <cell r="Y1128">
            <v>4899.59</v>
          </cell>
          <cell r="Z1128">
            <v>0</v>
          </cell>
          <cell r="AA1128">
            <v>4899.59</v>
          </cell>
          <cell r="AB1128" t="str">
            <v>C395</v>
          </cell>
          <cell r="AC1128">
            <v>0</v>
          </cell>
          <cell r="AD1128">
            <v>1368.65</v>
          </cell>
          <cell r="AE1128">
            <v>4899.59</v>
          </cell>
          <cell r="AF1128">
            <v>0</v>
          </cell>
          <cell r="AG1128" t="str">
            <v>C395</v>
          </cell>
          <cell r="AK1128">
            <v>1</v>
          </cell>
          <cell r="AL1128">
            <v>0</v>
          </cell>
          <cell r="AV1128">
            <v>6268.24</v>
          </cell>
        </row>
        <row r="1129">
          <cell r="A1129" t="str">
            <v>ZK114.K115.C530</v>
          </cell>
          <cell r="B1129" t="str">
            <v>ZK114</v>
          </cell>
          <cell r="C1129">
            <v>0</v>
          </cell>
          <cell r="D1129">
            <v>0</v>
          </cell>
          <cell r="E1129">
            <v>127.5</v>
          </cell>
          <cell r="F1129">
            <v>154.55000000000001</v>
          </cell>
          <cell r="G1129">
            <v>0</v>
          </cell>
          <cell r="H1129">
            <v>154.55000000000001</v>
          </cell>
          <cell r="J1129" t="str">
            <v>ZK114.K115.C530</v>
          </cell>
          <cell r="K1129">
            <v>154.55000000000001</v>
          </cell>
          <cell r="L1129" t="str">
            <v>ZK114.K115.C530</v>
          </cell>
          <cell r="M1129" t="str">
            <v>ZK114.K115.C530</v>
          </cell>
          <cell r="N1129" t="str">
            <v>ZK114</v>
          </cell>
          <cell r="O1129" t="str">
            <v>C530</v>
          </cell>
          <cell r="Q1129">
            <v>154.55000000000001</v>
          </cell>
          <cell r="R1129">
            <v>0</v>
          </cell>
          <cell r="S1129" t="b">
            <v>0</v>
          </cell>
          <cell r="U1129" t="str">
            <v>ZK1</v>
          </cell>
          <cell r="V1129" t="str">
            <v>C530</v>
          </cell>
          <cell r="W1129">
            <v>0</v>
          </cell>
          <cell r="X1129">
            <v>127.5</v>
          </cell>
          <cell r="Y1129">
            <v>154.55000000000001</v>
          </cell>
          <cell r="Z1129">
            <v>0</v>
          </cell>
          <cell r="AA1129">
            <v>154.55000000000001</v>
          </cell>
          <cell r="AB1129" t="str">
            <v>C530</v>
          </cell>
          <cell r="AC1129">
            <v>0</v>
          </cell>
          <cell r="AD1129">
            <v>127.5</v>
          </cell>
          <cell r="AE1129">
            <v>154.55000000000001</v>
          </cell>
          <cell r="AF1129">
            <v>0</v>
          </cell>
          <cell r="AG1129" t="str">
            <v>C530</v>
          </cell>
          <cell r="AK1129">
            <v>1</v>
          </cell>
          <cell r="AL1129">
            <v>0</v>
          </cell>
          <cell r="AV1129">
            <v>282.05</v>
          </cell>
        </row>
        <row r="1130">
          <cell r="A1130" t="str">
            <v>ZK114.K115.C540</v>
          </cell>
          <cell r="B1130" t="str">
            <v>ZK114</v>
          </cell>
          <cell r="C1130">
            <v>0</v>
          </cell>
          <cell r="D1130">
            <v>0</v>
          </cell>
          <cell r="E1130">
            <v>13</v>
          </cell>
          <cell r="F1130">
            <v>0</v>
          </cell>
          <cell r="G1130">
            <v>0</v>
          </cell>
          <cell r="H1130">
            <v>0</v>
          </cell>
          <cell r="J1130" t="str">
            <v>ZK114.K115.C540</v>
          </cell>
          <cell r="K1130">
            <v>0</v>
          </cell>
          <cell r="L1130" t="str">
            <v>ZK114.K115.C540</v>
          </cell>
          <cell r="M1130" t="str">
            <v>ZK114.K115.C540</v>
          </cell>
          <cell r="N1130" t="str">
            <v>ZK114</v>
          </cell>
          <cell r="O1130" t="str">
            <v>C540</v>
          </cell>
          <cell r="Q1130">
            <v>0</v>
          </cell>
          <cell r="R1130">
            <v>0</v>
          </cell>
          <cell r="S1130" t="b">
            <v>0</v>
          </cell>
          <cell r="U1130" t="str">
            <v>ZK1</v>
          </cell>
          <cell r="V1130" t="str">
            <v>C540</v>
          </cell>
          <cell r="W1130">
            <v>0</v>
          </cell>
          <cell r="X1130">
            <v>13</v>
          </cell>
          <cell r="Y1130">
            <v>0</v>
          </cell>
          <cell r="Z1130">
            <v>0</v>
          </cell>
          <cell r="AA1130">
            <v>0</v>
          </cell>
          <cell r="AB1130" t="str">
            <v>C540</v>
          </cell>
          <cell r="AC1130">
            <v>0</v>
          </cell>
          <cell r="AD1130">
            <v>13</v>
          </cell>
          <cell r="AE1130">
            <v>0</v>
          </cell>
          <cell r="AF1130">
            <v>0</v>
          </cell>
          <cell r="AG1130" t="str">
            <v>C540</v>
          </cell>
          <cell r="AK1130">
            <v>1</v>
          </cell>
          <cell r="AL1130">
            <v>0</v>
          </cell>
          <cell r="AV1130">
            <v>13</v>
          </cell>
        </row>
        <row r="1131">
          <cell r="A1131" t="str">
            <v>ZK114.K115.C555</v>
          </cell>
          <cell r="B1131" t="str">
            <v>ZK114</v>
          </cell>
          <cell r="C1131">
            <v>0</v>
          </cell>
          <cell r="D1131">
            <v>0</v>
          </cell>
          <cell r="E1131">
            <v>0</v>
          </cell>
          <cell r="F1131">
            <v>337.08</v>
          </cell>
          <cell r="G1131">
            <v>0</v>
          </cell>
          <cell r="H1131">
            <v>337.08</v>
          </cell>
          <cell r="J1131" t="str">
            <v>ZK114.K115.C555</v>
          </cell>
          <cell r="K1131">
            <v>337.08</v>
          </cell>
          <cell r="L1131" t="str">
            <v>ZK114.K115.C555</v>
          </cell>
          <cell r="M1131" t="str">
            <v>ZK114.K115.C555</v>
          </cell>
          <cell r="N1131" t="str">
            <v>ZK114</v>
          </cell>
          <cell r="O1131" t="str">
            <v>C555</v>
          </cell>
          <cell r="Q1131">
            <v>337.08</v>
          </cell>
          <cell r="R1131">
            <v>0</v>
          </cell>
          <cell r="S1131" t="b">
            <v>0</v>
          </cell>
          <cell r="U1131" t="str">
            <v>ZK1</v>
          </cell>
          <cell r="V1131" t="str">
            <v>C555</v>
          </cell>
          <cell r="W1131">
            <v>0</v>
          </cell>
          <cell r="X1131">
            <v>0</v>
          </cell>
          <cell r="Y1131">
            <v>337.08</v>
          </cell>
          <cell r="Z1131">
            <v>0</v>
          </cell>
          <cell r="AA1131">
            <v>337.08</v>
          </cell>
          <cell r="AB1131" t="str">
            <v>C555</v>
          </cell>
          <cell r="AC1131">
            <v>0</v>
          </cell>
          <cell r="AD1131">
            <v>0</v>
          </cell>
          <cell r="AE1131">
            <v>337.08</v>
          </cell>
          <cell r="AF1131">
            <v>0</v>
          </cell>
          <cell r="AG1131" t="str">
            <v>C555</v>
          </cell>
          <cell r="AK1131">
            <v>1</v>
          </cell>
          <cell r="AL1131">
            <v>0</v>
          </cell>
          <cell r="AV1131">
            <v>337.08</v>
          </cell>
        </row>
        <row r="1132">
          <cell r="A1132" t="str">
            <v>ZK114.K115.C601</v>
          </cell>
          <cell r="B1132" t="str">
            <v>ZK114</v>
          </cell>
          <cell r="C1132">
            <v>0</v>
          </cell>
          <cell r="D1132">
            <v>0</v>
          </cell>
          <cell r="E1132">
            <v>39</v>
          </cell>
          <cell r="F1132">
            <v>0</v>
          </cell>
          <cell r="G1132">
            <v>0</v>
          </cell>
          <cell r="H1132">
            <v>0</v>
          </cell>
          <cell r="J1132" t="str">
            <v>ZK114.K115.C601</v>
          </cell>
          <cell r="K1132">
            <v>0</v>
          </cell>
          <cell r="L1132" t="str">
            <v>ZK114.K115.C601</v>
          </cell>
          <cell r="M1132" t="str">
            <v>ZK114.K115.C601</v>
          </cell>
          <cell r="N1132" t="str">
            <v>ZK114</v>
          </cell>
          <cell r="O1132" t="str">
            <v>C601</v>
          </cell>
          <cell r="Q1132">
            <v>0</v>
          </cell>
          <cell r="R1132">
            <v>0</v>
          </cell>
          <cell r="S1132" t="b">
            <v>0</v>
          </cell>
          <cell r="U1132" t="str">
            <v>ZK1</v>
          </cell>
          <cell r="V1132" t="str">
            <v>C601</v>
          </cell>
          <cell r="W1132">
            <v>0</v>
          </cell>
          <cell r="X1132">
            <v>39</v>
          </cell>
          <cell r="Y1132">
            <v>0</v>
          </cell>
          <cell r="Z1132">
            <v>0</v>
          </cell>
          <cell r="AA1132">
            <v>0</v>
          </cell>
          <cell r="AB1132" t="str">
            <v>C601</v>
          </cell>
          <cell r="AC1132">
            <v>0</v>
          </cell>
          <cell r="AD1132">
            <v>39</v>
          </cell>
          <cell r="AE1132">
            <v>0</v>
          </cell>
          <cell r="AF1132">
            <v>0</v>
          </cell>
          <cell r="AG1132" t="str">
            <v>C601</v>
          </cell>
          <cell r="AK1132">
            <v>1</v>
          </cell>
          <cell r="AL1132">
            <v>0</v>
          </cell>
          <cell r="AV1132">
            <v>39</v>
          </cell>
        </row>
        <row r="1133">
          <cell r="A1133" t="str">
            <v>ZK114.K115.C700</v>
          </cell>
          <cell r="B1133" t="str">
            <v>ZK114</v>
          </cell>
          <cell r="C1133">
            <v>0</v>
          </cell>
          <cell r="D1133">
            <v>0</v>
          </cell>
          <cell r="E1133">
            <v>26</v>
          </cell>
          <cell r="F1133">
            <v>0</v>
          </cell>
          <cell r="G1133">
            <v>0</v>
          </cell>
          <cell r="H1133">
            <v>0</v>
          </cell>
          <cell r="J1133" t="str">
            <v>ZK114.K115.C700</v>
          </cell>
          <cell r="K1133">
            <v>0</v>
          </cell>
          <cell r="L1133" t="str">
            <v>ZK114.K115.C700</v>
          </cell>
          <cell r="M1133" t="str">
            <v>ZK114.K115.C700</v>
          </cell>
          <cell r="N1133" t="str">
            <v>ZK114</v>
          </cell>
          <cell r="O1133" t="str">
            <v>C700</v>
          </cell>
          <cell r="Q1133">
            <v>0</v>
          </cell>
          <cell r="R1133">
            <v>0</v>
          </cell>
          <cell r="S1133" t="b">
            <v>0</v>
          </cell>
          <cell r="U1133" t="str">
            <v>ZK1</v>
          </cell>
          <cell r="V1133" t="str">
            <v>C700</v>
          </cell>
          <cell r="W1133">
            <v>0</v>
          </cell>
          <cell r="X1133">
            <v>26</v>
          </cell>
          <cell r="Y1133">
            <v>0</v>
          </cell>
          <cell r="Z1133">
            <v>0</v>
          </cell>
          <cell r="AA1133">
            <v>0</v>
          </cell>
          <cell r="AB1133" t="str">
            <v>C700</v>
          </cell>
          <cell r="AC1133">
            <v>0</v>
          </cell>
          <cell r="AD1133">
            <v>26</v>
          </cell>
          <cell r="AE1133">
            <v>0</v>
          </cell>
          <cell r="AF1133">
            <v>0</v>
          </cell>
          <cell r="AG1133" t="str">
            <v>C700</v>
          </cell>
          <cell r="AK1133">
            <v>1</v>
          </cell>
          <cell r="AL1133">
            <v>0</v>
          </cell>
          <cell r="AV1133">
            <v>26</v>
          </cell>
        </row>
        <row r="1134">
          <cell r="A1134" t="str">
            <v>ZK114.K115.C850</v>
          </cell>
          <cell r="B1134" t="str">
            <v>ZK114</v>
          </cell>
          <cell r="C1134">
            <v>0</v>
          </cell>
          <cell r="D1134">
            <v>0</v>
          </cell>
          <cell r="E1134">
            <v>16.399999999999999</v>
          </cell>
          <cell r="F1134">
            <v>0</v>
          </cell>
          <cell r="G1134">
            <v>0</v>
          </cell>
          <cell r="H1134">
            <v>0</v>
          </cell>
          <cell r="J1134" t="str">
            <v>ZK114.K115.C850</v>
          </cell>
          <cell r="K1134">
            <v>0</v>
          </cell>
          <cell r="L1134" t="str">
            <v>ZK114.K115.C850</v>
          </cell>
          <cell r="M1134" t="str">
            <v>ZK114.K115.C850</v>
          </cell>
          <cell r="N1134" t="str">
            <v>ZK114</v>
          </cell>
          <cell r="O1134" t="str">
            <v>C850</v>
          </cell>
          <cell r="Q1134">
            <v>0</v>
          </cell>
          <cell r="R1134">
            <v>0</v>
          </cell>
          <cell r="S1134" t="b">
            <v>0</v>
          </cell>
          <cell r="U1134" t="str">
            <v>ZK1</v>
          </cell>
          <cell r="V1134" t="str">
            <v>C850</v>
          </cell>
          <cell r="W1134">
            <v>0</v>
          </cell>
          <cell r="X1134">
            <v>16.399999999999999</v>
          </cell>
          <cell r="Y1134">
            <v>0</v>
          </cell>
          <cell r="Z1134">
            <v>0</v>
          </cell>
          <cell r="AA1134">
            <v>0</v>
          </cell>
          <cell r="AB1134" t="str">
            <v>C850</v>
          </cell>
          <cell r="AC1134">
            <v>0</v>
          </cell>
          <cell r="AD1134">
            <v>16.399999999999999</v>
          </cell>
          <cell r="AE1134">
            <v>0</v>
          </cell>
          <cell r="AF1134">
            <v>0</v>
          </cell>
          <cell r="AG1134" t="str">
            <v>C850</v>
          </cell>
          <cell r="AK1134">
            <v>1</v>
          </cell>
          <cell r="AL1134">
            <v>0</v>
          </cell>
          <cell r="AV1134">
            <v>16.399999999999999</v>
          </cell>
        </row>
        <row r="1135">
          <cell r="A1135" t="str">
            <v>ZK114.K115.I001</v>
          </cell>
          <cell r="B1135" t="str">
            <v>ZK114</v>
          </cell>
          <cell r="C1135">
            <v>0</v>
          </cell>
          <cell r="D1135">
            <v>0</v>
          </cell>
          <cell r="E1135">
            <v>0</v>
          </cell>
          <cell r="F1135">
            <v>2288.5100000000002</v>
          </cell>
          <cell r="G1135">
            <v>0</v>
          </cell>
          <cell r="H1135">
            <v>2288.5100000000002</v>
          </cell>
          <cell r="J1135" t="str">
            <v>ZK114.K115.I001</v>
          </cell>
          <cell r="K1135">
            <v>2288.5100000000002</v>
          </cell>
          <cell r="L1135" t="str">
            <v>ZK114.K115.I001</v>
          </cell>
          <cell r="M1135" t="str">
            <v>ZK114.K115.I001</v>
          </cell>
          <cell r="N1135" t="str">
            <v>ZK114</v>
          </cell>
          <cell r="O1135" t="str">
            <v>I001</v>
          </cell>
          <cell r="Q1135">
            <v>2288.5100000000002</v>
          </cell>
          <cell r="R1135">
            <v>0</v>
          </cell>
          <cell r="S1135" t="b">
            <v>0</v>
          </cell>
          <cell r="U1135" t="str">
            <v>ZK1</v>
          </cell>
          <cell r="V1135" t="str">
            <v>I001</v>
          </cell>
          <cell r="W1135">
            <v>0</v>
          </cell>
          <cell r="X1135">
            <v>0</v>
          </cell>
          <cell r="Y1135">
            <v>2288.5100000000002</v>
          </cell>
          <cell r="Z1135">
            <v>0</v>
          </cell>
          <cell r="AA1135">
            <v>2288.5100000000002</v>
          </cell>
          <cell r="AB1135" t="str">
            <v>I001</v>
          </cell>
          <cell r="AC1135">
            <v>0</v>
          </cell>
          <cell r="AD1135">
            <v>0</v>
          </cell>
          <cell r="AE1135">
            <v>2288.5100000000002</v>
          </cell>
          <cell r="AF1135">
            <v>0</v>
          </cell>
          <cell r="AG1135" t="str">
            <v>I001</v>
          </cell>
          <cell r="AK1135">
            <v>1</v>
          </cell>
          <cell r="AL1135">
            <v>0</v>
          </cell>
          <cell r="AV1135">
            <v>2288.5100000000002</v>
          </cell>
        </row>
        <row r="1136">
          <cell r="A1136" t="str">
            <v>ZK114.K115.I007</v>
          </cell>
          <cell r="B1136" t="str">
            <v>ZK114</v>
          </cell>
          <cell r="C1136">
            <v>0</v>
          </cell>
          <cell r="D1136">
            <v>0</v>
          </cell>
          <cell r="E1136">
            <v>0</v>
          </cell>
          <cell r="F1136">
            <v>300</v>
          </cell>
          <cell r="G1136">
            <v>0</v>
          </cell>
          <cell r="H1136">
            <v>300</v>
          </cell>
          <cell r="J1136" t="str">
            <v>ZK114.K115.I007</v>
          </cell>
          <cell r="K1136">
            <v>300</v>
          </cell>
          <cell r="L1136" t="str">
            <v>ZK114.K115.I007</v>
          </cell>
          <cell r="M1136" t="str">
            <v>ZK114.K115.I007</v>
          </cell>
          <cell r="N1136" t="str">
            <v>ZK114</v>
          </cell>
          <cell r="O1136" t="str">
            <v>I007</v>
          </cell>
          <cell r="Q1136">
            <v>300</v>
          </cell>
          <cell r="R1136">
            <v>0</v>
          </cell>
          <cell r="S1136" t="b">
            <v>0</v>
          </cell>
          <cell r="U1136" t="str">
            <v>ZK1</v>
          </cell>
          <cell r="V1136" t="str">
            <v>I007</v>
          </cell>
          <cell r="W1136">
            <v>0</v>
          </cell>
          <cell r="X1136">
            <v>0</v>
          </cell>
          <cell r="Y1136">
            <v>300</v>
          </cell>
          <cell r="Z1136">
            <v>0</v>
          </cell>
          <cell r="AA1136">
            <v>300</v>
          </cell>
          <cell r="AB1136" t="str">
            <v>I007</v>
          </cell>
          <cell r="AC1136">
            <v>0</v>
          </cell>
          <cell r="AD1136">
            <v>0</v>
          </cell>
          <cell r="AE1136">
            <v>300</v>
          </cell>
          <cell r="AF1136">
            <v>0</v>
          </cell>
          <cell r="AG1136" t="str">
            <v>I007</v>
          </cell>
          <cell r="AK1136">
            <v>1</v>
          </cell>
          <cell r="AL1136">
            <v>0</v>
          </cell>
          <cell r="AV1136">
            <v>300</v>
          </cell>
        </row>
        <row r="1137">
          <cell r="A1137" t="str">
            <v>ZK114.K116.C070</v>
          </cell>
          <cell r="B1137" t="str">
            <v>ZK114</v>
          </cell>
          <cell r="C1137">
            <v>0</v>
          </cell>
          <cell r="D1137">
            <v>0</v>
          </cell>
          <cell r="E1137">
            <v>0</v>
          </cell>
          <cell r="F1137">
            <v>64.5</v>
          </cell>
          <cell r="G1137">
            <v>0</v>
          </cell>
          <cell r="H1137">
            <v>64.5</v>
          </cell>
          <cell r="J1137" t="str">
            <v>ZK114.K116.C070</v>
          </cell>
          <cell r="K1137">
            <v>64.5</v>
          </cell>
          <cell r="L1137" t="str">
            <v>ZK114.K116.C070</v>
          </cell>
          <cell r="M1137" t="str">
            <v>ZK114.K116.C070</v>
          </cell>
          <cell r="N1137" t="str">
            <v>ZK114</v>
          </cell>
          <cell r="O1137" t="str">
            <v>C070</v>
          </cell>
          <cell r="Q1137">
            <v>64.5</v>
          </cell>
          <cell r="R1137">
            <v>0</v>
          </cell>
          <cell r="S1137" t="b">
            <v>0</v>
          </cell>
          <cell r="U1137" t="str">
            <v>ZK1</v>
          </cell>
          <cell r="V1137" t="str">
            <v>C070</v>
          </cell>
          <cell r="W1137">
            <v>0</v>
          </cell>
          <cell r="X1137">
            <v>0</v>
          </cell>
          <cell r="Y1137">
            <v>64.5</v>
          </cell>
          <cell r="Z1137">
            <v>0</v>
          </cell>
          <cell r="AA1137">
            <v>64.5</v>
          </cell>
          <cell r="AB1137" t="str">
            <v>C070</v>
          </cell>
          <cell r="AC1137">
            <v>0</v>
          </cell>
          <cell r="AD1137">
            <v>0</v>
          </cell>
          <cell r="AE1137">
            <v>64.5</v>
          </cell>
          <cell r="AF1137">
            <v>0</v>
          </cell>
          <cell r="AG1137" t="str">
            <v>C070</v>
          </cell>
          <cell r="AK1137">
            <v>1</v>
          </cell>
          <cell r="AL1137">
            <v>0</v>
          </cell>
          <cell r="AV1137">
            <v>64.5</v>
          </cell>
        </row>
        <row r="1138">
          <cell r="A1138" t="str">
            <v>ZK114.K116.C235</v>
          </cell>
          <cell r="B1138" t="str">
            <v>ZK114</v>
          </cell>
          <cell r="C1138">
            <v>0</v>
          </cell>
          <cell r="D1138">
            <v>0</v>
          </cell>
          <cell r="E1138">
            <v>37.5</v>
          </cell>
          <cell r="F1138">
            <v>-37.5</v>
          </cell>
          <cell r="G1138">
            <v>0</v>
          </cell>
          <cell r="H1138">
            <v>-37.5</v>
          </cell>
          <cell r="J1138" t="str">
            <v>ZK114.K116.C235</v>
          </cell>
          <cell r="K1138">
            <v>-37.5</v>
          </cell>
          <cell r="L1138" t="str">
            <v>ZK114.K116.C235</v>
          </cell>
          <cell r="M1138" t="str">
            <v>ZK114.K116.C235</v>
          </cell>
          <cell r="N1138" t="str">
            <v>ZK114</v>
          </cell>
          <cell r="O1138" t="str">
            <v>C235</v>
          </cell>
          <cell r="Q1138">
            <v>-37.5</v>
          </cell>
          <cell r="R1138">
            <v>0</v>
          </cell>
          <cell r="S1138" t="b">
            <v>0</v>
          </cell>
          <cell r="U1138" t="str">
            <v>ZK1</v>
          </cell>
          <cell r="V1138" t="str">
            <v>C235</v>
          </cell>
          <cell r="W1138">
            <v>0</v>
          </cell>
          <cell r="X1138">
            <v>37.5</v>
          </cell>
          <cell r="Y1138">
            <v>-37.5</v>
          </cell>
          <cell r="Z1138">
            <v>0</v>
          </cell>
          <cell r="AA1138">
            <v>-37.5</v>
          </cell>
          <cell r="AB1138" t="str">
            <v>C235</v>
          </cell>
          <cell r="AC1138">
            <v>0</v>
          </cell>
          <cell r="AD1138">
            <v>37.5</v>
          </cell>
          <cell r="AE1138">
            <v>-37.5</v>
          </cell>
          <cell r="AF1138">
            <v>0</v>
          </cell>
          <cell r="AG1138" t="str">
            <v>C235</v>
          </cell>
          <cell r="AK1138">
            <v>1</v>
          </cell>
          <cell r="AL1138">
            <v>0</v>
          </cell>
          <cell r="AV1138">
            <v>0</v>
          </cell>
        </row>
        <row r="1139">
          <cell r="A1139" t="str">
            <v>ZK114.K116.C236</v>
          </cell>
          <cell r="B1139" t="str">
            <v>ZK114</v>
          </cell>
          <cell r="C1139">
            <v>0</v>
          </cell>
          <cell r="D1139">
            <v>0</v>
          </cell>
          <cell r="E1139">
            <v>0</v>
          </cell>
          <cell r="F1139">
            <v>0</v>
          </cell>
          <cell r="G1139">
            <v>85.83</v>
          </cell>
          <cell r="H1139">
            <v>85.83</v>
          </cell>
          <cell r="J1139" t="str">
            <v>ZK114.K116.C236</v>
          </cell>
          <cell r="K1139">
            <v>85.83</v>
          </cell>
          <cell r="L1139" t="str">
            <v>ZK114.K116.C236</v>
          </cell>
          <cell r="M1139" t="str">
            <v>ZK114.K116.C236</v>
          </cell>
          <cell r="N1139" t="str">
            <v>ZK114</v>
          </cell>
          <cell r="O1139" t="str">
            <v>C236</v>
          </cell>
          <cell r="Q1139">
            <v>85.83</v>
          </cell>
          <cell r="R1139">
            <v>0</v>
          </cell>
          <cell r="S1139" t="b">
            <v>0</v>
          </cell>
          <cell r="U1139" t="str">
            <v>ZK1</v>
          </cell>
          <cell r="V1139" t="str">
            <v>C236</v>
          </cell>
          <cell r="W1139">
            <v>0</v>
          </cell>
          <cell r="X1139">
            <v>0</v>
          </cell>
          <cell r="Y1139">
            <v>0</v>
          </cell>
          <cell r="Z1139">
            <v>85.83</v>
          </cell>
          <cell r="AA1139">
            <v>85.83</v>
          </cell>
          <cell r="AB1139" t="str">
            <v>C236</v>
          </cell>
          <cell r="AC1139">
            <v>0</v>
          </cell>
          <cell r="AD1139">
            <v>0</v>
          </cell>
          <cell r="AE1139">
            <v>0</v>
          </cell>
          <cell r="AF1139">
            <v>85.83</v>
          </cell>
          <cell r="AG1139" t="str">
            <v>C236</v>
          </cell>
          <cell r="AK1139">
            <v>1</v>
          </cell>
          <cell r="AL1139">
            <v>0</v>
          </cell>
          <cell r="AV1139">
            <v>0</v>
          </cell>
        </row>
        <row r="1140">
          <cell r="A1140" t="str">
            <v>ZK114.K116.C395</v>
          </cell>
          <cell r="B1140" t="str">
            <v>ZK114</v>
          </cell>
          <cell r="C1140">
            <v>0</v>
          </cell>
          <cell r="D1140">
            <v>0</v>
          </cell>
          <cell r="E1140">
            <v>271.77999999999997</v>
          </cell>
          <cell r="F1140">
            <v>3605.22</v>
          </cell>
          <cell r="G1140">
            <v>0</v>
          </cell>
          <cell r="H1140">
            <v>3605.22</v>
          </cell>
          <cell r="J1140" t="str">
            <v>ZK114.K116.C395</v>
          </cell>
          <cell r="K1140">
            <v>3605.22</v>
          </cell>
          <cell r="L1140" t="str">
            <v>ZK114.K116.C395</v>
          </cell>
          <cell r="M1140" t="str">
            <v>ZK114.K116.C395</v>
          </cell>
          <cell r="N1140" t="str">
            <v>ZK114</v>
          </cell>
          <cell r="O1140" t="str">
            <v>C395</v>
          </cell>
          <cell r="Q1140">
            <v>3605.22</v>
          </cell>
          <cell r="R1140">
            <v>0</v>
          </cell>
          <cell r="S1140" t="b">
            <v>0</v>
          </cell>
          <cell r="U1140" t="str">
            <v>ZK1</v>
          </cell>
          <cell r="V1140" t="str">
            <v>C395</v>
          </cell>
          <cell r="W1140">
            <v>0</v>
          </cell>
          <cell r="X1140">
            <v>271.77999999999997</v>
          </cell>
          <cell r="Y1140">
            <v>3605.22</v>
          </cell>
          <cell r="Z1140">
            <v>0</v>
          </cell>
          <cell r="AA1140">
            <v>3605.22</v>
          </cell>
          <cell r="AB1140" t="str">
            <v>C395</v>
          </cell>
          <cell r="AC1140">
            <v>0</v>
          </cell>
          <cell r="AD1140">
            <v>271.77999999999997</v>
          </cell>
          <cell r="AE1140">
            <v>3605.22</v>
          </cell>
          <cell r="AF1140">
            <v>0</v>
          </cell>
          <cell r="AG1140" t="str">
            <v>C395</v>
          </cell>
          <cell r="AK1140">
            <v>1</v>
          </cell>
          <cell r="AL1140">
            <v>0</v>
          </cell>
          <cell r="AV1140">
            <v>3877</v>
          </cell>
        </row>
        <row r="1141">
          <cell r="A1141" t="str">
            <v>ZK114.K116.I001</v>
          </cell>
          <cell r="B1141" t="str">
            <v>ZK114</v>
          </cell>
          <cell r="C1141">
            <v>0</v>
          </cell>
          <cell r="D1141">
            <v>0</v>
          </cell>
          <cell r="E1141">
            <v>0</v>
          </cell>
          <cell r="F1141">
            <v>1021.16</v>
          </cell>
          <cell r="G1141">
            <v>0</v>
          </cell>
          <cell r="H1141">
            <v>1021.16</v>
          </cell>
          <cell r="J1141" t="str">
            <v>ZK114.K116.I001</v>
          </cell>
          <cell r="K1141">
            <v>1021.16</v>
          </cell>
          <cell r="L1141" t="str">
            <v>ZK114.K116.I001</v>
          </cell>
          <cell r="M1141" t="str">
            <v>ZK114.K116.I001</v>
          </cell>
          <cell r="N1141" t="str">
            <v>ZK114</v>
          </cell>
          <cell r="O1141" t="str">
            <v>I001</v>
          </cell>
          <cell r="Q1141">
            <v>1021.16</v>
          </cell>
          <cell r="R1141">
            <v>0</v>
          </cell>
          <cell r="S1141" t="b">
            <v>0</v>
          </cell>
          <cell r="U1141" t="str">
            <v>ZK1</v>
          </cell>
          <cell r="V1141" t="str">
            <v>I001</v>
          </cell>
          <cell r="W1141">
            <v>0</v>
          </cell>
          <cell r="X1141">
            <v>0</v>
          </cell>
          <cell r="Y1141">
            <v>1021.16</v>
          </cell>
          <cell r="Z1141">
            <v>0</v>
          </cell>
          <cell r="AA1141">
            <v>1021.16</v>
          </cell>
          <cell r="AB1141" t="str">
            <v>I001</v>
          </cell>
          <cell r="AC1141">
            <v>0</v>
          </cell>
          <cell r="AD1141">
            <v>0</v>
          </cell>
          <cell r="AE1141">
            <v>1021.16</v>
          </cell>
          <cell r="AF1141">
            <v>0</v>
          </cell>
          <cell r="AG1141" t="str">
            <v>I001</v>
          </cell>
          <cell r="AK1141">
            <v>1</v>
          </cell>
          <cell r="AL1141">
            <v>0</v>
          </cell>
          <cell r="AV1141">
            <v>1021.16</v>
          </cell>
        </row>
        <row r="1142">
          <cell r="A1142" t="str">
            <v>ZK114.K116.I003</v>
          </cell>
          <cell r="B1142" t="str">
            <v>ZK114</v>
          </cell>
          <cell r="C1142">
            <v>0</v>
          </cell>
          <cell r="D1142">
            <v>0</v>
          </cell>
          <cell r="E1142">
            <v>0</v>
          </cell>
          <cell r="F1142">
            <v>14045.71</v>
          </cell>
          <cell r="G1142">
            <v>0</v>
          </cell>
          <cell r="H1142">
            <v>14045.71</v>
          </cell>
          <cell r="J1142" t="str">
            <v>ZK114.K116.I003</v>
          </cell>
          <cell r="K1142">
            <v>14045.71</v>
          </cell>
          <cell r="L1142" t="str">
            <v>ZK114.K116.I003</v>
          </cell>
          <cell r="M1142" t="str">
            <v>ZK114.K116.I003</v>
          </cell>
          <cell r="N1142" t="str">
            <v>ZK114</v>
          </cell>
          <cell r="O1142" t="str">
            <v>I003</v>
          </cell>
          <cell r="Q1142">
            <v>14045.71</v>
          </cell>
          <cell r="R1142">
            <v>0</v>
          </cell>
          <cell r="S1142" t="b">
            <v>0</v>
          </cell>
          <cell r="U1142" t="str">
            <v>ZK1</v>
          </cell>
          <cell r="V1142" t="str">
            <v>I003</v>
          </cell>
          <cell r="W1142">
            <v>0</v>
          </cell>
          <cell r="X1142">
            <v>0</v>
          </cell>
          <cell r="Y1142">
            <v>14045.71</v>
          </cell>
          <cell r="Z1142">
            <v>0</v>
          </cell>
          <cell r="AA1142">
            <v>14045.71</v>
          </cell>
          <cell r="AB1142" t="str">
            <v>I003</v>
          </cell>
          <cell r="AC1142">
            <v>0</v>
          </cell>
          <cell r="AD1142">
            <v>0</v>
          </cell>
          <cell r="AE1142">
            <v>14045.71</v>
          </cell>
          <cell r="AF1142">
            <v>0</v>
          </cell>
          <cell r="AG1142" t="str">
            <v>I003</v>
          </cell>
          <cell r="AK1142">
            <v>1</v>
          </cell>
          <cell r="AL1142">
            <v>0</v>
          </cell>
          <cell r="AV1142">
            <v>14045.71</v>
          </cell>
        </row>
        <row r="1143">
          <cell r="A1143" t="str">
            <v>ZK114.K117.0000</v>
          </cell>
          <cell r="B1143" t="str">
            <v>ZK114</v>
          </cell>
          <cell r="C1143">
            <v>0</v>
          </cell>
          <cell r="D1143">
            <v>0</v>
          </cell>
          <cell r="E1143">
            <v>0</v>
          </cell>
          <cell r="F1143">
            <v>53.36</v>
          </cell>
          <cell r="G1143">
            <v>0</v>
          </cell>
          <cell r="H1143">
            <v>53.36</v>
          </cell>
          <cell r="J1143" t="str">
            <v>ZK114.K117.0000</v>
          </cell>
          <cell r="K1143">
            <v>53.36</v>
          </cell>
          <cell r="L1143" t="str">
            <v>ZK114.K117.0000</v>
          </cell>
          <cell r="M1143" t="str">
            <v>ZK114.K117.0000</v>
          </cell>
          <cell r="N1143" t="str">
            <v>ZK114</v>
          </cell>
          <cell r="O1143" t="str">
            <v>0000</v>
          </cell>
          <cell r="Q1143">
            <v>53.36</v>
          </cell>
          <cell r="R1143">
            <v>0</v>
          </cell>
          <cell r="S1143" t="b">
            <v>0</v>
          </cell>
          <cell r="U1143" t="str">
            <v>ZK1</v>
          </cell>
          <cell r="V1143" t="str">
            <v>0000</v>
          </cell>
          <cell r="W1143">
            <v>0</v>
          </cell>
          <cell r="X1143">
            <v>0</v>
          </cell>
          <cell r="Y1143">
            <v>53.36</v>
          </cell>
          <cell r="Z1143">
            <v>0</v>
          </cell>
          <cell r="AA1143">
            <v>53.36</v>
          </cell>
          <cell r="AB1143" t="str">
            <v>0000</v>
          </cell>
          <cell r="AC1143">
            <v>0</v>
          </cell>
          <cell r="AD1143">
            <v>0</v>
          </cell>
          <cell r="AE1143">
            <v>53.36</v>
          </cell>
          <cell r="AF1143">
            <v>0</v>
          </cell>
          <cell r="AG1143" t="str">
            <v>0000</v>
          </cell>
          <cell r="AK1143">
            <v>1</v>
          </cell>
          <cell r="AL1143">
            <v>0</v>
          </cell>
          <cell r="AV1143">
            <v>53.36</v>
          </cell>
        </row>
        <row r="1144">
          <cell r="A1144" t="str">
            <v>ZK114.K117.C395</v>
          </cell>
          <cell r="B1144" t="str">
            <v>ZK114</v>
          </cell>
          <cell r="C1144">
            <v>0</v>
          </cell>
          <cell r="D1144">
            <v>0</v>
          </cell>
          <cell r="E1144">
            <v>187.9</v>
          </cell>
          <cell r="F1144">
            <v>387.86</v>
          </cell>
          <cell r="G1144">
            <v>0</v>
          </cell>
          <cell r="H1144">
            <v>387.86</v>
          </cell>
          <cell r="J1144" t="str">
            <v>ZK114.K117.C395</v>
          </cell>
          <cell r="K1144">
            <v>387.86</v>
          </cell>
          <cell r="L1144" t="str">
            <v>ZK114.K117.C395</v>
          </cell>
          <cell r="M1144" t="str">
            <v>ZK114.K117.C395</v>
          </cell>
          <cell r="N1144" t="str">
            <v>ZK114</v>
          </cell>
          <cell r="O1144" t="str">
            <v>C395</v>
          </cell>
          <cell r="Q1144">
            <v>387.86</v>
          </cell>
          <cell r="R1144">
            <v>0</v>
          </cell>
          <cell r="S1144" t="b">
            <v>0</v>
          </cell>
          <cell r="U1144" t="str">
            <v>ZK1</v>
          </cell>
          <cell r="V1144" t="str">
            <v>C395</v>
          </cell>
          <cell r="W1144">
            <v>0</v>
          </cell>
          <cell r="X1144">
            <v>187.9</v>
          </cell>
          <cell r="Y1144">
            <v>387.86</v>
          </cell>
          <cell r="Z1144">
            <v>0</v>
          </cell>
          <cell r="AA1144">
            <v>387.86</v>
          </cell>
          <cell r="AB1144" t="str">
            <v>C395</v>
          </cell>
          <cell r="AC1144">
            <v>0</v>
          </cell>
          <cell r="AD1144">
            <v>187.9</v>
          </cell>
          <cell r="AE1144">
            <v>387.86</v>
          </cell>
          <cell r="AF1144">
            <v>0</v>
          </cell>
          <cell r="AG1144" t="str">
            <v>C395</v>
          </cell>
          <cell r="AK1144">
            <v>1</v>
          </cell>
          <cell r="AL1144">
            <v>0</v>
          </cell>
          <cell r="AV1144">
            <v>575.76</v>
          </cell>
        </row>
        <row r="1145">
          <cell r="A1145" t="str">
            <v>ZK114.K120.C009</v>
          </cell>
          <cell r="B1145" t="str">
            <v>ZK114</v>
          </cell>
          <cell r="C1145">
            <v>0</v>
          </cell>
          <cell r="D1145">
            <v>0</v>
          </cell>
          <cell r="E1145">
            <v>331.21</v>
          </cell>
          <cell r="F1145">
            <v>1150.3</v>
          </cell>
          <cell r="G1145">
            <v>0</v>
          </cell>
          <cell r="H1145">
            <v>1150.3</v>
          </cell>
          <cell r="J1145" t="str">
            <v>ZK114.K120.C009</v>
          </cell>
          <cell r="K1145">
            <v>1150.3</v>
          </cell>
          <cell r="L1145" t="str">
            <v>ZK114.K120.C009</v>
          </cell>
          <cell r="M1145" t="str">
            <v>ZK114.K120.C009</v>
          </cell>
          <cell r="N1145" t="str">
            <v>ZK114</v>
          </cell>
          <cell r="O1145" t="str">
            <v>C009</v>
          </cell>
          <cell r="Q1145">
            <v>1150.3</v>
          </cell>
          <cell r="R1145">
            <v>0</v>
          </cell>
          <cell r="S1145" t="b">
            <v>0</v>
          </cell>
          <cell r="U1145" t="str">
            <v>ZK1</v>
          </cell>
          <cell r="V1145" t="str">
            <v>C009</v>
          </cell>
          <cell r="W1145">
            <v>0</v>
          </cell>
          <cell r="X1145">
            <v>331.21</v>
          </cell>
          <cell r="Y1145">
            <v>1150.3</v>
          </cell>
          <cell r="Z1145">
            <v>0</v>
          </cell>
          <cell r="AA1145">
            <v>1150.3</v>
          </cell>
          <cell r="AB1145" t="str">
            <v>C009</v>
          </cell>
          <cell r="AC1145">
            <v>0</v>
          </cell>
          <cell r="AD1145">
            <v>331.21</v>
          </cell>
          <cell r="AE1145">
            <v>1150.3</v>
          </cell>
          <cell r="AF1145">
            <v>0</v>
          </cell>
          <cell r="AG1145" t="str">
            <v>C009</v>
          </cell>
          <cell r="AK1145">
            <v>1</v>
          </cell>
          <cell r="AL1145">
            <v>0</v>
          </cell>
          <cell r="AV1145">
            <v>1481.51</v>
          </cell>
        </row>
        <row r="1146">
          <cell r="A1146" t="str">
            <v>ZK114.K120.C030</v>
          </cell>
          <cell r="B1146" t="str">
            <v>ZK114</v>
          </cell>
          <cell r="C1146">
            <v>0</v>
          </cell>
          <cell r="D1146">
            <v>0</v>
          </cell>
          <cell r="E1146">
            <v>58.33</v>
          </cell>
          <cell r="F1146">
            <v>0</v>
          </cell>
          <cell r="G1146">
            <v>0</v>
          </cell>
          <cell r="H1146">
            <v>0</v>
          </cell>
          <cell r="J1146" t="str">
            <v>ZK114.K120.C030</v>
          </cell>
          <cell r="K1146">
            <v>0</v>
          </cell>
          <cell r="L1146" t="str">
            <v>ZK114.K120.C030</v>
          </cell>
          <cell r="M1146" t="str">
            <v>ZK114.K120.C030</v>
          </cell>
          <cell r="N1146" t="str">
            <v>ZK114</v>
          </cell>
          <cell r="O1146" t="str">
            <v>C030</v>
          </cell>
          <cell r="Q1146">
            <v>0</v>
          </cell>
          <cell r="R1146">
            <v>0</v>
          </cell>
          <cell r="S1146" t="b">
            <v>0</v>
          </cell>
          <cell r="U1146" t="str">
            <v>ZK1</v>
          </cell>
          <cell r="V1146" t="str">
            <v>C030</v>
          </cell>
          <cell r="W1146">
            <v>0</v>
          </cell>
          <cell r="X1146">
            <v>58.33</v>
          </cell>
          <cell r="Y1146">
            <v>0</v>
          </cell>
          <cell r="Z1146">
            <v>0</v>
          </cell>
          <cell r="AA1146">
            <v>0</v>
          </cell>
          <cell r="AB1146" t="str">
            <v>C030</v>
          </cell>
          <cell r="AC1146">
            <v>0</v>
          </cell>
          <cell r="AD1146">
            <v>58.33</v>
          </cell>
          <cell r="AE1146">
            <v>0</v>
          </cell>
          <cell r="AF1146">
            <v>0</v>
          </cell>
          <cell r="AG1146" t="str">
            <v>C030</v>
          </cell>
          <cell r="AK1146">
            <v>1</v>
          </cell>
          <cell r="AL1146">
            <v>0</v>
          </cell>
          <cell r="AV1146">
            <v>58.33</v>
          </cell>
        </row>
        <row r="1147">
          <cell r="A1147" t="str">
            <v>ZK114.K120.C130</v>
          </cell>
          <cell r="B1147" t="str">
            <v>ZK114</v>
          </cell>
          <cell r="C1147">
            <v>0</v>
          </cell>
          <cell r="D1147">
            <v>0</v>
          </cell>
          <cell r="E1147">
            <v>6.6</v>
          </cell>
          <cell r="F1147">
            <v>0</v>
          </cell>
          <cell r="G1147">
            <v>0</v>
          </cell>
          <cell r="H1147">
            <v>0</v>
          </cell>
          <cell r="J1147" t="str">
            <v>ZK114.K120.C130</v>
          </cell>
          <cell r="K1147">
            <v>0</v>
          </cell>
          <cell r="L1147" t="str">
            <v>ZK114.K120.C130</v>
          </cell>
          <cell r="M1147" t="str">
            <v>ZK114.K120.C130</v>
          </cell>
          <cell r="N1147" t="str">
            <v>ZK114</v>
          </cell>
          <cell r="O1147" t="str">
            <v>C130</v>
          </cell>
          <cell r="Q1147">
            <v>0</v>
          </cell>
          <cell r="R1147">
            <v>0</v>
          </cell>
          <cell r="S1147" t="b">
            <v>0</v>
          </cell>
          <cell r="U1147" t="str">
            <v>ZK1</v>
          </cell>
          <cell r="V1147" t="str">
            <v>C130</v>
          </cell>
          <cell r="W1147">
            <v>0</v>
          </cell>
          <cell r="X1147">
            <v>6.6</v>
          </cell>
          <cell r="Y1147">
            <v>0</v>
          </cell>
          <cell r="Z1147">
            <v>0</v>
          </cell>
          <cell r="AA1147">
            <v>0</v>
          </cell>
          <cell r="AB1147" t="str">
            <v>C130</v>
          </cell>
          <cell r="AC1147">
            <v>0</v>
          </cell>
          <cell r="AD1147">
            <v>6.6</v>
          </cell>
          <cell r="AE1147">
            <v>0</v>
          </cell>
          <cell r="AF1147">
            <v>0</v>
          </cell>
          <cell r="AG1147" t="str">
            <v>C130</v>
          </cell>
          <cell r="AK1147">
            <v>1</v>
          </cell>
          <cell r="AL1147">
            <v>0</v>
          </cell>
          <cell r="AV1147">
            <v>6.6</v>
          </cell>
        </row>
        <row r="1148">
          <cell r="A1148" t="str">
            <v>ZK114.K120.C320</v>
          </cell>
          <cell r="B1148" t="str">
            <v>ZK114</v>
          </cell>
          <cell r="C1148">
            <v>0</v>
          </cell>
          <cell r="D1148">
            <v>0</v>
          </cell>
          <cell r="E1148">
            <v>467.87</v>
          </cell>
          <cell r="F1148">
            <v>0</v>
          </cell>
          <cell r="G1148">
            <v>0</v>
          </cell>
          <cell r="H1148">
            <v>0</v>
          </cell>
          <cell r="J1148" t="str">
            <v>ZK114.K120.C320</v>
          </cell>
          <cell r="K1148">
            <v>0</v>
          </cell>
          <cell r="L1148" t="str">
            <v>ZK114.K120.C320</v>
          </cell>
          <cell r="M1148" t="str">
            <v>ZK114.K120.C320</v>
          </cell>
          <cell r="N1148" t="str">
            <v>ZK114</v>
          </cell>
          <cell r="O1148" t="str">
            <v>C320</v>
          </cell>
          <cell r="Q1148">
            <v>0</v>
          </cell>
          <cell r="R1148">
            <v>0</v>
          </cell>
          <cell r="S1148" t="b">
            <v>0</v>
          </cell>
          <cell r="U1148" t="str">
            <v>ZK1</v>
          </cell>
          <cell r="V1148" t="str">
            <v>C320</v>
          </cell>
          <cell r="W1148">
            <v>0</v>
          </cell>
          <cell r="X1148">
            <v>467.87</v>
          </cell>
          <cell r="Y1148">
            <v>0</v>
          </cell>
          <cell r="Z1148">
            <v>0</v>
          </cell>
          <cell r="AA1148">
            <v>0</v>
          </cell>
          <cell r="AB1148" t="str">
            <v>C320</v>
          </cell>
          <cell r="AC1148">
            <v>0</v>
          </cell>
          <cell r="AD1148">
            <v>467.87</v>
          </cell>
          <cell r="AE1148">
            <v>0</v>
          </cell>
          <cell r="AF1148">
            <v>0</v>
          </cell>
          <cell r="AG1148" t="str">
            <v>C320</v>
          </cell>
          <cell r="AK1148">
            <v>1</v>
          </cell>
          <cell r="AL1148">
            <v>0</v>
          </cell>
          <cell r="AV1148">
            <v>467.87</v>
          </cell>
        </row>
        <row r="1149">
          <cell r="A1149" t="str">
            <v>ZK114.K120.C395</v>
          </cell>
          <cell r="B1149" t="str">
            <v>ZK114</v>
          </cell>
          <cell r="C1149">
            <v>0</v>
          </cell>
          <cell r="D1149">
            <v>0</v>
          </cell>
          <cell r="E1149">
            <v>27</v>
          </cell>
          <cell r="F1149">
            <v>811.15</v>
          </cell>
          <cell r="G1149">
            <v>0</v>
          </cell>
          <cell r="H1149">
            <v>811.15</v>
          </cell>
          <cell r="J1149" t="str">
            <v>ZK114.K120.C395</v>
          </cell>
          <cell r="K1149">
            <v>811.15</v>
          </cell>
          <cell r="L1149" t="str">
            <v>ZK114.K120.C395</v>
          </cell>
          <cell r="M1149" t="str">
            <v>ZK114.K120.C395</v>
          </cell>
          <cell r="N1149" t="str">
            <v>ZK114</v>
          </cell>
          <cell r="O1149" t="str">
            <v>C395</v>
          </cell>
          <cell r="Q1149">
            <v>811.15</v>
          </cell>
          <cell r="R1149">
            <v>0</v>
          </cell>
          <cell r="S1149" t="b">
            <v>0</v>
          </cell>
          <cell r="U1149" t="str">
            <v>ZK1</v>
          </cell>
          <cell r="V1149" t="str">
            <v>C395</v>
          </cell>
          <cell r="W1149">
            <v>0</v>
          </cell>
          <cell r="X1149">
            <v>27</v>
          </cell>
          <cell r="Y1149">
            <v>811.15</v>
          </cell>
          <cell r="Z1149">
            <v>0</v>
          </cell>
          <cell r="AA1149">
            <v>811.15</v>
          </cell>
          <cell r="AB1149" t="str">
            <v>C395</v>
          </cell>
          <cell r="AC1149">
            <v>0</v>
          </cell>
          <cell r="AD1149">
            <v>27</v>
          </cell>
          <cell r="AE1149">
            <v>811.15</v>
          </cell>
          <cell r="AF1149">
            <v>0</v>
          </cell>
          <cell r="AG1149" t="str">
            <v>C395</v>
          </cell>
          <cell r="AK1149">
            <v>1</v>
          </cell>
          <cell r="AL1149">
            <v>0</v>
          </cell>
          <cell r="AV1149">
            <v>838.15</v>
          </cell>
        </row>
        <row r="1150">
          <cell r="A1150" t="str">
            <v>ZK114.K122.C555</v>
          </cell>
          <cell r="B1150" t="str">
            <v>ZK114</v>
          </cell>
          <cell r="C1150">
            <v>0</v>
          </cell>
          <cell r="D1150">
            <v>0</v>
          </cell>
          <cell r="E1150">
            <v>0</v>
          </cell>
          <cell r="F1150">
            <v>890</v>
          </cell>
          <cell r="G1150">
            <v>0</v>
          </cell>
          <cell r="H1150">
            <v>890</v>
          </cell>
          <cell r="J1150" t="str">
            <v>ZK114.K122.C555</v>
          </cell>
          <cell r="K1150">
            <v>890</v>
          </cell>
          <cell r="L1150" t="str">
            <v>ZK114.K122.C555</v>
          </cell>
          <cell r="M1150" t="str">
            <v>ZK114.K122.C555</v>
          </cell>
          <cell r="N1150" t="str">
            <v>ZK114</v>
          </cell>
          <cell r="O1150" t="str">
            <v>C555</v>
          </cell>
          <cell r="Q1150">
            <v>890</v>
          </cell>
          <cell r="R1150">
            <v>0</v>
          </cell>
          <cell r="S1150" t="b">
            <v>0</v>
          </cell>
          <cell r="U1150" t="str">
            <v>ZK1</v>
          </cell>
          <cell r="V1150" t="str">
            <v>C555</v>
          </cell>
          <cell r="W1150">
            <v>0</v>
          </cell>
          <cell r="X1150">
            <v>0</v>
          </cell>
          <cell r="Y1150">
            <v>890</v>
          </cell>
          <cell r="Z1150">
            <v>0</v>
          </cell>
          <cell r="AA1150">
            <v>890</v>
          </cell>
          <cell r="AB1150" t="str">
            <v>C555</v>
          </cell>
          <cell r="AC1150">
            <v>0</v>
          </cell>
          <cell r="AD1150">
            <v>0</v>
          </cell>
          <cell r="AE1150">
            <v>890</v>
          </cell>
          <cell r="AF1150">
            <v>0</v>
          </cell>
          <cell r="AG1150" t="str">
            <v>C555</v>
          </cell>
          <cell r="AK1150">
            <v>1</v>
          </cell>
          <cell r="AL1150">
            <v>0</v>
          </cell>
          <cell r="AV1150">
            <v>890</v>
          </cell>
        </row>
        <row r="1151">
          <cell r="A1151" t="str">
            <v>ZK114.K130.C603</v>
          </cell>
          <cell r="B1151" t="str">
            <v>ZK114</v>
          </cell>
          <cell r="C1151">
            <v>0</v>
          </cell>
          <cell r="D1151">
            <v>0</v>
          </cell>
          <cell r="E1151">
            <v>449.35</v>
          </cell>
          <cell r="F1151">
            <v>0</v>
          </cell>
          <cell r="G1151">
            <v>0</v>
          </cell>
          <cell r="H1151">
            <v>0</v>
          </cell>
          <cell r="J1151" t="str">
            <v>ZK114.K130.C603</v>
          </cell>
          <cell r="K1151">
            <v>0</v>
          </cell>
          <cell r="L1151" t="str">
            <v>ZK114.K130.C603</v>
          </cell>
          <cell r="M1151" t="str">
            <v>ZK114.K130.C603</v>
          </cell>
          <cell r="N1151" t="str">
            <v>ZK114</v>
          </cell>
          <cell r="O1151" t="str">
            <v>C603</v>
          </cell>
          <cell r="Q1151">
            <v>0</v>
          </cell>
          <cell r="R1151">
            <v>0</v>
          </cell>
          <cell r="S1151" t="b">
            <v>0</v>
          </cell>
          <cell r="U1151" t="str">
            <v>ZK1</v>
          </cell>
          <cell r="V1151" t="str">
            <v>C603</v>
          </cell>
          <cell r="W1151">
            <v>0</v>
          </cell>
          <cell r="X1151">
            <v>449.35</v>
          </cell>
          <cell r="Y1151">
            <v>0</v>
          </cell>
          <cell r="Z1151">
            <v>0</v>
          </cell>
          <cell r="AA1151">
            <v>0</v>
          </cell>
          <cell r="AB1151" t="str">
            <v>C603</v>
          </cell>
          <cell r="AC1151">
            <v>0</v>
          </cell>
          <cell r="AD1151">
            <v>449.35</v>
          </cell>
          <cell r="AE1151">
            <v>0</v>
          </cell>
          <cell r="AF1151">
            <v>0</v>
          </cell>
          <cell r="AG1151" t="str">
            <v>C603</v>
          </cell>
          <cell r="AK1151">
            <v>1</v>
          </cell>
          <cell r="AL1151">
            <v>0</v>
          </cell>
          <cell r="AV1151">
            <v>449.35</v>
          </cell>
        </row>
        <row r="1152">
          <cell r="A1152" t="str">
            <v>ZK114.K133.0000</v>
          </cell>
          <cell r="B1152" t="str">
            <v>ZK114</v>
          </cell>
          <cell r="C1152">
            <v>0</v>
          </cell>
          <cell r="D1152">
            <v>26.88</v>
          </cell>
          <cell r="E1152">
            <v>0</v>
          </cell>
          <cell r="F1152">
            <v>0</v>
          </cell>
          <cell r="G1152">
            <v>0</v>
          </cell>
          <cell r="H1152">
            <v>0</v>
          </cell>
          <cell r="J1152" t="str">
            <v>ZK114.K133.0000</v>
          </cell>
          <cell r="K1152">
            <v>0</v>
          </cell>
          <cell r="L1152" t="str">
            <v>ZK114.K133.0000</v>
          </cell>
          <cell r="M1152" t="str">
            <v>ZK114.K133.0000</v>
          </cell>
          <cell r="N1152" t="str">
            <v>ZK114</v>
          </cell>
          <cell r="O1152" t="str">
            <v>0000</v>
          </cell>
          <cell r="Q1152">
            <v>0</v>
          </cell>
          <cell r="R1152">
            <v>26.88</v>
          </cell>
          <cell r="S1152" t="b">
            <v>0</v>
          </cell>
          <cell r="U1152" t="str">
            <v>ZK1</v>
          </cell>
          <cell r="V1152" t="str">
            <v>0000</v>
          </cell>
          <cell r="W1152">
            <v>26.88</v>
          </cell>
          <cell r="X1152">
            <v>0</v>
          </cell>
          <cell r="Y1152">
            <v>0</v>
          </cell>
          <cell r="Z1152">
            <v>0</v>
          </cell>
          <cell r="AA1152">
            <v>0</v>
          </cell>
          <cell r="AB1152" t="str">
            <v>0000</v>
          </cell>
          <cell r="AC1152">
            <v>26.88</v>
          </cell>
          <cell r="AD1152">
            <v>0</v>
          </cell>
          <cell r="AE1152">
            <v>0</v>
          </cell>
          <cell r="AF1152">
            <v>0</v>
          </cell>
          <cell r="AG1152" t="str">
            <v>0000</v>
          </cell>
          <cell r="AK1152">
            <v>1</v>
          </cell>
          <cell r="AL1152">
            <v>0</v>
          </cell>
          <cell r="AV1152">
            <v>26.88</v>
          </cell>
        </row>
        <row r="1153">
          <cell r="A1153" t="str">
            <v>ZK114.K133.C181</v>
          </cell>
          <cell r="B1153" t="str">
            <v>ZK114</v>
          </cell>
          <cell r="C1153">
            <v>0</v>
          </cell>
          <cell r="D1153">
            <v>0</v>
          </cell>
          <cell r="E1153">
            <v>19.649999999999999</v>
          </cell>
          <cell r="F1153">
            <v>0</v>
          </cell>
          <cell r="G1153">
            <v>0</v>
          </cell>
          <cell r="H1153">
            <v>0</v>
          </cell>
          <cell r="J1153" t="str">
            <v>ZK114.K133.C181</v>
          </cell>
          <cell r="K1153">
            <v>0</v>
          </cell>
          <cell r="L1153" t="str">
            <v>ZK114.K133.C181</v>
          </cell>
          <cell r="M1153" t="str">
            <v>ZK114.K133.C181</v>
          </cell>
          <cell r="N1153" t="str">
            <v>ZK114</v>
          </cell>
          <cell r="O1153" t="str">
            <v>C181</v>
          </cell>
          <cell r="Q1153">
            <v>0</v>
          </cell>
          <cell r="R1153">
            <v>0</v>
          </cell>
          <cell r="S1153" t="b">
            <v>0</v>
          </cell>
          <cell r="U1153" t="str">
            <v>ZK1</v>
          </cell>
          <cell r="V1153" t="str">
            <v>C181</v>
          </cell>
          <cell r="W1153">
            <v>0</v>
          </cell>
          <cell r="X1153">
            <v>19.649999999999999</v>
          </cell>
          <cell r="Y1153">
            <v>0</v>
          </cell>
          <cell r="Z1153">
            <v>0</v>
          </cell>
          <cell r="AA1153">
            <v>0</v>
          </cell>
          <cell r="AB1153" t="str">
            <v>C181</v>
          </cell>
          <cell r="AC1153">
            <v>0</v>
          </cell>
          <cell r="AD1153">
            <v>19.649999999999999</v>
          </cell>
          <cell r="AE1153">
            <v>0</v>
          </cell>
          <cell r="AF1153">
            <v>0</v>
          </cell>
          <cell r="AG1153" t="str">
            <v>C181</v>
          </cell>
          <cell r="AK1153">
            <v>1</v>
          </cell>
          <cell r="AL1153">
            <v>0</v>
          </cell>
          <cell r="AV1153">
            <v>19.649999999999999</v>
          </cell>
        </row>
        <row r="1154">
          <cell r="A1154" t="str">
            <v>ZK114.K133.C320</v>
          </cell>
          <cell r="B1154" t="str">
            <v>ZK114</v>
          </cell>
          <cell r="C1154">
            <v>0</v>
          </cell>
          <cell r="D1154">
            <v>0</v>
          </cell>
          <cell r="E1154">
            <v>54.4</v>
          </cell>
          <cell r="F1154">
            <v>8.69</v>
          </cell>
          <cell r="G1154">
            <v>0</v>
          </cell>
          <cell r="H1154">
            <v>8.69</v>
          </cell>
          <cell r="J1154" t="str">
            <v>ZK114.K133.C320</v>
          </cell>
          <cell r="K1154">
            <v>8.69</v>
          </cell>
          <cell r="L1154" t="str">
            <v>ZK114.K133.C320</v>
          </cell>
          <cell r="M1154" t="str">
            <v>ZK114.K133.C320</v>
          </cell>
          <cell r="N1154" t="str">
            <v>ZK114</v>
          </cell>
          <cell r="O1154" t="str">
            <v>C320</v>
          </cell>
          <cell r="Q1154">
            <v>8.69</v>
          </cell>
          <cell r="R1154">
            <v>0</v>
          </cell>
          <cell r="S1154" t="b">
            <v>0</v>
          </cell>
          <cell r="U1154" t="str">
            <v>ZK1</v>
          </cell>
          <cell r="V1154" t="str">
            <v>C320</v>
          </cell>
          <cell r="W1154">
            <v>0</v>
          </cell>
          <cell r="X1154">
            <v>54.4</v>
          </cell>
          <cell r="Y1154">
            <v>8.69</v>
          </cell>
          <cell r="Z1154">
            <v>0</v>
          </cell>
          <cell r="AA1154">
            <v>8.69</v>
          </cell>
          <cell r="AB1154" t="str">
            <v>C320</v>
          </cell>
          <cell r="AC1154">
            <v>0</v>
          </cell>
          <cell r="AD1154">
            <v>54.4</v>
          </cell>
          <cell r="AE1154">
            <v>8.69</v>
          </cell>
          <cell r="AF1154">
            <v>0</v>
          </cell>
          <cell r="AG1154" t="str">
            <v>C320</v>
          </cell>
          <cell r="AK1154">
            <v>1</v>
          </cell>
          <cell r="AL1154">
            <v>0</v>
          </cell>
          <cell r="AV1154">
            <v>63.089999999999996</v>
          </cell>
        </row>
        <row r="1155">
          <cell r="A1155" t="str">
            <v>ZK114.K133.C390</v>
          </cell>
          <cell r="B1155" t="str">
            <v>ZK114</v>
          </cell>
          <cell r="C1155">
            <v>0</v>
          </cell>
          <cell r="D1155">
            <v>0</v>
          </cell>
          <cell r="E1155">
            <v>48.6</v>
          </cell>
          <cell r="F1155">
            <v>0</v>
          </cell>
          <cell r="G1155">
            <v>0</v>
          </cell>
          <cell r="H1155">
            <v>0</v>
          </cell>
          <cell r="J1155" t="str">
            <v>ZK114.K133.C390</v>
          </cell>
          <cell r="K1155">
            <v>0</v>
          </cell>
          <cell r="L1155" t="str">
            <v>ZK114.K133.C390</v>
          </cell>
          <cell r="M1155" t="str">
            <v>ZK114.K133.C390</v>
          </cell>
          <cell r="N1155" t="str">
            <v>ZK114</v>
          </cell>
          <cell r="O1155" t="str">
            <v>C390</v>
          </cell>
          <cell r="Q1155">
            <v>0</v>
          </cell>
          <cell r="R1155">
            <v>0</v>
          </cell>
          <cell r="S1155" t="b">
            <v>0</v>
          </cell>
          <cell r="U1155" t="str">
            <v>ZK1</v>
          </cell>
          <cell r="V1155" t="str">
            <v>C390</v>
          </cell>
          <cell r="W1155">
            <v>0</v>
          </cell>
          <cell r="X1155">
            <v>48.6</v>
          </cell>
          <cell r="Y1155">
            <v>0</v>
          </cell>
          <cell r="Z1155">
            <v>0</v>
          </cell>
          <cell r="AA1155">
            <v>0</v>
          </cell>
          <cell r="AB1155" t="str">
            <v>C390</v>
          </cell>
          <cell r="AC1155">
            <v>0</v>
          </cell>
          <cell r="AD1155">
            <v>48.6</v>
          </cell>
          <cell r="AE1155">
            <v>0</v>
          </cell>
          <cell r="AF1155">
            <v>0</v>
          </cell>
          <cell r="AG1155" t="str">
            <v>C390</v>
          </cell>
          <cell r="AK1155">
            <v>1</v>
          </cell>
          <cell r="AL1155">
            <v>0</v>
          </cell>
          <cell r="AV1155">
            <v>48.6</v>
          </cell>
        </row>
        <row r="1156">
          <cell r="A1156" t="str">
            <v>ZK114.K133.C395</v>
          </cell>
          <cell r="B1156" t="str">
            <v>ZK114</v>
          </cell>
          <cell r="C1156">
            <v>0</v>
          </cell>
          <cell r="D1156">
            <v>0</v>
          </cell>
          <cell r="E1156">
            <v>106.44</v>
          </cell>
          <cell r="F1156">
            <v>559.79999999999995</v>
          </cell>
          <cell r="G1156">
            <v>0</v>
          </cell>
          <cell r="H1156">
            <v>559.79999999999995</v>
          </cell>
          <cell r="J1156" t="str">
            <v>ZK114.K133.C395</v>
          </cell>
          <cell r="K1156">
            <v>559.79999999999995</v>
          </cell>
          <cell r="L1156" t="str">
            <v>ZK114.K133.C395</v>
          </cell>
          <cell r="M1156" t="str">
            <v>ZK114.K133.C395</v>
          </cell>
          <cell r="N1156" t="str">
            <v>ZK114</v>
          </cell>
          <cell r="O1156" t="str">
            <v>C395</v>
          </cell>
          <cell r="Q1156">
            <v>559.79999999999995</v>
          </cell>
          <cell r="R1156">
            <v>0</v>
          </cell>
          <cell r="S1156" t="b">
            <v>0</v>
          </cell>
          <cell r="U1156" t="str">
            <v>ZK1</v>
          </cell>
          <cell r="V1156" t="str">
            <v>C395</v>
          </cell>
          <cell r="W1156">
            <v>0</v>
          </cell>
          <cell r="X1156">
            <v>106.44</v>
          </cell>
          <cell r="Y1156">
            <v>559.79999999999995</v>
          </cell>
          <cell r="Z1156">
            <v>0</v>
          </cell>
          <cell r="AA1156">
            <v>559.79999999999995</v>
          </cell>
          <cell r="AB1156" t="str">
            <v>C395</v>
          </cell>
          <cell r="AC1156">
            <v>0</v>
          </cell>
          <cell r="AD1156">
            <v>106.44</v>
          </cell>
          <cell r="AE1156">
            <v>559.79999999999995</v>
          </cell>
          <cell r="AF1156">
            <v>0</v>
          </cell>
          <cell r="AG1156" t="str">
            <v>C395</v>
          </cell>
          <cell r="AK1156">
            <v>1</v>
          </cell>
          <cell r="AL1156">
            <v>0</v>
          </cell>
          <cell r="AV1156">
            <v>666.24</v>
          </cell>
        </row>
        <row r="1157">
          <cell r="A1157" t="str">
            <v>ZK114.K133.C700</v>
          </cell>
          <cell r="B1157" t="str">
            <v>ZK114</v>
          </cell>
          <cell r="C1157">
            <v>0</v>
          </cell>
          <cell r="D1157">
            <v>0</v>
          </cell>
          <cell r="E1157">
            <v>26.67</v>
          </cell>
          <cell r="F1157">
            <v>0</v>
          </cell>
          <cell r="G1157">
            <v>0</v>
          </cell>
          <cell r="H1157">
            <v>0</v>
          </cell>
          <cell r="J1157" t="str">
            <v>ZK114.K133.C700</v>
          </cell>
          <cell r="K1157">
            <v>0</v>
          </cell>
          <cell r="L1157" t="str">
            <v>ZK114.K133.C700</v>
          </cell>
          <cell r="M1157" t="str">
            <v>ZK114.K133.C700</v>
          </cell>
          <cell r="N1157" t="str">
            <v>ZK114</v>
          </cell>
          <cell r="O1157" t="str">
            <v>C700</v>
          </cell>
          <cell r="Q1157">
            <v>0</v>
          </cell>
          <cell r="R1157">
            <v>0</v>
          </cell>
          <cell r="S1157" t="b">
            <v>0</v>
          </cell>
          <cell r="U1157" t="str">
            <v>ZK1</v>
          </cell>
          <cell r="V1157" t="str">
            <v>C700</v>
          </cell>
          <cell r="W1157">
            <v>0</v>
          </cell>
          <cell r="X1157">
            <v>26.67</v>
          </cell>
          <cell r="Y1157">
            <v>0</v>
          </cell>
          <cell r="Z1157">
            <v>0</v>
          </cell>
          <cell r="AA1157">
            <v>0</v>
          </cell>
          <cell r="AB1157" t="str">
            <v>C700</v>
          </cell>
          <cell r="AC1157">
            <v>0</v>
          </cell>
          <cell r="AD1157">
            <v>26.67</v>
          </cell>
          <cell r="AE1157">
            <v>0</v>
          </cell>
          <cell r="AF1157">
            <v>0</v>
          </cell>
          <cell r="AG1157" t="str">
            <v>C700</v>
          </cell>
          <cell r="AK1157">
            <v>1</v>
          </cell>
          <cell r="AL1157">
            <v>0</v>
          </cell>
          <cell r="AV1157">
            <v>26.67</v>
          </cell>
        </row>
        <row r="1158">
          <cell r="A1158" t="str">
            <v>ZK114.K135.C395</v>
          </cell>
          <cell r="B1158" t="str">
            <v>ZK114</v>
          </cell>
          <cell r="C1158">
            <v>0</v>
          </cell>
          <cell r="D1158">
            <v>0</v>
          </cell>
          <cell r="E1158">
            <v>0</v>
          </cell>
          <cell r="F1158">
            <v>569.49</v>
          </cell>
          <cell r="G1158">
            <v>0</v>
          </cell>
          <cell r="H1158">
            <v>569.49</v>
          </cell>
          <cell r="J1158" t="str">
            <v>ZK114.K135.C395</v>
          </cell>
          <cell r="K1158">
            <v>569.49</v>
          </cell>
          <cell r="L1158" t="str">
            <v>ZK114.K135.C395</v>
          </cell>
          <cell r="M1158" t="str">
            <v>ZK114.K135.C395</v>
          </cell>
          <cell r="N1158" t="str">
            <v>ZK114</v>
          </cell>
          <cell r="O1158" t="str">
            <v>C395</v>
          </cell>
          <cell r="Q1158">
            <v>569.49</v>
          </cell>
          <cell r="R1158">
            <v>0</v>
          </cell>
          <cell r="S1158" t="b">
            <v>0</v>
          </cell>
          <cell r="U1158" t="str">
            <v>ZK1</v>
          </cell>
          <cell r="V1158" t="str">
            <v>C395</v>
          </cell>
          <cell r="W1158">
            <v>0</v>
          </cell>
          <cell r="X1158">
            <v>0</v>
          </cell>
          <cell r="Y1158">
            <v>569.49</v>
          </cell>
          <cell r="Z1158">
            <v>0</v>
          </cell>
          <cell r="AA1158">
            <v>569.49</v>
          </cell>
          <cell r="AB1158" t="str">
            <v>C395</v>
          </cell>
          <cell r="AC1158">
            <v>0</v>
          </cell>
          <cell r="AD1158">
            <v>0</v>
          </cell>
          <cell r="AE1158">
            <v>569.49</v>
          </cell>
          <cell r="AF1158">
            <v>0</v>
          </cell>
          <cell r="AG1158" t="str">
            <v>C395</v>
          </cell>
          <cell r="AK1158">
            <v>1</v>
          </cell>
          <cell r="AL1158">
            <v>0</v>
          </cell>
          <cell r="AV1158">
            <v>569.49</v>
          </cell>
        </row>
        <row r="1159">
          <cell r="A1159" t="str">
            <v>ZK114.K145.I003</v>
          </cell>
          <cell r="B1159" t="str">
            <v>ZK114</v>
          </cell>
          <cell r="C1159">
            <v>0</v>
          </cell>
          <cell r="D1159">
            <v>0</v>
          </cell>
          <cell r="E1159">
            <v>0</v>
          </cell>
          <cell r="F1159">
            <v>1.75</v>
          </cell>
          <cell r="G1159">
            <v>0</v>
          </cell>
          <cell r="H1159">
            <v>1.75</v>
          </cell>
          <cell r="J1159" t="str">
            <v>ZK114.K145.I003</v>
          </cell>
          <cell r="K1159">
            <v>1.75</v>
          </cell>
          <cell r="L1159" t="str">
            <v>ZK114.K145.I003</v>
          </cell>
          <cell r="M1159" t="str">
            <v>ZK114.K145.I003</v>
          </cell>
          <cell r="N1159" t="str">
            <v>ZK114</v>
          </cell>
          <cell r="O1159" t="str">
            <v>I003</v>
          </cell>
          <cell r="Q1159">
            <v>1.75</v>
          </cell>
          <cell r="R1159">
            <v>0</v>
          </cell>
          <cell r="S1159" t="b">
            <v>0</v>
          </cell>
          <cell r="U1159" t="str">
            <v>ZK1</v>
          </cell>
          <cell r="V1159" t="str">
            <v>I003</v>
          </cell>
          <cell r="W1159">
            <v>0</v>
          </cell>
          <cell r="X1159">
            <v>0</v>
          </cell>
          <cell r="Y1159">
            <v>1.75</v>
          </cell>
          <cell r="Z1159">
            <v>0</v>
          </cell>
          <cell r="AA1159">
            <v>1.75</v>
          </cell>
          <cell r="AB1159" t="str">
            <v>I003</v>
          </cell>
          <cell r="AC1159">
            <v>0</v>
          </cell>
          <cell r="AD1159">
            <v>0</v>
          </cell>
          <cell r="AE1159">
            <v>1.75</v>
          </cell>
          <cell r="AF1159">
            <v>0</v>
          </cell>
          <cell r="AG1159" t="str">
            <v>I003</v>
          </cell>
          <cell r="AK1159">
            <v>1</v>
          </cell>
          <cell r="AL1159">
            <v>0</v>
          </cell>
          <cell r="AV1159">
            <v>1.75</v>
          </cell>
        </row>
        <row r="1160">
          <cell r="A1160" t="str">
            <v>ZK114.K147.I003</v>
          </cell>
          <cell r="B1160" t="str">
            <v>ZK114</v>
          </cell>
          <cell r="C1160">
            <v>0</v>
          </cell>
          <cell r="D1160">
            <v>0</v>
          </cell>
          <cell r="E1160">
            <v>0</v>
          </cell>
          <cell r="F1160">
            <v>717.92</v>
          </cell>
          <cell r="G1160">
            <v>0</v>
          </cell>
          <cell r="H1160">
            <v>717.92</v>
          </cell>
          <cell r="J1160" t="str">
            <v>ZK114.K147.I003</v>
          </cell>
          <cell r="K1160">
            <v>717.92</v>
          </cell>
          <cell r="L1160" t="str">
            <v>ZK114.K147.I003</v>
          </cell>
          <cell r="M1160" t="str">
            <v>ZK114.K147.I003</v>
          </cell>
          <cell r="N1160" t="str">
            <v>ZK114</v>
          </cell>
          <cell r="O1160" t="str">
            <v>I003</v>
          </cell>
          <cell r="Q1160">
            <v>717.92</v>
          </cell>
          <cell r="R1160">
            <v>0</v>
          </cell>
          <cell r="S1160" t="b">
            <v>0</v>
          </cell>
          <cell r="U1160" t="str">
            <v>ZK1</v>
          </cell>
          <cell r="V1160" t="str">
            <v>I003</v>
          </cell>
          <cell r="W1160">
            <v>0</v>
          </cell>
          <cell r="X1160">
            <v>0</v>
          </cell>
          <cell r="Y1160">
            <v>717.92</v>
          </cell>
          <cell r="Z1160">
            <v>0</v>
          </cell>
          <cell r="AA1160">
            <v>717.92</v>
          </cell>
          <cell r="AB1160" t="str">
            <v>I003</v>
          </cell>
          <cell r="AC1160">
            <v>0</v>
          </cell>
          <cell r="AD1160">
            <v>0</v>
          </cell>
          <cell r="AE1160">
            <v>717.92</v>
          </cell>
          <cell r="AF1160">
            <v>0</v>
          </cell>
          <cell r="AG1160" t="str">
            <v>I003</v>
          </cell>
          <cell r="AK1160">
            <v>1</v>
          </cell>
          <cell r="AL1160">
            <v>0</v>
          </cell>
          <cell r="AV1160">
            <v>717.92</v>
          </cell>
        </row>
        <row r="1161">
          <cell r="A1161" t="str">
            <v>ZK114.K170.C390</v>
          </cell>
          <cell r="B1161" t="str">
            <v>ZK114</v>
          </cell>
          <cell r="C1161">
            <v>0</v>
          </cell>
          <cell r="D1161">
            <v>0</v>
          </cell>
          <cell r="E1161">
            <v>7409.5</v>
          </cell>
          <cell r="F1161">
            <v>0</v>
          </cell>
          <cell r="G1161">
            <v>0</v>
          </cell>
          <cell r="H1161">
            <v>0</v>
          </cell>
          <cell r="J1161" t="str">
            <v>ZK114.K170.C390</v>
          </cell>
          <cell r="K1161">
            <v>0</v>
          </cell>
          <cell r="L1161" t="str">
            <v>ZK114.K170.C390</v>
          </cell>
          <cell r="M1161" t="str">
            <v>ZK114.K170.C390</v>
          </cell>
          <cell r="N1161" t="str">
            <v>ZK114</v>
          </cell>
          <cell r="O1161" t="str">
            <v>C390</v>
          </cell>
          <cell r="Q1161">
            <v>0</v>
          </cell>
          <cell r="R1161">
            <v>0</v>
          </cell>
          <cell r="S1161" t="b">
            <v>0</v>
          </cell>
          <cell r="U1161" t="str">
            <v>ZK1</v>
          </cell>
          <cell r="V1161" t="str">
            <v>C390</v>
          </cell>
          <cell r="W1161">
            <v>0</v>
          </cell>
          <cell r="X1161">
            <v>7409.5</v>
          </cell>
          <cell r="Y1161">
            <v>0</v>
          </cell>
          <cell r="Z1161">
            <v>0</v>
          </cell>
          <cell r="AA1161">
            <v>0</v>
          </cell>
          <cell r="AB1161" t="str">
            <v>C390</v>
          </cell>
          <cell r="AC1161">
            <v>0</v>
          </cell>
          <cell r="AD1161">
            <v>7409.5</v>
          </cell>
          <cell r="AE1161">
            <v>0</v>
          </cell>
          <cell r="AF1161">
            <v>0</v>
          </cell>
          <cell r="AG1161" t="str">
            <v>C390</v>
          </cell>
          <cell r="AK1161">
            <v>1</v>
          </cell>
          <cell r="AL1161">
            <v>0</v>
          </cell>
          <cell r="AV1161">
            <v>7409.5</v>
          </cell>
        </row>
        <row r="1162">
          <cell r="A1162" t="str">
            <v>ZK114.K171.C320</v>
          </cell>
          <cell r="B1162" t="str">
            <v>ZK114</v>
          </cell>
          <cell r="C1162">
            <v>0</v>
          </cell>
          <cell r="D1162">
            <v>0</v>
          </cell>
          <cell r="E1162">
            <v>435.01</v>
          </cell>
          <cell r="F1162">
            <v>0</v>
          </cell>
          <cell r="G1162">
            <v>0</v>
          </cell>
          <cell r="H1162">
            <v>0</v>
          </cell>
          <cell r="J1162" t="str">
            <v>ZK114.K171.C320</v>
          </cell>
          <cell r="K1162">
            <v>0</v>
          </cell>
          <cell r="L1162" t="str">
            <v>ZK114.K171.C320</v>
          </cell>
          <cell r="M1162" t="str">
            <v>ZK114.K171.C320</v>
          </cell>
          <cell r="N1162" t="str">
            <v>ZK114</v>
          </cell>
          <cell r="O1162" t="str">
            <v>C320</v>
          </cell>
          <cell r="Q1162">
            <v>0</v>
          </cell>
          <cell r="R1162">
            <v>0</v>
          </cell>
          <cell r="S1162" t="b">
            <v>0</v>
          </cell>
          <cell r="U1162" t="str">
            <v>ZK1</v>
          </cell>
          <cell r="V1162" t="str">
            <v>C320</v>
          </cell>
          <cell r="W1162">
            <v>0</v>
          </cell>
          <cell r="X1162">
            <v>435.01</v>
          </cell>
          <cell r="Y1162">
            <v>0</v>
          </cell>
          <cell r="Z1162">
            <v>0</v>
          </cell>
          <cell r="AA1162">
            <v>0</v>
          </cell>
          <cell r="AB1162" t="str">
            <v>C320</v>
          </cell>
          <cell r="AC1162">
            <v>0</v>
          </cell>
          <cell r="AD1162">
            <v>435.01</v>
          </cell>
          <cell r="AE1162">
            <v>0</v>
          </cell>
          <cell r="AF1162">
            <v>0</v>
          </cell>
          <cell r="AG1162" t="str">
            <v>C320</v>
          </cell>
          <cell r="AK1162">
            <v>1</v>
          </cell>
          <cell r="AL1162">
            <v>0</v>
          </cell>
          <cell r="AV1162">
            <v>435.01</v>
          </cell>
        </row>
        <row r="1163">
          <cell r="A1163" t="str">
            <v>ZK114.K171.C603</v>
          </cell>
          <cell r="B1163" t="str">
            <v>ZK114</v>
          </cell>
          <cell r="C1163">
            <v>0</v>
          </cell>
          <cell r="D1163">
            <v>0</v>
          </cell>
          <cell r="E1163">
            <v>126.44</v>
          </cell>
          <cell r="F1163">
            <v>0</v>
          </cell>
          <cell r="G1163">
            <v>0</v>
          </cell>
          <cell r="H1163">
            <v>0</v>
          </cell>
          <cell r="J1163" t="str">
            <v>ZK114.K171.C603</v>
          </cell>
          <cell r="K1163">
            <v>0</v>
          </cell>
          <cell r="L1163" t="str">
            <v>ZK114.K171.C603</v>
          </cell>
          <cell r="M1163" t="str">
            <v>ZK114.K171.C603</v>
          </cell>
          <cell r="N1163" t="str">
            <v>ZK114</v>
          </cell>
          <cell r="O1163" t="str">
            <v>C603</v>
          </cell>
          <cell r="Q1163">
            <v>0</v>
          </cell>
          <cell r="R1163">
            <v>0</v>
          </cell>
          <cell r="S1163" t="b">
            <v>0</v>
          </cell>
          <cell r="U1163" t="str">
            <v>ZK1</v>
          </cell>
          <cell r="V1163" t="str">
            <v>C603</v>
          </cell>
          <cell r="W1163">
            <v>0</v>
          </cell>
          <cell r="X1163">
            <v>126.44</v>
          </cell>
          <cell r="Y1163">
            <v>0</v>
          </cell>
          <cell r="Z1163">
            <v>0</v>
          </cell>
          <cell r="AA1163">
            <v>0</v>
          </cell>
          <cell r="AB1163" t="str">
            <v>C603</v>
          </cell>
          <cell r="AC1163">
            <v>0</v>
          </cell>
          <cell r="AD1163">
            <v>126.44</v>
          </cell>
          <cell r="AE1163">
            <v>0</v>
          </cell>
          <cell r="AF1163">
            <v>0</v>
          </cell>
          <cell r="AG1163" t="str">
            <v>C603</v>
          </cell>
          <cell r="AK1163">
            <v>1</v>
          </cell>
          <cell r="AL1163">
            <v>0</v>
          </cell>
          <cell r="AV1163">
            <v>126.44</v>
          </cell>
        </row>
        <row r="1164">
          <cell r="A1164" t="str">
            <v>ZK114.K176.C140</v>
          </cell>
          <cell r="B1164" t="str">
            <v>ZK114</v>
          </cell>
          <cell r="C1164">
            <v>0</v>
          </cell>
          <cell r="D1164">
            <v>0</v>
          </cell>
          <cell r="E1164">
            <v>10</v>
          </cell>
          <cell r="F1164">
            <v>0</v>
          </cell>
          <cell r="G1164">
            <v>0</v>
          </cell>
          <cell r="H1164">
            <v>0</v>
          </cell>
          <cell r="J1164" t="str">
            <v>ZK114.K176.C140</v>
          </cell>
          <cell r="K1164">
            <v>0</v>
          </cell>
          <cell r="L1164" t="str">
            <v>ZK114.K176.C140</v>
          </cell>
          <cell r="M1164" t="str">
            <v>ZK114.K176.C140</v>
          </cell>
          <cell r="N1164" t="str">
            <v>ZK114</v>
          </cell>
          <cell r="O1164" t="str">
            <v>C140</v>
          </cell>
          <cell r="Q1164">
            <v>0</v>
          </cell>
          <cell r="R1164">
            <v>0</v>
          </cell>
          <cell r="S1164" t="b">
            <v>0</v>
          </cell>
          <cell r="U1164" t="str">
            <v>ZK1</v>
          </cell>
          <cell r="V1164" t="str">
            <v>C140</v>
          </cell>
          <cell r="W1164">
            <v>0</v>
          </cell>
          <cell r="X1164">
            <v>10</v>
          </cell>
          <cell r="Y1164">
            <v>0</v>
          </cell>
          <cell r="Z1164">
            <v>0</v>
          </cell>
          <cell r="AA1164">
            <v>0</v>
          </cell>
          <cell r="AB1164" t="str">
            <v>C140</v>
          </cell>
          <cell r="AC1164">
            <v>0</v>
          </cell>
          <cell r="AD1164">
            <v>10</v>
          </cell>
          <cell r="AE1164">
            <v>0</v>
          </cell>
          <cell r="AF1164">
            <v>0</v>
          </cell>
          <cell r="AG1164" t="str">
            <v>C140</v>
          </cell>
          <cell r="AK1164">
            <v>1</v>
          </cell>
          <cell r="AL1164">
            <v>0</v>
          </cell>
          <cell r="AV1164">
            <v>10</v>
          </cell>
        </row>
        <row r="1165">
          <cell r="A1165" t="str">
            <v>ZK114.K190.C390</v>
          </cell>
          <cell r="B1165" t="str">
            <v>ZK114</v>
          </cell>
          <cell r="C1165">
            <v>0</v>
          </cell>
          <cell r="D1165">
            <v>0</v>
          </cell>
          <cell r="E1165">
            <v>105</v>
          </cell>
          <cell r="F1165">
            <v>0</v>
          </cell>
          <cell r="G1165">
            <v>0</v>
          </cell>
          <cell r="H1165">
            <v>0</v>
          </cell>
          <cell r="J1165" t="str">
            <v>ZK114.K190.C390</v>
          </cell>
          <cell r="K1165">
            <v>0</v>
          </cell>
          <cell r="L1165" t="str">
            <v>ZK114.K190.C390</v>
          </cell>
          <cell r="M1165" t="str">
            <v>ZK114.K190.C390</v>
          </cell>
          <cell r="N1165" t="str">
            <v>ZK114</v>
          </cell>
          <cell r="O1165" t="str">
            <v>C390</v>
          </cell>
          <cell r="Q1165">
            <v>0</v>
          </cell>
          <cell r="R1165">
            <v>0</v>
          </cell>
          <cell r="S1165" t="b">
            <v>0</v>
          </cell>
          <cell r="U1165" t="str">
            <v>ZK1</v>
          </cell>
          <cell r="V1165" t="str">
            <v>C390</v>
          </cell>
          <cell r="W1165">
            <v>0</v>
          </cell>
          <cell r="X1165">
            <v>105</v>
          </cell>
          <cell r="Y1165">
            <v>0</v>
          </cell>
          <cell r="Z1165">
            <v>0</v>
          </cell>
          <cell r="AA1165">
            <v>0</v>
          </cell>
          <cell r="AB1165" t="str">
            <v>C390</v>
          </cell>
          <cell r="AC1165">
            <v>0</v>
          </cell>
          <cell r="AD1165">
            <v>105</v>
          </cell>
          <cell r="AE1165">
            <v>0</v>
          </cell>
          <cell r="AF1165">
            <v>0</v>
          </cell>
          <cell r="AG1165" t="str">
            <v>C390</v>
          </cell>
          <cell r="AK1165">
            <v>1</v>
          </cell>
          <cell r="AL1165">
            <v>0</v>
          </cell>
          <cell r="AV1165">
            <v>105</v>
          </cell>
        </row>
        <row r="1166">
          <cell r="A1166" t="str">
            <v>ZK114.K190.C555</v>
          </cell>
          <cell r="B1166" t="str">
            <v>ZK114</v>
          </cell>
          <cell r="C1166">
            <v>0</v>
          </cell>
          <cell r="D1166">
            <v>0</v>
          </cell>
          <cell r="E1166">
            <v>0</v>
          </cell>
          <cell r="F1166">
            <v>333.44</v>
          </cell>
          <cell r="G1166">
            <v>0</v>
          </cell>
          <cell r="H1166">
            <v>333.44</v>
          </cell>
          <cell r="J1166" t="str">
            <v>ZK114.K190.C555</v>
          </cell>
          <cell r="K1166">
            <v>333.44</v>
          </cell>
          <cell r="L1166" t="str">
            <v>ZK114.K190.C555</v>
          </cell>
          <cell r="M1166" t="str">
            <v>ZK114.K190.C555</v>
          </cell>
          <cell r="N1166" t="str">
            <v>ZK114</v>
          </cell>
          <cell r="O1166" t="str">
            <v>C555</v>
          </cell>
          <cell r="Q1166">
            <v>333.44</v>
          </cell>
          <cell r="R1166">
            <v>0</v>
          </cell>
          <cell r="S1166" t="b">
            <v>0</v>
          </cell>
          <cell r="U1166" t="str">
            <v>ZK1</v>
          </cell>
          <cell r="V1166" t="str">
            <v>C555</v>
          </cell>
          <cell r="W1166">
            <v>0</v>
          </cell>
          <cell r="X1166">
            <v>0</v>
          </cell>
          <cell r="Y1166">
            <v>333.44</v>
          </cell>
          <cell r="Z1166">
            <v>0</v>
          </cell>
          <cell r="AA1166">
            <v>333.44</v>
          </cell>
          <cell r="AB1166" t="str">
            <v>C555</v>
          </cell>
          <cell r="AC1166">
            <v>0</v>
          </cell>
          <cell r="AD1166">
            <v>0</v>
          </cell>
          <cell r="AE1166">
            <v>333.44</v>
          </cell>
          <cell r="AF1166">
            <v>0</v>
          </cell>
          <cell r="AG1166" t="str">
            <v>C555</v>
          </cell>
          <cell r="AK1166">
            <v>1</v>
          </cell>
          <cell r="AL1166">
            <v>0</v>
          </cell>
          <cell r="AV1166">
            <v>333.44</v>
          </cell>
        </row>
        <row r="1167">
          <cell r="A1167" t="str">
            <v>ZK114.K203.C070</v>
          </cell>
          <cell r="B1167" t="str">
            <v>ZK114</v>
          </cell>
          <cell r="C1167">
            <v>0</v>
          </cell>
          <cell r="D1167">
            <v>0</v>
          </cell>
          <cell r="E1167">
            <v>0</v>
          </cell>
          <cell r="F1167">
            <v>1225.45</v>
          </cell>
          <cell r="G1167">
            <v>0</v>
          </cell>
          <cell r="H1167">
            <v>1225.45</v>
          </cell>
          <cell r="J1167" t="str">
            <v>ZK114.K203.C070</v>
          </cell>
          <cell r="K1167">
            <v>1225.45</v>
          </cell>
          <cell r="L1167" t="str">
            <v>ZK114.K203.C070</v>
          </cell>
          <cell r="M1167" t="str">
            <v>ZK114.K203.C070</v>
          </cell>
          <cell r="N1167" t="str">
            <v>ZK114</v>
          </cell>
          <cell r="O1167" t="str">
            <v>C070</v>
          </cell>
          <cell r="Q1167">
            <v>1225.45</v>
          </cell>
          <cell r="R1167">
            <v>0</v>
          </cell>
          <cell r="S1167" t="b">
            <v>0</v>
          </cell>
          <cell r="U1167" t="str">
            <v>ZK1</v>
          </cell>
          <cell r="V1167" t="str">
            <v>C070</v>
          </cell>
          <cell r="W1167">
            <v>0</v>
          </cell>
          <cell r="X1167">
            <v>0</v>
          </cell>
          <cell r="Y1167">
            <v>1225.45</v>
          </cell>
          <cell r="Z1167">
            <v>0</v>
          </cell>
          <cell r="AA1167">
            <v>1225.45</v>
          </cell>
          <cell r="AB1167" t="str">
            <v>C070</v>
          </cell>
          <cell r="AC1167">
            <v>0</v>
          </cell>
          <cell r="AD1167">
            <v>0</v>
          </cell>
          <cell r="AE1167">
            <v>1225.45</v>
          </cell>
          <cell r="AF1167">
            <v>0</v>
          </cell>
          <cell r="AG1167" t="str">
            <v>C070</v>
          </cell>
          <cell r="AK1167">
            <v>1</v>
          </cell>
          <cell r="AL1167">
            <v>0</v>
          </cell>
          <cell r="AV1167">
            <v>1225.45</v>
          </cell>
        </row>
        <row r="1168">
          <cell r="A1168" t="str">
            <v>ZK114.K207.C550</v>
          </cell>
          <cell r="B1168" t="str">
            <v>ZK114</v>
          </cell>
          <cell r="C1168">
            <v>0</v>
          </cell>
          <cell r="D1168">
            <v>0</v>
          </cell>
          <cell r="E1168">
            <v>0</v>
          </cell>
          <cell r="F1168">
            <v>265.45</v>
          </cell>
          <cell r="G1168">
            <v>0</v>
          </cell>
          <cell r="H1168">
            <v>265.45</v>
          </cell>
          <cell r="J1168" t="str">
            <v>ZK114.K207.C550</v>
          </cell>
          <cell r="K1168">
            <v>265.45</v>
          </cell>
          <cell r="L1168" t="str">
            <v>ZK114.K207.C550</v>
          </cell>
          <cell r="M1168" t="str">
            <v>ZK114.K207.C550</v>
          </cell>
          <cell r="N1168" t="str">
            <v>ZK114</v>
          </cell>
          <cell r="O1168" t="str">
            <v>C550</v>
          </cell>
          <cell r="Q1168">
            <v>265.45</v>
          </cell>
          <cell r="R1168">
            <v>0</v>
          </cell>
          <cell r="S1168" t="b">
            <v>0</v>
          </cell>
          <cell r="U1168" t="str">
            <v>ZK1</v>
          </cell>
          <cell r="V1168" t="str">
            <v>C550</v>
          </cell>
          <cell r="W1168">
            <v>0</v>
          </cell>
          <cell r="X1168">
            <v>0</v>
          </cell>
          <cell r="Y1168">
            <v>265.45</v>
          </cell>
          <cell r="Z1168">
            <v>0</v>
          </cell>
          <cell r="AA1168">
            <v>265.45</v>
          </cell>
          <cell r="AB1168" t="str">
            <v>C550</v>
          </cell>
          <cell r="AC1168">
            <v>0</v>
          </cell>
          <cell r="AD1168">
            <v>0</v>
          </cell>
          <cell r="AE1168">
            <v>265.45</v>
          </cell>
          <cell r="AF1168">
            <v>0</v>
          </cell>
          <cell r="AG1168" t="str">
            <v>C550</v>
          </cell>
          <cell r="AK1168">
            <v>1</v>
          </cell>
          <cell r="AL1168">
            <v>0</v>
          </cell>
          <cell r="AV1168">
            <v>265.45</v>
          </cell>
        </row>
        <row r="1169">
          <cell r="A1169" t="str">
            <v>ZK114.K219.C155</v>
          </cell>
          <cell r="B1169" t="str">
            <v>ZK114</v>
          </cell>
          <cell r="C1169">
            <v>0</v>
          </cell>
          <cell r="D1169">
            <v>0</v>
          </cell>
          <cell r="E1169">
            <v>5.6</v>
          </cell>
          <cell r="F1169">
            <v>0</v>
          </cell>
          <cell r="G1169">
            <v>0</v>
          </cell>
          <cell r="H1169">
            <v>0</v>
          </cell>
          <cell r="J1169" t="str">
            <v>ZK114.K219.C155</v>
          </cell>
          <cell r="K1169">
            <v>0</v>
          </cell>
          <cell r="L1169" t="str">
            <v>ZK114.K219.C155</v>
          </cell>
          <cell r="M1169" t="str">
            <v>ZK114.K219.C155</v>
          </cell>
          <cell r="N1169" t="str">
            <v>ZK114</v>
          </cell>
          <cell r="O1169" t="str">
            <v>C155</v>
          </cell>
          <cell r="Q1169">
            <v>0</v>
          </cell>
          <cell r="R1169">
            <v>0</v>
          </cell>
          <cell r="S1169" t="b">
            <v>0</v>
          </cell>
          <cell r="U1169" t="str">
            <v>ZK1</v>
          </cell>
          <cell r="V1169" t="str">
            <v>C155</v>
          </cell>
          <cell r="W1169">
            <v>0</v>
          </cell>
          <cell r="X1169">
            <v>5.6</v>
          </cell>
          <cell r="Y1169">
            <v>0</v>
          </cell>
          <cell r="Z1169">
            <v>0</v>
          </cell>
          <cell r="AA1169">
            <v>0</v>
          </cell>
          <cell r="AB1169" t="str">
            <v>C155</v>
          </cell>
          <cell r="AC1169">
            <v>0</v>
          </cell>
          <cell r="AD1169">
            <v>5.6</v>
          </cell>
          <cell r="AE1169">
            <v>0</v>
          </cell>
          <cell r="AF1169">
            <v>0</v>
          </cell>
          <cell r="AG1169" t="str">
            <v>C155</v>
          </cell>
          <cell r="AK1169">
            <v>1</v>
          </cell>
          <cell r="AL1169">
            <v>0</v>
          </cell>
          <cell r="AV1169">
            <v>5.6</v>
          </cell>
        </row>
        <row r="1170">
          <cell r="A1170" t="str">
            <v>ZK114.K219.C520</v>
          </cell>
          <cell r="B1170" t="str">
            <v>ZK114</v>
          </cell>
          <cell r="C1170">
            <v>0</v>
          </cell>
          <cell r="D1170">
            <v>0</v>
          </cell>
          <cell r="E1170">
            <v>0</v>
          </cell>
          <cell r="F1170">
            <v>2787.7</v>
          </cell>
          <cell r="G1170">
            <v>0</v>
          </cell>
          <cell r="H1170">
            <v>2787.7</v>
          </cell>
          <cell r="J1170" t="str">
            <v>ZK114.K219.C520</v>
          </cell>
          <cell r="K1170">
            <v>2787.7</v>
          </cell>
          <cell r="L1170" t="str">
            <v>ZK114.K219.C520</v>
          </cell>
          <cell r="M1170" t="str">
            <v>ZK114.K219.C520</v>
          </cell>
          <cell r="N1170" t="str">
            <v>ZK114</v>
          </cell>
          <cell r="O1170" t="str">
            <v>C520</v>
          </cell>
          <cell r="Q1170">
            <v>2787.7</v>
          </cell>
          <cell r="R1170">
            <v>0</v>
          </cell>
          <cell r="S1170" t="b">
            <v>0</v>
          </cell>
          <cell r="U1170" t="str">
            <v>ZK1</v>
          </cell>
          <cell r="V1170" t="str">
            <v>C520</v>
          </cell>
          <cell r="W1170">
            <v>0</v>
          </cell>
          <cell r="X1170">
            <v>0</v>
          </cell>
          <cell r="Y1170">
            <v>2787.7</v>
          </cell>
          <cell r="Z1170">
            <v>0</v>
          </cell>
          <cell r="AA1170">
            <v>2787.7</v>
          </cell>
          <cell r="AB1170" t="str">
            <v>C520</v>
          </cell>
          <cell r="AC1170">
            <v>0</v>
          </cell>
          <cell r="AD1170">
            <v>0</v>
          </cell>
          <cell r="AE1170">
            <v>2787.7</v>
          </cell>
          <cell r="AF1170">
            <v>0</v>
          </cell>
          <cell r="AG1170" t="str">
            <v>C520</v>
          </cell>
          <cell r="AK1170">
            <v>1</v>
          </cell>
          <cell r="AL1170">
            <v>0</v>
          </cell>
          <cell r="AV1170">
            <v>2787.7</v>
          </cell>
        </row>
        <row r="1171">
          <cell r="A1171" t="str">
            <v>ZK114.K219.C530</v>
          </cell>
          <cell r="B1171" t="str">
            <v>ZK114</v>
          </cell>
          <cell r="C1171">
            <v>0</v>
          </cell>
          <cell r="D1171">
            <v>0</v>
          </cell>
          <cell r="E1171">
            <v>0</v>
          </cell>
          <cell r="F1171">
            <v>1043.0899999999999</v>
          </cell>
          <cell r="G1171">
            <v>0</v>
          </cell>
          <cell r="H1171">
            <v>1043.0899999999999</v>
          </cell>
          <cell r="J1171" t="str">
            <v>ZK114.K219.C530</v>
          </cell>
          <cell r="K1171">
            <v>1043.0899999999999</v>
          </cell>
          <cell r="L1171" t="str">
            <v>ZK114.K219.C530</v>
          </cell>
          <cell r="M1171" t="str">
            <v>ZK114.K219.C530</v>
          </cell>
          <cell r="N1171" t="str">
            <v>ZK114</v>
          </cell>
          <cell r="O1171" t="str">
            <v>C530</v>
          </cell>
          <cell r="Q1171">
            <v>1043.0899999999999</v>
          </cell>
          <cell r="R1171">
            <v>0</v>
          </cell>
          <cell r="S1171" t="b">
            <v>0</v>
          </cell>
          <cell r="U1171" t="str">
            <v>ZK1</v>
          </cell>
          <cell r="V1171" t="str">
            <v>C530</v>
          </cell>
          <cell r="W1171">
            <v>0</v>
          </cell>
          <cell r="X1171">
            <v>0</v>
          </cell>
          <cell r="Y1171">
            <v>1043.0899999999999</v>
          </cell>
          <cell r="Z1171">
            <v>0</v>
          </cell>
          <cell r="AA1171">
            <v>1043.0899999999999</v>
          </cell>
          <cell r="AB1171" t="str">
            <v>C530</v>
          </cell>
          <cell r="AC1171">
            <v>0</v>
          </cell>
          <cell r="AD1171">
            <v>0</v>
          </cell>
          <cell r="AE1171">
            <v>1043.0899999999999</v>
          </cell>
          <cell r="AF1171">
            <v>0</v>
          </cell>
          <cell r="AG1171" t="str">
            <v>C530</v>
          </cell>
          <cell r="AK1171">
            <v>1</v>
          </cell>
          <cell r="AL1171">
            <v>0</v>
          </cell>
          <cell r="AV1171">
            <v>1043.0899999999999</v>
          </cell>
        </row>
        <row r="1172">
          <cell r="A1172" t="str">
            <v>ZK114.K219.C810</v>
          </cell>
          <cell r="B1172" t="str">
            <v>ZK114</v>
          </cell>
          <cell r="C1172">
            <v>0</v>
          </cell>
          <cell r="D1172">
            <v>0</v>
          </cell>
          <cell r="E1172">
            <v>204.71</v>
          </cell>
          <cell r="F1172">
            <v>409.19</v>
          </cell>
          <cell r="G1172">
            <v>0</v>
          </cell>
          <cell r="H1172">
            <v>409.19</v>
          </cell>
          <cell r="J1172" t="str">
            <v>ZK114.K219.C810</v>
          </cell>
          <cell r="K1172">
            <v>409.19</v>
          </cell>
          <cell r="L1172" t="str">
            <v>ZK114.K219.C810</v>
          </cell>
          <cell r="M1172" t="str">
            <v>ZK114.K219.C810</v>
          </cell>
          <cell r="N1172" t="str">
            <v>ZK114</v>
          </cell>
          <cell r="O1172" t="str">
            <v>C810</v>
          </cell>
          <cell r="Q1172">
            <v>409.19</v>
          </cell>
          <cell r="R1172">
            <v>0</v>
          </cell>
          <cell r="S1172" t="b">
            <v>0</v>
          </cell>
          <cell r="U1172" t="str">
            <v>ZK1</v>
          </cell>
          <cell r="V1172" t="str">
            <v>C810</v>
          </cell>
          <cell r="W1172">
            <v>0</v>
          </cell>
          <cell r="X1172">
            <v>204.71</v>
          </cell>
          <cell r="Y1172">
            <v>409.19</v>
          </cell>
          <cell r="Z1172">
            <v>0</v>
          </cell>
          <cell r="AA1172">
            <v>409.19</v>
          </cell>
          <cell r="AB1172" t="str">
            <v>C810</v>
          </cell>
          <cell r="AC1172">
            <v>0</v>
          </cell>
          <cell r="AD1172">
            <v>204.71</v>
          </cell>
          <cell r="AE1172">
            <v>409.19</v>
          </cell>
          <cell r="AF1172">
            <v>0</v>
          </cell>
          <cell r="AG1172" t="str">
            <v>C810</v>
          </cell>
          <cell r="AK1172">
            <v>1</v>
          </cell>
          <cell r="AL1172">
            <v>0</v>
          </cell>
          <cell r="AV1172">
            <v>613.9</v>
          </cell>
        </row>
        <row r="1173">
          <cell r="A1173" t="str">
            <v>ZK114.K227.C555</v>
          </cell>
          <cell r="B1173" t="str">
            <v>ZK114</v>
          </cell>
          <cell r="C1173">
            <v>0</v>
          </cell>
          <cell r="D1173">
            <v>0</v>
          </cell>
          <cell r="E1173">
            <v>0</v>
          </cell>
          <cell r="F1173">
            <v>0</v>
          </cell>
          <cell r="G1173">
            <v>0</v>
          </cell>
          <cell r="H1173">
            <v>0</v>
          </cell>
          <cell r="J1173" t="str">
            <v>ZK114.K227.C555</v>
          </cell>
          <cell r="K1173">
            <v>0</v>
          </cell>
          <cell r="L1173" t="str">
            <v>ZK114.K227.C555</v>
          </cell>
          <cell r="M1173" t="str">
            <v>ZK114.K227.C555</v>
          </cell>
          <cell r="N1173" t="str">
            <v>ZK114</v>
          </cell>
          <cell r="O1173" t="str">
            <v>C555</v>
          </cell>
          <cell r="Q1173">
            <v>0</v>
          </cell>
          <cell r="R1173">
            <v>0</v>
          </cell>
          <cell r="S1173" t="b">
            <v>0</v>
          </cell>
          <cell r="U1173" t="str">
            <v>ZK1</v>
          </cell>
          <cell r="V1173" t="str">
            <v>C555</v>
          </cell>
          <cell r="W1173">
            <v>0</v>
          </cell>
          <cell r="X1173">
            <v>0</v>
          </cell>
          <cell r="Y1173">
            <v>0</v>
          </cell>
          <cell r="Z1173">
            <v>0</v>
          </cell>
          <cell r="AA1173">
            <v>0</v>
          </cell>
          <cell r="AB1173" t="str">
            <v>C555</v>
          </cell>
          <cell r="AC1173">
            <v>0</v>
          </cell>
          <cell r="AD1173">
            <v>0</v>
          </cell>
          <cell r="AE1173">
            <v>0</v>
          </cell>
          <cell r="AF1173">
            <v>0</v>
          </cell>
          <cell r="AG1173" t="str">
            <v>C555</v>
          </cell>
          <cell r="AK1173">
            <v>1</v>
          </cell>
          <cell r="AL1173">
            <v>0</v>
          </cell>
          <cell r="AV1173">
            <v>0</v>
          </cell>
        </row>
        <row r="1174">
          <cell r="A1174" t="str">
            <v>ZK114.K227.I001</v>
          </cell>
          <cell r="B1174" t="str">
            <v>ZK114</v>
          </cell>
          <cell r="C1174">
            <v>0</v>
          </cell>
          <cell r="D1174">
            <v>0</v>
          </cell>
          <cell r="E1174">
            <v>0</v>
          </cell>
          <cell r="F1174">
            <v>1246.76</v>
          </cell>
          <cell r="G1174">
            <v>0</v>
          </cell>
          <cell r="H1174">
            <v>1246.76</v>
          </cell>
          <cell r="J1174" t="str">
            <v>ZK114.K227.I001</v>
          </cell>
          <cell r="K1174">
            <v>1246.76</v>
          </cell>
          <cell r="L1174" t="str">
            <v>ZK114.K227.I001</v>
          </cell>
          <cell r="M1174" t="str">
            <v>ZK114.K227.I001</v>
          </cell>
          <cell r="N1174" t="str">
            <v>ZK114</v>
          </cell>
          <cell r="O1174" t="str">
            <v>I001</v>
          </cell>
          <cell r="Q1174">
            <v>1246.76</v>
          </cell>
          <cell r="R1174">
            <v>0</v>
          </cell>
          <cell r="S1174" t="b">
            <v>0</v>
          </cell>
          <cell r="U1174" t="str">
            <v>ZK1</v>
          </cell>
          <cell r="V1174" t="str">
            <v>I001</v>
          </cell>
          <cell r="W1174">
            <v>0</v>
          </cell>
          <cell r="X1174">
            <v>0</v>
          </cell>
          <cell r="Y1174">
            <v>1246.76</v>
          </cell>
          <cell r="Z1174">
            <v>0</v>
          </cell>
          <cell r="AA1174">
            <v>1246.76</v>
          </cell>
          <cell r="AB1174" t="str">
            <v>I001</v>
          </cell>
          <cell r="AC1174">
            <v>0</v>
          </cell>
          <cell r="AD1174">
            <v>0</v>
          </cell>
          <cell r="AE1174">
            <v>1246.76</v>
          </cell>
          <cell r="AF1174">
            <v>0</v>
          </cell>
          <cell r="AG1174" t="str">
            <v>I001</v>
          </cell>
          <cell r="AK1174">
            <v>1</v>
          </cell>
          <cell r="AL1174">
            <v>0</v>
          </cell>
          <cell r="AV1174">
            <v>1246.76</v>
          </cell>
        </row>
        <row r="1175">
          <cell r="A1175" t="str">
            <v>ZK114.K247.C555</v>
          </cell>
          <cell r="B1175" t="str">
            <v>ZK114</v>
          </cell>
          <cell r="C1175">
            <v>0</v>
          </cell>
          <cell r="D1175">
            <v>0</v>
          </cell>
          <cell r="E1175">
            <v>2237.69</v>
          </cell>
          <cell r="F1175">
            <v>78.87</v>
          </cell>
          <cell r="G1175">
            <v>0</v>
          </cell>
          <cell r="H1175">
            <v>78.87</v>
          </cell>
          <cell r="J1175" t="str">
            <v>ZK114.K247.C555</v>
          </cell>
          <cell r="K1175">
            <v>78.87</v>
          </cell>
          <cell r="L1175" t="str">
            <v>ZK114.K247.C555</v>
          </cell>
          <cell r="M1175" t="str">
            <v>ZK114.K247.C555</v>
          </cell>
          <cell r="N1175" t="str">
            <v>ZK114</v>
          </cell>
          <cell r="O1175" t="str">
            <v>C555</v>
          </cell>
          <cell r="Q1175">
            <v>78.87</v>
          </cell>
          <cell r="R1175">
            <v>0</v>
          </cell>
          <cell r="S1175" t="b">
            <v>0</v>
          </cell>
          <cell r="U1175" t="str">
            <v>ZK1</v>
          </cell>
          <cell r="V1175" t="str">
            <v>C555</v>
          </cell>
          <cell r="W1175">
            <v>0</v>
          </cell>
          <cell r="X1175">
            <v>2237.69</v>
          </cell>
          <cell r="Y1175">
            <v>78.87</v>
          </cell>
          <cell r="Z1175">
            <v>0</v>
          </cell>
          <cell r="AA1175">
            <v>78.87</v>
          </cell>
          <cell r="AB1175" t="str">
            <v>C555</v>
          </cell>
          <cell r="AC1175">
            <v>0</v>
          </cell>
          <cell r="AD1175">
            <v>2237.69</v>
          </cell>
          <cell r="AE1175">
            <v>78.87</v>
          </cell>
          <cell r="AF1175">
            <v>0</v>
          </cell>
          <cell r="AG1175" t="str">
            <v>C555</v>
          </cell>
          <cell r="AK1175">
            <v>1</v>
          </cell>
          <cell r="AL1175">
            <v>0</v>
          </cell>
          <cell r="AV1175">
            <v>2316.56</v>
          </cell>
        </row>
        <row r="1176">
          <cell r="A1176" t="str">
            <v>ZK114.K281.C235</v>
          </cell>
          <cell r="B1176" t="str">
            <v>ZK114</v>
          </cell>
          <cell r="C1176">
            <v>0</v>
          </cell>
          <cell r="D1176">
            <v>0</v>
          </cell>
          <cell r="E1176">
            <v>2000</v>
          </cell>
          <cell r="F1176">
            <v>0</v>
          </cell>
          <cell r="G1176">
            <v>0</v>
          </cell>
          <cell r="H1176">
            <v>0</v>
          </cell>
          <cell r="J1176" t="str">
            <v>ZK114.K281.C235</v>
          </cell>
          <cell r="K1176">
            <v>0</v>
          </cell>
          <cell r="L1176" t="str">
            <v>ZK114.K281.C235</v>
          </cell>
          <cell r="M1176" t="str">
            <v>ZK114.K281.C235</v>
          </cell>
          <cell r="N1176" t="str">
            <v>ZK114</v>
          </cell>
          <cell r="O1176" t="str">
            <v>C235</v>
          </cell>
          <cell r="Q1176">
            <v>0</v>
          </cell>
          <cell r="R1176">
            <v>0</v>
          </cell>
          <cell r="S1176" t="b">
            <v>0</v>
          </cell>
          <cell r="U1176" t="str">
            <v>ZK1</v>
          </cell>
          <cell r="V1176" t="str">
            <v>C235</v>
          </cell>
          <cell r="W1176">
            <v>0</v>
          </cell>
          <cell r="X1176">
            <v>2000</v>
          </cell>
          <cell r="Y1176">
            <v>0</v>
          </cell>
          <cell r="Z1176">
            <v>0</v>
          </cell>
          <cell r="AA1176">
            <v>0</v>
          </cell>
          <cell r="AB1176" t="str">
            <v>C235</v>
          </cell>
          <cell r="AC1176">
            <v>0</v>
          </cell>
          <cell r="AD1176">
            <v>2000</v>
          </cell>
          <cell r="AE1176">
            <v>0</v>
          </cell>
          <cell r="AF1176">
            <v>0</v>
          </cell>
          <cell r="AG1176" t="str">
            <v>C235</v>
          </cell>
          <cell r="AK1176">
            <v>1</v>
          </cell>
          <cell r="AL1176">
            <v>0</v>
          </cell>
          <cell r="AV1176">
            <v>2000</v>
          </cell>
        </row>
        <row r="1177">
          <cell r="A1177" t="str">
            <v>ZK114.K299.0000</v>
          </cell>
          <cell r="B1177" t="str">
            <v>ZK114</v>
          </cell>
          <cell r="C1177">
            <v>0</v>
          </cell>
          <cell r="D1177">
            <v>0</v>
          </cell>
          <cell r="E1177">
            <v>0</v>
          </cell>
          <cell r="F1177">
            <v>0</v>
          </cell>
          <cell r="G1177">
            <v>0</v>
          </cell>
          <cell r="H1177">
            <v>0</v>
          </cell>
          <cell r="J1177" t="str">
            <v>ZK114.K299.0000</v>
          </cell>
          <cell r="K1177">
            <v>0</v>
          </cell>
          <cell r="L1177" t="str">
            <v>ZK114.K299.0000</v>
          </cell>
          <cell r="M1177" t="str">
            <v>ZK114.K299.0000</v>
          </cell>
          <cell r="N1177" t="str">
            <v>ZK114</v>
          </cell>
          <cell r="O1177" t="str">
            <v>0000</v>
          </cell>
          <cell r="Q1177">
            <v>0</v>
          </cell>
          <cell r="R1177">
            <v>0</v>
          </cell>
          <cell r="S1177" t="b">
            <v>0</v>
          </cell>
          <cell r="U1177" t="str">
            <v>ZK1</v>
          </cell>
          <cell r="V1177" t="str">
            <v>0000</v>
          </cell>
          <cell r="W1177">
            <v>0</v>
          </cell>
          <cell r="X1177">
            <v>0</v>
          </cell>
          <cell r="Y1177">
            <v>0</v>
          </cell>
          <cell r="Z1177">
            <v>0</v>
          </cell>
          <cell r="AA1177">
            <v>0</v>
          </cell>
          <cell r="AB1177" t="str">
            <v>0000</v>
          </cell>
          <cell r="AC1177">
            <v>0</v>
          </cell>
          <cell r="AD1177">
            <v>0</v>
          </cell>
          <cell r="AE1177">
            <v>0</v>
          </cell>
          <cell r="AF1177">
            <v>0</v>
          </cell>
          <cell r="AG1177" t="str">
            <v>0000</v>
          </cell>
          <cell r="AK1177">
            <v>1</v>
          </cell>
          <cell r="AL1177">
            <v>0</v>
          </cell>
          <cell r="AV1177">
            <v>0</v>
          </cell>
        </row>
        <row r="1178">
          <cell r="A1178" t="str">
            <v>ZK114.K299.C009</v>
          </cell>
          <cell r="B1178" t="str">
            <v>ZK114</v>
          </cell>
          <cell r="C1178">
            <v>0</v>
          </cell>
          <cell r="D1178">
            <v>5076.1899999999996</v>
          </cell>
          <cell r="E1178">
            <v>6470.82</v>
          </cell>
          <cell r="F1178">
            <v>0</v>
          </cell>
          <cell r="G1178">
            <v>0</v>
          </cell>
          <cell r="H1178">
            <v>0</v>
          </cell>
          <cell r="J1178" t="str">
            <v>ZK114.K299.C009</v>
          </cell>
          <cell r="K1178">
            <v>0</v>
          </cell>
          <cell r="L1178" t="str">
            <v>ZK114.K299.C009</v>
          </cell>
          <cell r="M1178" t="str">
            <v>ZK114.K299.C009</v>
          </cell>
          <cell r="N1178" t="str">
            <v>ZK114</v>
          </cell>
          <cell r="O1178" t="str">
            <v>C009</v>
          </cell>
          <cell r="Q1178">
            <v>0</v>
          </cell>
          <cell r="R1178">
            <v>5076.1899999999996</v>
          </cell>
          <cell r="S1178" t="b">
            <v>0</v>
          </cell>
          <cell r="U1178" t="str">
            <v>ZK1</v>
          </cell>
          <cell r="V1178" t="str">
            <v>C009</v>
          </cell>
          <cell r="W1178">
            <v>5076.1899999999996</v>
          </cell>
          <cell r="X1178">
            <v>6470.82</v>
          </cell>
          <cell r="Y1178">
            <v>0</v>
          </cell>
          <cell r="Z1178">
            <v>0</v>
          </cell>
          <cell r="AA1178">
            <v>0</v>
          </cell>
          <cell r="AB1178" t="str">
            <v>C009</v>
          </cell>
          <cell r="AC1178">
            <v>5076.1899999999996</v>
          </cell>
          <cell r="AD1178">
            <v>6470.82</v>
          </cell>
          <cell r="AE1178">
            <v>0</v>
          </cell>
          <cell r="AF1178">
            <v>0</v>
          </cell>
          <cell r="AG1178" t="str">
            <v>C009</v>
          </cell>
          <cell r="AK1178">
            <v>1</v>
          </cell>
          <cell r="AL1178">
            <v>0</v>
          </cell>
          <cell r="AV1178">
            <v>11547.009999999998</v>
          </cell>
        </row>
        <row r="1179">
          <cell r="A1179" t="str">
            <v>ZK114.K299.C019</v>
          </cell>
          <cell r="B1179" t="str">
            <v>ZK114</v>
          </cell>
          <cell r="C1179">
            <v>0</v>
          </cell>
          <cell r="D1179">
            <v>0</v>
          </cell>
          <cell r="E1179">
            <v>331.52</v>
          </cell>
          <cell r="F1179">
            <v>0</v>
          </cell>
          <cell r="G1179">
            <v>0</v>
          </cell>
          <cell r="H1179">
            <v>0</v>
          </cell>
          <cell r="J1179" t="str">
            <v>ZK114.K299.C019</v>
          </cell>
          <cell r="K1179">
            <v>0</v>
          </cell>
          <cell r="L1179" t="str">
            <v>ZK114.K299.C019</v>
          </cell>
          <cell r="M1179" t="str">
            <v>ZK114.K299.C019</v>
          </cell>
          <cell r="N1179" t="str">
            <v>ZK114</v>
          </cell>
          <cell r="O1179" t="str">
            <v>C019</v>
          </cell>
          <cell r="Q1179">
            <v>0</v>
          </cell>
          <cell r="R1179">
            <v>0</v>
          </cell>
          <cell r="S1179" t="b">
            <v>0</v>
          </cell>
          <cell r="U1179" t="str">
            <v>ZK1</v>
          </cell>
          <cell r="V1179" t="str">
            <v>C019</v>
          </cell>
          <cell r="W1179">
            <v>0</v>
          </cell>
          <cell r="X1179">
            <v>331.52</v>
          </cell>
          <cell r="Y1179">
            <v>0</v>
          </cell>
          <cell r="Z1179">
            <v>0</v>
          </cell>
          <cell r="AA1179">
            <v>0</v>
          </cell>
          <cell r="AB1179" t="str">
            <v>C019</v>
          </cell>
          <cell r="AC1179">
            <v>0</v>
          </cell>
          <cell r="AD1179">
            <v>331.52</v>
          </cell>
          <cell r="AE1179">
            <v>0</v>
          </cell>
          <cell r="AF1179">
            <v>0</v>
          </cell>
          <cell r="AG1179" t="str">
            <v>C019</v>
          </cell>
          <cell r="AK1179">
            <v>1</v>
          </cell>
          <cell r="AL1179">
            <v>0</v>
          </cell>
          <cell r="AV1179">
            <v>331.52</v>
          </cell>
        </row>
        <row r="1180">
          <cell r="A1180" t="str">
            <v>ZK114.K299.C020</v>
          </cell>
          <cell r="B1180" t="str">
            <v>ZK114</v>
          </cell>
          <cell r="C1180">
            <v>0</v>
          </cell>
          <cell r="D1180">
            <v>0</v>
          </cell>
          <cell r="E1180">
            <v>6.66</v>
          </cell>
          <cell r="F1180">
            <v>0</v>
          </cell>
          <cell r="G1180">
            <v>0</v>
          </cell>
          <cell r="H1180">
            <v>0</v>
          </cell>
          <cell r="J1180" t="str">
            <v>ZK114.K299.C020</v>
          </cell>
          <cell r="K1180">
            <v>0</v>
          </cell>
          <cell r="L1180" t="str">
            <v>ZK114.K299.C020</v>
          </cell>
          <cell r="M1180" t="str">
            <v>ZK114.K299.C020</v>
          </cell>
          <cell r="N1180" t="str">
            <v>ZK114</v>
          </cell>
          <cell r="O1180" t="str">
            <v>C020</v>
          </cell>
          <cell r="Q1180">
            <v>0</v>
          </cell>
          <cell r="R1180">
            <v>0</v>
          </cell>
          <cell r="S1180" t="b">
            <v>0</v>
          </cell>
          <cell r="U1180" t="str">
            <v>ZK1</v>
          </cell>
          <cell r="V1180" t="str">
            <v>C020</v>
          </cell>
          <cell r="W1180">
            <v>0</v>
          </cell>
          <cell r="X1180">
            <v>6.66</v>
          </cell>
          <cell r="Y1180">
            <v>0</v>
          </cell>
          <cell r="Z1180">
            <v>0</v>
          </cell>
          <cell r="AA1180">
            <v>0</v>
          </cell>
          <cell r="AB1180" t="str">
            <v>C020</v>
          </cell>
          <cell r="AC1180">
            <v>0</v>
          </cell>
          <cell r="AD1180">
            <v>6.66</v>
          </cell>
          <cell r="AE1180">
            <v>0</v>
          </cell>
          <cell r="AF1180">
            <v>0</v>
          </cell>
          <cell r="AG1180" t="str">
            <v>C020</v>
          </cell>
          <cell r="AK1180">
            <v>1</v>
          </cell>
          <cell r="AL1180">
            <v>0</v>
          </cell>
          <cell r="AV1180">
            <v>6.66</v>
          </cell>
        </row>
        <row r="1181">
          <cell r="A1181" t="str">
            <v>ZK114.K299.C030</v>
          </cell>
          <cell r="B1181" t="str">
            <v>ZK114</v>
          </cell>
          <cell r="C1181">
            <v>0</v>
          </cell>
          <cell r="D1181">
            <v>0</v>
          </cell>
          <cell r="E1181">
            <v>0</v>
          </cell>
          <cell r="F1181">
            <v>900</v>
          </cell>
          <cell r="G1181">
            <v>0</v>
          </cell>
          <cell r="H1181">
            <v>900</v>
          </cell>
          <cell r="J1181" t="str">
            <v>ZK114.K299.C030</v>
          </cell>
          <cell r="K1181">
            <v>900</v>
          </cell>
          <cell r="L1181" t="str">
            <v>ZK114.K299.C030</v>
          </cell>
          <cell r="M1181" t="str">
            <v>ZK114.K299.C030</v>
          </cell>
          <cell r="N1181" t="str">
            <v>ZK114</v>
          </cell>
          <cell r="O1181" t="str">
            <v>C030</v>
          </cell>
          <cell r="Q1181">
            <v>900</v>
          </cell>
          <cell r="R1181">
            <v>0</v>
          </cell>
          <cell r="S1181" t="b">
            <v>0</v>
          </cell>
          <cell r="U1181" t="str">
            <v>ZK1</v>
          </cell>
          <cell r="V1181" t="str">
            <v>C030</v>
          </cell>
          <cell r="W1181">
            <v>0</v>
          </cell>
          <cell r="X1181">
            <v>0</v>
          </cell>
          <cell r="Y1181">
            <v>900</v>
          </cell>
          <cell r="Z1181">
            <v>0</v>
          </cell>
          <cell r="AA1181">
            <v>900</v>
          </cell>
          <cell r="AB1181" t="str">
            <v>C030</v>
          </cell>
          <cell r="AC1181">
            <v>0</v>
          </cell>
          <cell r="AD1181">
            <v>0</v>
          </cell>
          <cell r="AE1181">
            <v>900</v>
          </cell>
          <cell r="AF1181">
            <v>0</v>
          </cell>
          <cell r="AG1181" t="str">
            <v>C030</v>
          </cell>
          <cell r="AK1181">
            <v>1</v>
          </cell>
          <cell r="AL1181">
            <v>0</v>
          </cell>
          <cell r="AV1181">
            <v>900</v>
          </cell>
        </row>
        <row r="1182">
          <cell r="A1182" t="str">
            <v>ZK114.K299.C031</v>
          </cell>
          <cell r="B1182" t="str">
            <v>ZK114</v>
          </cell>
          <cell r="C1182">
            <v>0</v>
          </cell>
          <cell r="D1182">
            <v>0</v>
          </cell>
          <cell r="E1182">
            <v>27.28</v>
          </cell>
          <cell r="F1182">
            <v>0</v>
          </cell>
          <cell r="G1182">
            <v>0</v>
          </cell>
          <cell r="H1182">
            <v>0</v>
          </cell>
          <cell r="J1182" t="str">
            <v>ZK114.K299.C031</v>
          </cell>
          <cell r="K1182">
            <v>0</v>
          </cell>
          <cell r="L1182" t="str">
            <v>ZK114.K299.C031</v>
          </cell>
          <cell r="M1182" t="str">
            <v>ZK114.K299.C031</v>
          </cell>
          <cell r="N1182" t="str">
            <v>ZK114</v>
          </cell>
          <cell r="O1182" t="str">
            <v>C031</v>
          </cell>
          <cell r="Q1182">
            <v>0</v>
          </cell>
          <cell r="R1182">
            <v>0</v>
          </cell>
          <cell r="S1182" t="b">
            <v>0</v>
          </cell>
          <cell r="U1182" t="str">
            <v>ZK1</v>
          </cell>
          <cell r="V1182" t="str">
            <v>C031</v>
          </cell>
          <cell r="W1182">
            <v>0</v>
          </cell>
          <cell r="X1182">
            <v>27.28</v>
          </cell>
          <cell r="Y1182">
            <v>0</v>
          </cell>
          <cell r="Z1182">
            <v>0</v>
          </cell>
          <cell r="AA1182">
            <v>0</v>
          </cell>
          <cell r="AB1182" t="str">
            <v>C031</v>
          </cell>
          <cell r="AC1182">
            <v>0</v>
          </cell>
          <cell r="AD1182">
            <v>27.28</v>
          </cell>
          <cell r="AE1182">
            <v>0</v>
          </cell>
          <cell r="AF1182">
            <v>0</v>
          </cell>
          <cell r="AG1182" t="str">
            <v>C031</v>
          </cell>
          <cell r="AK1182">
            <v>1</v>
          </cell>
          <cell r="AL1182">
            <v>0</v>
          </cell>
          <cell r="AV1182">
            <v>27.28</v>
          </cell>
        </row>
        <row r="1183">
          <cell r="A1183" t="str">
            <v>ZK114.K299.C070</v>
          </cell>
          <cell r="B1183" t="str">
            <v>ZK114</v>
          </cell>
          <cell r="C1183">
            <v>0</v>
          </cell>
          <cell r="D1183">
            <v>0</v>
          </cell>
          <cell r="E1183">
            <v>1751.61</v>
          </cell>
          <cell r="F1183">
            <v>-38.159999999999997</v>
          </cell>
          <cell r="G1183">
            <v>0</v>
          </cell>
          <cell r="H1183">
            <v>-38.159999999999997</v>
          </cell>
          <cell r="J1183" t="str">
            <v>ZK114.K299.C070</v>
          </cell>
          <cell r="K1183">
            <v>-38.159999999999997</v>
          </cell>
          <cell r="L1183" t="str">
            <v>ZK114.K299.C070</v>
          </cell>
          <cell r="M1183" t="str">
            <v>ZK114.K299.C070</v>
          </cell>
          <cell r="N1183" t="str">
            <v>ZK114</v>
          </cell>
          <cell r="O1183" t="str">
            <v>C070</v>
          </cell>
          <cell r="Q1183">
            <v>-38.159999999999997</v>
          </cell>
          <cell r="R1183">
            <v>0</v>
          </cell>
          <cell r="S1183" t="b">
            <v>0</v>
          </cell>
          <cell r="U1183" t="str">
            <v>ZK1</v>
          </cell>
          <cell r="V1183" t="str">
            <v>C070</v>
          </cell>
          <cell r="W1183">
            <v>0</v>
          </cell>
          <cell r="X1183">
            <v>1751.61</v>
          </cell>
          <cell r="Y1183">
            <v>-38.159999999999997</v>
          </cell>
          <cell r="Z1183">
            <v>0</v>
          </cell>
          <cell r="AA1183">
            <v>-38.159999999999997</v>
          </cell>
          <cell r="AB1183" t="str">
            <v>C070</v>
          </cell>
          <cell r="AC1183">
            <v>0</v>
          </cell>
          <cell r="AD1183">
            <v>1751.61</v>
          </cell>
          <cell r="AE1183">
            <v>-38.159999999999997</v>
          </cell>
          <cell r="AF1183">
            <v>0</v>
          </cell>
          <cell r="AG1183" t="str">
            <v>C070</v>
          </cell>
          <cell r="AK1183">
            <v>1</v>
          </cell>
          <cell r="AL1183">
            <v>0</v>
          </cell>
          <cell r="AV1183">
            <v>1713.4499999999998</v>
          </cell>
        </row>
        <row r="1184">
          <cell r="A1184" t="str">
            <v>ZK114.K299.C080</v>
          </cell>
          <cell r="B1184" t="str">
            <v>ZK114</v>
          </cell>
          <cell r="C1184">
            <v>0</v>
          </cell>
          <cell r="D1184">
            <v>0</v>
          </cell>
          <cell r="E1184">
            <v>103.57</v>
          </cell>
          <cell r="F1184">
            <v>0</v>
          </cell>
          <cell r="G1184">
            <v>0</v>
          </cell>
          <cell r="H1184">
            <v>0</v>
          </cell>
          <cell r="J1184" t="str">
            <v>ZK114.K299.C080</v>
          </cell>
          <cell r="K1184">
            <v>0</v>
          </cell>
          <cell r="L1184" t="str">
            <v>ZK114.K299.C080</v>
          </cell>
          <cell r="M1184" t="str">
            <v>ZK114.K299.C080</v>
          </cell>
          <cell r="N1184" t="str">
            <v>ZK114</v>
          </cell>
          <cell r="O1184" t="str">
            <v>C080</v>
          </cell>
          <cell r="Q1184">
            <v>0</v>
          </cell>
          <cell r="R1184">
            <v>0</v>
          </cell>
          <cell r="S1184" t="b">
            <v>0</v>
          </cell>
          <cell r="U1184" t="str">
            <v>ZK1</v>
          </cell>
          <cell r="V1184" t="str">
            <v>C080</v>
          </cell>
          <cell r="W1184">
            <v>0</v>
          </cell>
          <cell r="X1184">
            <v>103.57</v>
          </cell>
          <cell r="Y1184">
            <v>0</v>
          </cell>
          <cell r="Z1184">
            <v>0</v>
          </cell>
          <cell r="AA1184">
            <v>0</v>
          </cell>
          <cell r="AB1184" t="str">
            <v>C080</v>
          </cell>
          <cell r="AC1184">
            <v>0</v>
          </cell>
          <cell r="AD1184">
            <v>103.57</v>
          </cell>
          <cell r="AE1184">
            <v>0</v>
          </cell>
          <cell r="AF1184">
            <v>0</v>
          </cell>
          <cell r="AG1184" t="str">
            <v>C080</v>
          </cell>
          <cell r="AK1184">
            <v>1</v>
          </cell>
          <cell r="AL1184">
            <v>0</v>
          </cell>
          <cell r="AV1184">
            <v>103.57</v>
          </cell>
        </row>
        <row r="1185">
          <cell r="A1185" t="str">
            <v>ZK114.K299.C100</v>
          </cell>
          <cell r="B1185" t="str">
            <v>ZK114</v>
          </cell>
          <cell r="C1185">
            <v>0</v>
          </cell>
          <cell r="D1185">
            <v>0</v>
          </cell>
          <cell r="E1185">
            <v>1471.67</v>
          </cell>
          <cell r="F1185">
            <v>-42059.37</v>
          </cell>
          <cell r="G1185">
            <v>0</v>
          </cell>
          <cell r="H1185">
            <v>-42059.37</v>
          </cell>
          <cell r="J1185" t="str">
            <v>ZK114.K299.C100</v>
          </cell>
          <cell r="K1185">
            <v>-42059.37</v>
          </cell>
          <cell r="L1185" t="str">
            <v>ZK114.K299.C100</v>
          </cell>
          <cell r="M1185" t="str">
            <v>ZK114.K299.C100</v>
          </cell>
          <cell r="N1185" t="str">
            <v>ZK114</v>
          </cell>
          <cell r="O1185" t="str">
            <v>C100</v>
          </cell>
          <cell r="Q1185">
            <v>-42059.37</v>
          </cell>
          <cell r="R1185">
            <v>0</v>
          </cell>
          <cell r="S1185" t="b">
            <v>0</v>
          </cell>
          <cell r="U1185" t="str">
            <v>ZK1</v>
          </cell>
          <cell r="V1185" t="str">
            <v>C100</v>
          </cell>
          <cell r="W1185">
            <v>0</v>
          </cell>
          <cell r="X1185">
            <v>1471.67</v>
          </cell>
          <cell r="Y1185">
            <v>-42059.37</v>
          </cell>
          <cell r="Z1185">
            <v>0</v>
          </cell>
          <cell r="AA1185">
            <v>-42059.37</v>
          </cell>
          <cell r="AB1185" t="str">
            <v>C100</v>
          </cell>
          <cell r="AC1185">
            <v>0</v>
          </cell>
          <cell r="AD1185">
            <v>1471.67</v>
          </cell>
          <cell r="AE1185">
            <v>-42059.37</v>
          </cell>
          <cell r="AF1185">
            <v>0</v>
          </cell>
          <cell r="AG1185" t="str">
            <v>C100</v>
          </cell>
          <cell r="AK1185">
            <v>1</v>
          </cell>
          <cell r="AL1185">
            <v>0</v>
          </cell>
          <cell r="AV1185">
            <v>-40587.700000000004</v>
          </cell>
        </row>
        <row r="1186">
          <cell r="A1186" t="str">
            <v>ZK114.K299.C115</v>
          </cell>
          <cell r="B1186" t="str">
            <v>ZK114</v>
          </cell>
          <cell r="C1186">
            <v>0</v>
          </cell>
          <cell r="D1186">
            <v>0</v>
          </cell>
          <cell r="E1186">
            <v>17.43</v>
          </cell>
          <cell r="F1186">
            <v>210</v>
          </cell>
          <cell r="G1186">
            <v>0</v>
          </cell>
          <cell r="H1186">
            <v>210</v>
          </cell>
          <cell r="J1186" t="str">
            <v>ZK114.K299.C115</v>
          </cell>
          <cell r="K1186">
            <v>210</v>
          </cell>
          <cell r="L1186" t="str">
            <v>ZK114.K299.C115</v>
          </cell>
          <cell r="M1186" t="str">
            <v>ZK114.K299.C115</v>
          </cell>
          <cell r="N1186" t="str">
            <v>ZK114</v>
          </cell>
          <cell r="O1186" t="str">
            <v>C115</v>
          </cell>
          <cell r="Q1186">
            <v>210</v>
          </cell>
          <cell r="R1186">
            <v>0</v>
          </cell>
          <cell r="S1186" t="b">
            <v>0</v>
          </cell>
          <cell r="U1186" t="str">
            <v>ZK1</v>
          </cell>
          <cell r="V1186" t="str">
            <v>C115</v>
          </cell>
          <cell r="W1186">
            <v>0</v>
          </cell>
          <cell r="X1186">
            <v>17.43</v>
          </cell>
          <cell r="Y1186">
            <v>210</v>
          </cell>
          <cell r="Z1186">
            <v>0</v>
          </cell>
          <cell r="AA1186">
            <v>210</v>
          </cell>
          <cell r="AB1186" t="str">
            <v>C115</v>
          </cell>
          <cell r="AC1186">
            <v>0</v>
          </cell>
          <cell r="AD1186">
            <v>17.43</v>
          </cell>
          <cell r="AE1186">
            <v>210</v>
          </cell>
          <cell r="AF1186">
            <v>0</v>
          </cell>
          <cell r="AG1186" t="str">
            <v>C115</v>
          </cell>
          <cell r="AK1186">
            <v>1</v>
          </cell>
          <cell r="AL1186">
            <v>0</v>
          </cell>
          <cell r="AV1186">
            <v>227.43</v>
          </cell>
        </row>
        <row r="1187">
          <cell r="A1187" t="str">
            <v>ZK114.K299.C125</v>
          </cell>
          <cell r="B1187" t="str">
            <v>ZK114</v>
          </cell>
          <cell r="C1187">
            <v>0</v>
          </cell>
          <cell r="D1187">
            <v>0</v>
          </cell>
          <cell r="E1187">
            <v>801.08</v>
          </cell>
          <cell r="F1187">
            <v>440.66</v>
          </cell>
          <cell r="G1187">
            <v>0</v>
          </cell>
          <cell r="H1187">
            <v>440.66</v>
          </cell>
          <cell r="J1187" t="str">
            <v>ZK114.K299.C125</v>
          </cell>
          <cell r="K1187">
            <v>440.66</v>
          </cell>
          <cell r="L1187" t="str">
            <v>ZK114.K299.C125</v>
          </cell>
          <cell r="M1187" t="str">
            <v>ZK114.K299.C125</v>
          </cell>
          <cell r="N1187" t="str">
            <v>ZK114</v>
          </cell>
          <cell r="O1187" t="str">
            <v>C125</v>
          </cell>
          <cell r="Q1187">
            <v>440.66</v>
          </cell>
          <cell r="R1187">
            <v>0</v>
          </cell>
          <cell r="S1187" t="b">
            <v>0</v>
          </cell>
          <cell r="U1187" t="str">
            <v>ZK1</v>
          </cell>
          <cell r="V1187" t="str">
            <v>C125</v>
          </cell>
          <cell r="W1187">
            <v>0</v>
          </cell>
          <cell r="X1187">
            <v>801.08</v>
          </cell>
          <cell r="Y1187">
            <v>440.66</v>
          </cell>
          <cell r="Z1187">
            <v>0</v>
          </cell>
          <cell r="AA1187">
            <v>440.66</v>
          </cell>
          <cell r="AB1187" t="str">
            <v>C125</v>
          </cell>
          <cell r="AC1187">
            <v>0</v>
          </cell>
          <cell r="AD1187">
            <v>801.08</v>
          </cell>
          <cell r="AE1187">
            <v>440.66</v>
          </cell>
          <cell r="AF1187">
            <v>0</v>
          </cell>
          <cell r="AG1187" t="str">
            <v>C125</v>
          </cell>
          <cell r="AK1187">
            <v>1</v>
          </cell>
          <cell r="AL1187">
            <v>0</v>
          </cell>
          <cell r="AV1187">
            <v>1241.74</v>
          </cell>
        </row>
        <row r="1188">
          <cell r="A1188" t="str">
            <v>ZK114.K299.C130</v>
          </cell>
          <cell r="B1188" t="str">
            <v>ZK114</v>
          </cell>
          <cell r="C1188">
            <v>0</v>
          </cell>
          <cell r="D1188">
            <v>0</v>
          </cell>
          <cell r="E1188">
            <v>0</v>
          </cell>
          <cell r="F1188">
            <v>7</v>
          </cell>
          <cell r="G1188">
            <v>0</v>
          </cell>
          <cell r="H1188">
            <v>7</v>
          </cell>
          <cell r="J1188" t="str">
            <v>ZK114.K299.C130</v>
          </cell>
          <cell r="K1188">
            <v>7</v>
          </cell>
          <cell r="L1188" t="str">
            <v>ZK114.K299.C130</v>
          </cell>
          <cell r="M1188" t="str">
            <v>ZK114.K299.C130</v>
          </cell>
          <cell r="N1188" t="str">
            <v>ZK114</v>
          </cell>
          <cell r="O1188" t="str">
            <v>C130</v>
          </cell>
          <cell r="Q1188">
            <v>7</v>
          </cell>
          <cell r="R1188">
            <v>0</v>
          </cell>
          <cell r="S1188" t="b">
            <v>0</v>
          </cell>
          <cell r="U1188" t="str">
            <v>ZK1</v>
          </cell>
          <cell r="V1188" t="str">
            <v>C130</v>
          </cell>
          <cell r="W1188">
            <v>0</v>
          </cell>
          <cell r="X1188">
            <v>0</v>
          </cell>
          <cell r="Y1188">
            <v>7</v>
          </cell>
          <cell r="Z1188">
            <v>0</v>
          </cell>
          <cell r="AA1188">
            <v>7</v>
          </cell>
          <cell r="AB1188" t="str">
            <v>C130</v>
          </cell>
          <cell r="AC1188">
            <v>0</v>
          </cell>
          <cell r="AD1188">
            <v>0</v>
          </cell>
          <cell r="AE1188">
            <v>7</v>
          </cell>
          <cell r="AF1188">
            <v>0</v>
          </cell>
          <cell r="AG1188" t="str">
            <v>C130</v>
          </cell>
          <cell r="AK1188">
            <v>1</v>
          </cell>
          <cell r="AL1188">
            <v>0</v>
          </cell>
          <cell r="AV1188">
            <v>7</v>
          </cell>
        </row>
        <row r="1189">
          <cell r="A1189" t="str">
            <v>ZK114.K299.C131</v>
          </cell>
          <cell r="B1189" t="str">
            <v>ZK114</v>
          </cell>
          <cell r="C1189">
            <v>0</v>
          </cell>
          <cell r="D1189">
            <v>0</v>
          </cell>
          <cell r="E1189">
            <v>0</v>
          </cell>
          <cell r="F1189">
            <v>103.95</v>
          </cell>
          <cell r="G1189">
            <v>0</v>
          </cell>
          <cell r="H1189">
            <v>103.95</v>
          </cell>
          <cell r="J1189" t="str">
            <v>ZK114.K299.C131</v>
          </cell>
          <cell r="K1189">
            <v>103.95</v>
          </cell>
          <cell r="L1189" t="str">
            <v>ZK114.K299.C131</v>
          </cell>
          <cell r="M1189" t="str">
            <v>ZK114.K299.C131</v>
          </cell>
          <cell r="N1189" t="str">
            <v>ZK114</v>
          </cell>
          <cell r="O1189" t="str">
            <v>C131</v>
          </cell>
          <cell r="Q1189">
            <v>103.95</v>
          </cell>
          <cell r="R1189">
            <v>0</v>
          </cell>
          <cell r="S1189" t="b">
            <v>0</v>
          </cell>
          <cell r="U1189" t="str">
            <v>ZK1</v>
          </cell>
          <cell r="V1189" t="str">
            <v>C131</v>
          </cell>
          <cell r="W1189">
            <v>0</v>
          </cell>
          <cell r="X1189">
            <v>0</v>
          </cell>
          <cell r="Y1189">
            <v>103.95</v>
          </cell>
          <cell r="Z1189">
            <v>0</v>
          </cell>
          <cell r="AA1189">
            <v>103.95</v>
          </cell>
          <cell r="AB1189" t="str">
            <v>C131</v>
          </cell>
          <cell r="AC1189">
            <v>0</v>
          </cell>
          <cell r="AD1189">
            <v>0</v>
          </cell>
          <cell r="AE1189">
            <v>103.95</v>
          </cell>
          <cell r="AF1189">
            <v>0</v>
          </cell>
          <cell r="AG1189" t="str">
            <v>C131</v>
          </cell>
          <cell r="AK1189">
            <v>1</v>
          </cell>
          <cell r="AL1189">
            <v>0</v>
          </cell>
          <cell r="AV1189">
            <v>103.95</v>
          </cell>
        </row>
        <row r="1190">
          <cell r="A1190" t="str">
            <v>ZK114.K299.C140</v>
          </cell>
          <cell r="B1190" t="str">
            <v>ZK114</v>
          </cell>
          <cell r="C1190">
            <v>0</v>
          </cell>
          <cell r="D1190">
            <v>0</v>
          </cell>
          <cell r="E1190">
            <v>291.14999999999998</v>
          </cell>
          <cell r="F1190">
            <v>0</v>
          </cell>
          <cell r="G1190">
            <v>0</v>
          </cell>
          <cell r="H1190">
            <v>0</v>
          </cell>
          <cell r="J1190" t="str">
            <v>ZK114.K299.C140</v>
          </cell>
          <cell r="K1190">
            <v>0</v>
          </cell>
          <cell r="L1190" t="str">
            <v>ZK114.K299.C140</v>
          </cell>
          <cell r="M1190" t="str">
            <v>ZK114.K299.C140</v>
          </cell>
          <cell r="N1190" t="str">
            <v>ZK114</v>
          </cell>
          <cell r="O1190" t="str">
            <v>C140</v>
          </cell>
          <cell r="Q1190">
            <v>0</v>
          </cell>
          <cell r="R1190">
            <v>0</v>
          </cell>
          <cell r="S1190" t="b">
            <v>0</v>
          </cell>
          <cell r="U1190" t="str">
            <v>ZK1</v>
          </cell>
          <cell r="V1190" t="str">
            <v>C140</v>
          </cell>
          <cell r="W1190">
            <v>0</v>
          </cell>
          <cell r="X1190">
            <v>291.14999999999998</v>
          </cell>
          <cell r="Y1190">
            <v>0</v>
          </cell>
          <cell r="Z1190">
            <v>0</v>
          </cell>
          <cell r="AA1190">
            <v>0</v>
          </cell>
          <cell r="AB1190" t="str">
            <v>C140</v>
          </cell>
          <cell r="AC1190">
            <v>0</v>
          </cell>
          <cell r="AD1190">
            <v>291.14999999999998</v>
          </cell>
          <cell r="AE1190">
            <v>0</v>
          </cell>
          <cell r="AF1190">
            <v>0</v>
          </cell>
          <cell r="AG1190" t="str">
            <v>C140</v>
          </cell>
          <cell r="AK1190">
            <v>1</v>
          </cell>
          <cell r="AL1190">
            <v>0</v>
          </cell>
          <cell r="AV1190">
            <v>291.14999999999998</v>
          </cell>
        </row>
        <row r="1191">
          <cell r="A1191" t="str">
            <v>ZK114.K299.C150</v>
          </cell>
          <cell r="B1191" t="str">
            <v>ZK114</v>
          </cell>
          <cell r="C1191">
            <v>0</v>
          </cell>
          <cell r="D1191">
            <v>0</v>
          </cell>
          <cell r="E1191">
            <v>0</v>
          </cell>
          <cell r="F1191">
            <v>7945.38</v>
          </cell>
          <cell r="G1191">
            <v>0</v>
          </cell>
          <cell r="H1191">
            <v>7945.38</v>
          </cell>
          <cell r="J1191" t="str">
            <v>ZK114.K299.C150</v>
          </cell>
          <cell r="K1191">
            <v>7945.38</v>
          </cell>
          <cell r="L1191" t="str">
            <v>ZK114.K299.C150</v>
          </cell>
          <cell r="M1191" t="str">
            <v>ZK114.K299.C150</v>
          </cell>
          <cell r="N1191" t="str">
            <v>ZK114</v>
          </cell>
          <cell r="O1191" t="str">
            <v>C150</v>
          </cell>
          <cell r="Q1191">
            <v>7945.38</v>
          </cell>
          <cell r="R1191">
            <v>0</v>
          </cell>
          <cell r="S1191" t="b">
            <v>0</v>
          </cell>
          <cell r="U1191" t="str">
            <v>ZK1</v>
          </cell>
          <cell r="V1191" t="str">
            <v>C150</v>
          </cell>
          <cell r="W1191">
            <v>0</v>
          </cell>
          <cell r="X1191">
            <v>0</v>
          </cell>
          <cell r="Y1191">
            <v>7945.38</v>
          </cell>
          <cell r="Z1191">
            <v>0</v>
          </cell>
          <cell r="AA1191">
            <v>7945.38</v>
          </cell>
          <cell r="AB1191" t="str">
            <v>C150</v>
          </cell>
          <cell r="AC1191">
            <v>0</v>
          </cell>
          <cell r="AD1191">
            <v>0</v>
          </cell>
          <cell r="AE1191">
            <v>7945.38</v>
          </cell>
          <cell r="AF1191">
            <v>0</v>
          </cell>
          <cell r="AG1191" t="str">
            <v>C150</v>
          </cell>
          <cell r="AK1191">
            <v>1</v>
          </cell>
          <cell r="AL1191">
            <v>0</v>
          </cell>
          <cell r="AV1191">
            <v>7945.38</v>
          </cell>
        </row>
        <row r="1192">
          <cell r="A1192" t="str">
            <v>ZK114.K299.C155</v>
          </cell>
          <cell r="B1192" t="str">
            <v>ZK114</v>
          </cell>
          <cell r="C1192">
            <v>0</v>
          </cell>
          <cell r="D1192">
            <v>0</v>
          </cell>
          <cell r="E1192">
            <v>888.82</v>
          </cell>
          <cell r="F1192">
            <v>82</v>
          </cell>
          <cell r="G1192">
            <v>0</v>
          </cell>
          <cell r="H1192">
            <v>82</v>
          </cell>
          <cell r="J1192" t="str">
            <v>ZK114.K299.C155</v>
          </cell>
          <cell r="K1192">
            <v>82</v>
          </cell>
          <cell r="L1192" t="str">
            <v>ZK114.K299.C155</v>
          </cell>
          <cell r="M1192" t="str">
            <v>ZK114.K299.C155</v>
          </cell>
          <cell r="N1192" t="str">
            <v>ZK114</v>
          </cell>
          <cell r="O1192" t="str">
            <v>C155</v>
          </cell>
          <cell r="Q1192">
            <v>82</v>
          </cell>
          <cell r="R1192">
            <v>0</v>
          </cell>
          <cell r="S1192" t="b">
            <v>0</v>
          </cell>
          <cell r="U1192" t="str">
            <v>ZK1</v>
          </cell>
          <cell r="V1192" t="str">
            <v>C155</v>
          </cell>
          <cell r="W1192">
            <v>0</v>
          </cell>
          <cell r="X1192">
            <v>888.82</v>
          </cell>
          <cell r="Y1192">
            <v>82</v>
          </cell>
          <cell r="Z1192">
            <v>0</v>
          </cell>
          <cell r="AA1192">
            <v>82</v>
          </cell>
          <cell r="AB1192" t="str">
            <v>C155</v>
          </cell>
          <cell r="AC1192">
            <v>0</v>
          </cell>
          <cell r="AD1192">
            <v>888.82</v>
          </cell>
          <cell r="AE1192">
            <v>82</v>
          </cell>
          <cell r="AF1192">
            <v>0</v>
          </cell>
          <cell r="AG1192" t="str">
            <v>C155</v>
          </cell>
          <cell r="AK1192">
            <v>1</v>
          </cell>
          <cell r="AL1192">
            <v>0</v>
          </cell>
          <cell r="AV1192">
            <v>970.82</v>
          </cell>
        </row>
        <row r="1193">
          <cell r="A1193" t="str">
            <v>ZK114.K299.C180</v>
          </cell>
          <cell r="B1193" t="str">
            <v>ZK114</v>
          </cell>
          <cell r="C1193">
            <v>0</v>
          </cell>
          <cell r="D1193">
            <v>0</v>
          </cell>
          <cell r="E1193">
            <v>0</v>
          </cell>
          <cell r="F1193">
            <v>0</v>
          </cell>
          <cell r="G1193">
            <v>0</v>
          </cell>
          <cell r="H1193">
            <v>0</v>
          </cell>
          <cell r="J1193" t="str">
            <v>ZK114.K299.C180</v>
          </cell>
          <cell r="K1193">
            <v>0</v>
          </cell>
          <cell r="L1193" t="str">
            <v>ZK114.K299.C180</v>
          </cell>
          <cell r="M1193" t="str">
            <v>ZK114.K299.C180</v>
          </cell>
          <cell r="N1193" t="str">
            <v>ZK114</v>
          </cell>
          <cell r="O1193" t="str">
            <v>C180</v>
          </cell>
          <cell r="Q1193">
            <v>0</v>
          </cell>
          <cell r="R1193">
            <v>0</v>
          </cell>
          <cell r="S1193" t="b">
            <v>0</v>
          </cell>
          <cell r="U1193" t="str">
            <v>ZK1</v>
          </cell>
          <cell r="V1193" t="str">
            <v>C180</v>
          </cell>
          <cell r="W1193">
            <v>0</v>
          </cell>
          <cell r="X1193">
            <v>0</v>
          </cell>
          <cell r="Y1193">
            <v>0</v>
          </cell>
          <cell r="Z1193">
            <v>0</v>
          </cell>
          <cell r="AA1193">
            <v>0</v>
          </cell>
          <cell r="AB1193" t="str">
            <v>C180</v>
          </cell>
          <cell r="AC1193">
            <v>0</v>
          </cell>
          <cell r="AD1193">
            <v>0</v>
          </cell>
          <cell r="AE1193">
            <v>0</v>
          </cell>
          <cell r="AF1193">
            <v>0</v>
          </cell>
          <cell r="AG1193" t="str">
            <v>C180</v>
          </cell>
          <cell r="AK1193">
            <v>1</v>
          </cell>
          <cell r="AL1193">
            <v>0</v>
          </cell>
          <cell r="AV1193">
            <v>0</v>
          </cell>
        </row>
        <row r="1194">
          <cell r="A1194" t="str">
            <v>ZK114.K299.C181</v>
          </cell>
          <cell r="B1194" t="str">
            <v>ZK114</v>
          </cell>
          <cell r="C1194">
            <v>0</v>
          </cell>
          <cell r="D1194">
            <v>0</v>
          </cell>
          <cell r="E1194">
            <v>173.72</v>
          </cell>
          <cell r="F1194">
            <v>0</v>
          </cell>
          <cell r="G1194">
            <v>0</v>
          </cell>
          <cell r="H1194">
            <v>0</v>
          </cell>
          <cell r="J1194" t="str">
            <v>ZK114.K299.C181</v>
          </cell>
          <cell r="K1194">
            <v>0</v>
          </cell>
          <cell r="L1194" t="str">
            <v>ZK114.K299.C181</v>
          </cell>
          <cell r="M1194" t="str">
            <v>ZK114.K299.C181</v>
          </cell>
          <cell r="N1194" t="str">
            <v>ZK114</v>
          </cell>
          <cell r="O1194" t="str">
            <v>C181</v>
          </cell>
          <cell r="Q1194">
            <v>0</v>
          </cell>
          <cell r="R1194">
            <v>0</v>
          </cell>
          <cell r="S1194" t="b">
            <v>0</v>
          </cell>
          <cell r="U1194" t="str">
            <v>ZK1</v>
          </cell>
          <cell r="V1194" t="str">
            <v>C181</v>
          </cell>
          <cell r="W1194">
            <v>0</v>
          </cell>
          <cell r="X1194">
            <v>173.72</v>
          </cell>
          <cell r="Y1194">
            <v>0</v>
          </cell>
          <cell r="Z1194">
            <v>0</v>
          </cell>
          <cell r="AA1194">
            <v>0</v>
          </cell>
          <cell r="AB1194" t="str">
            <v>C181</v>
          </cell>
          <cell r="AC1194">
            <v>0</v>
          </cell>
          <cell r="AD1194">
            <v>173.72</v>
          </cell>
          <cell r="AE1194">
            <v>0</v>
          </cell>
          <cell r="AF1194">
            <v>0</v>
          </cell>
          <cell r="AG1194" t="str">
            <v>C181</v>
          </cell>
          <cell r="AK1194">
            <v>1</v>
          </cell>
          <cell r="AL1194">
            <v>0</v>
          </cell>
          <cell r="AV1194">
            <v>173.72</v>
          </cell>
        </row>
        <row r="1195">
          <cell r="A1195" t="str">
            <v>ZK114.K299.C205</v>
          </cell>
          <cell r="B1195" t="str">
            <v>ZK114</v>
          </cell>
          <cell r="C1195">
            <v>0</v>
          </cell>
          <cell r="D1195">
            <v>0</v>
          </cell>
          <cell r="E1195">
            <v>32</v>
          </cell>
          <cell r="F1195">
            <v>137.02000000000001</v>
          </cell>
          <cell r="G1195">
            <v>0</v>
          </cell>
          <cell r="H1195">
            <v>137.02000000000001</v>
          </cell>
          <cell r="J1195" t="str">
            <v>ZK114.K299.C205</v>
          </cell>
          <cell r="K1195">
            <v>137.02000000000001</v>
          </cell>
          <cell r="L1195" t="str">
            <v>ZK114.K299.C205</v>
          </cell>
          <cell r="M1195" t="str">
            <v>ZK114.K299.C205</v>
          </cell>
          <cell r="N1195" t="str">
            <v>ZK114</v>
          </cell>
          <cell r="O1195" t="str">
            <v>C205</v>
          </cell>
          <cell r="Q1195">
            <v>137.02000000000001</v>
          </cell>
          <cell r="R1195">
            <v>0</v>
          </cell>
          <cell r="S1195" t="b">
            <v>0</v>
          </cell>
          <cell r="U1195" t="str">
            <v>ZK1</v>
          </cell>
          <cell r="V1195" t="str">
            <v>C205</v>
          </cell>
          <cell r="W1195">
            <v>0</v>
          </cell>
          <cell r="X1195">
            <v>32</v>
          </cell>
          <cell r="Y1195">
            <v>137.02000000000001</v>
          </cell>
          <cell r="Z1195">
            <v>0</v>
          </cell>
          <cell r="AA1195">
            <v>137.02000000000001</v>
          </cell>
          <cell r="AB1195" t="str">
            <v>C205</v>
          </cell>
          <cell r="AC1195">
            <v>0</v>
          </cell>
          <cell r="AD1195">
            <v>32</v>
          </cell>
          <cell r="AE1195">
            <v>137.02000000000001</v>
          </cell>
          <cell r="AF1195">
            <v>0</v>
          </cell>
          <cell r="AG1195" t="str">
            <v>C205</v>
          </cell>
          <cell r="AK1195">
            <v>1</v>
          </cell>
          <cell r="AL1195">
            <v>0</v>
          </cell>
          <cell r="AV1195">
            <v>169.02</v>
          </cell>
        </row>
        <row r="1196">
          <cell r="A1196" t="str">
            <v>ZK114.K299.C236</v>
          </cell>
          <cell r="B1196" t="str">
            <v>ZK114</v>
          </cell>
          <cell r="C1196">
            <v>0</v>
          </cell>
          <cell r="D1196">
            <v>0</v>
          </cell>
          <cell r="E1196">
            <v>0</v>
          </cell>
          <cell r="F1196">
            <v>0</v>
          </cell>
          <cell r="G1196">
            <v>1120</v>
          </cell>
          <cell r="H1196">
            <v>1120</v>
          </cell>
          <cell r="J1196" t="str">
            <v>ZK114.K299.C236</v>
          </cell>
          <cell r="K1196">
            <v>1120</v>
          </cell>
          <cell r="L1196" t="str">
            <v>ZK114.K299.C236</v>
          </cell>
          <cell r="M1196" t="str">
            <v>ZK114.K299.C236</v>
          </cell>
          <cell r="N1196" t="str">
            <v>ZK114</v>
          </cell>
          <cell r="O1196" t="str">
            <v>C236</v>
          </cell>
          <cell r="Q1196">
            <v>1120</v>
          </cell>
          <cell r="R1196">
            <v>0</v>
          </cell>
          <cell r="S1196" t="b">
            <v>0</v>
          </cell>
          <cell r="U1196" t="str">
            <v>ZK1</v>
          </cell>
          <cell r="V1196" t="str">
            <v>C236</v>
          </cell>
          <cell r="W1196">
            <v>0</v>
          </cell>
          <cell r="X1196">
            <v>0</v>
          </cell>
          <cell r="Y1196">
            <v>0</v>
          </cell>
          <cell r="Z1196">
            <v>1120</v>
          </cell>
          <cell r="AA1196">
            <v>1120</v>
          </cell>
          <cell r="AB1196" t="str">
            <v>C236</v>
          </cell>
          <cell r="AC1196">
            <v>0</v>
          </cell>
          <cell r="AD1196">
            <v>0</v>
          </cell>
          <cell r="AE1196">
            <v>0</v>
          </cell>
          <cell r="AF1196">
            <v>1120</v>
          </cell>
          <cell r="AG1196" t="str">
            <v>C236</v>
          </cell>
          <cell r="AK1196">
            <v>1</v>
          </cell>
          <cell r="AL1196">
            <v>0</v>
          </cell>
          <cell r="AV1196">
            <v>0</v>
          </cell>
        </row>
        <row r="1197">
          <cell r="A1197" t="str">
            <v>ZK114.K299.C255</v>
          </cell>
          <cell r="B1197" t="str">
            <v>ZK114</v>
          </cell>
          <cell r="C1197">
            <v>0</v>
          </cell>
          <cell r="D1197">
            <v>0</v>
          </cell>
          <cell r="E1197">
            <v>0</v>
          </cell>
          <cell r="F1197">
            <v>2046.62</v>
          </cell>
          <cell r="G1197">
            <v>0</v>
          </cell>
          <cell r="H1197">
            <v>2046.62</v>
          </cell>
          <cell r="J1197" t="str">
            <v>ZK114.K299.C255</v>
          </cell>
          <cell r="K1197">
            <v>2046.62</v>
          </cell>
          <cell r="L1197" t="str">
            <v>ZK114.K299.C255</v>
          </cell>
          <cell r="M1197" t="str">
            <v>ZK114.K299.C255</v>
          </cell>
          <cell r="N1197" t="str">
            <v>ZK114</v>
          </cell>
          <cell r="O1197" t="str">
            <v>C255</v>
          </cell>
          <cell r="Q1197">
            <v>2046.62</v>
          </cell>
          <cell r="R1197">
            <v>0</v>
          </cell>
          <cell r="S1197" t="b">
            <v>0</v>
          </cell>
          <cell r="U1197" t="str">
            <v>ZK1</v>
          </cell>
          <cell r="V1197" t="str">
            <v>C255</v>
          </cell>
          <cell r="W1197">
            <v>0</v>
          </cell>
          <cell r="X1197">
            <v>0</v>
          </cell>
          <cell r="Y1197">
            <v>2046.62</v>
          </cell>
          <cell r="Z1197">
            <v>0</v>
          </cell>
          <cell r="AA1197">
            <v>2046.62</v>
          </cell>
          <cell r="AB1197" t="str">
            <v>C255</v>
          </cell>
          <cell r="AC1197">
            <v>0</v>
          </cell>
          <cell r="AD1197">
            <v>0</v>
          </cell>
          <cell r="AE1197">
            <v>2046.62</v>
          </cell>
          <cell r="AF1197">
            <v>0</v>
          </cell>
          <cell r="AG1197" t="str">
            <v>C255</v>
          </cell>
          <cell r="AK1197">
            <v>1</v>
          </cell>
          <cell r="AL1197">
            <v>0</v>
          </cell>
          <cell r="AV1197">
            <v>2046.62</v>
          </cell>
        </row>
        <row r="1198">
          <cell r="A1198" t="str">
            <v>ZK114.K299.C265</v>
          </cell>
          <cell r="B1198" t="str">
            <v>ZK114</v>
          </cell>
          <cell r="C1198">
            <v>0</v>
          </cell>
          <cell r="D1198">
            <v>0</v>
          </cell>
          <cell r="E1198">
            <v>145.69999999999999</v>
          </cell>
          <cell r="F1198">
            <v>584.64</v>
          </cell>
          <cell r="G1198">
            <v>0</v>
          </cell>
          <cell r="H1198">
            <v>584.64</v>
          </cell>
          <cell r="J1198" t="str">
            <v>ZK114.K299.C265</v>
          </cell>
          <cell r="K1198">
            <v>584.64</v>
          </cell>
          <cell r="L1198" t="str">
            <v>ZK114.K299.C265</v>
          </cell>
          <cell r="M1198" t="str">
            <v>ZK114.K299.C265</v>
          </cell>
          <cell r="N1198" t="str">
            <v>ZK114</v>
          </cell>
          <cell r="O1198" t="str">
            <v>C265</v>
          </cell>
          <cell r="Q1198">
            <v>584.64</v>
          </cell>
          <cell r="R1198">
            <v>0</v>
          </cell>
          <cell r="S1198" t="b">
            <v>0</v>
          </cell>
          <cell r="U1198" t="str">
            <v>ZK1</v>
          </cell>
          <cell r="V1198" t="str">
            <v>C265</v>
          </cell>
          <cell r="W1198">
            <v>0</v>
          </cell>
          <cell r="X1198">
            <v>145.69999999999999</v>
          </cell>
          <cell r="Y1198">
            <v>584.64</v>
          </cell>
          <cell r="Z1198">
            <v>0</v>
          </cell>
          <cell r="AA1198">
            <v>584.64</v>
          </cell>
          <cell r="AB1198" t="str">
            <v>C265</v>
          </cell>
          <cell r="AC1198">
            <v>0</v>
          </cell>
          <cell r="AD1198">
            <v>145.69999999999999</v>
          </cell>
          <cell r="AE1198">
            <v>584.64</v>
          </cell>
          <cell r="AF1198">
            <v>0</v>
          </cell>
          <cell r="AG1198" t="str">
            <v>C265</v>
          </cell>
          <cell r="AK1198">
            <v>1</v>
          </cell>
          <cell r="AL1198">
            <v>0</v>
          </cell>
          <cell r="AV1198">
            <v>730.33999999999992</v>
          </cell>
        </row>
        <row r="1199">
          <cell r="A1199" t="str">
            <v>ZK114.K299.C274</v>
          </cell>
          <cell r="B1199" t="str">
            <v>ZK114</v>
          </cell>
          <cell r="C1199">
            <v>0</v>
          </cell>
          <cell r="D1199">
            <v>0</v>
          </cell>
          <cell r="E1199">
            <v>0</v>
          </cell>
          <cell r="F1199">
            <v>2271.9299999999998</v>
          </cell>
          <cell r="G1199">
            <v>0</v>
          </cell>
          <cell r="H1199">
            <v>2271.9299999999998</v>
          </cell>
          <cell r="J1199" t="str">
            <v>ZK114.K299.C274</v>
          </cell>
          <cell r="K1199">
            <v>2271.9299999999998</v>
          </cell>
          <cell r="L1199" t="str">
            <v>ZK114.K299.C274</v>
          </cell>
          <cell r="M1199" t="str">
            <v>ZK114.K299.C274</v>
          </cell>
          <cell r="N1199" t="str">
            <v>ZK114</v>
          </cell>
          <cell r="O1199" t="str">
            <v>C274</v>
          </cell>
          <cell r="Q1199">
            <v>2271.9299999999998</v>
          </cell>
          <cell r="R1199">
            <v>0</v>
          </cell>
          <cell r="S1199" t="b">
            <v>0</v>
          </cell>
          <cell r="U1199" t="str">
            <v>ZK1</v>
          </cell>
          <cell r="V1199" t="str">
            <v>C274</v>
          </cell>
          <cell r="W1199">
            <v>0</v>
          </cell>
          <cell r="X1199">
            <v>0</v>
          </cell>
          <cell r="Y1199">
            <v>2271.9299999999998</v>
          </cell>
          <cell r="Z1199">
            <v>0</v>
          </cell>
          <cell r="AA1199">
            <v>2271.9299999999998</v>
          </cell>
          <cell r="AB1199" t="str">
            <v>C274</v>
          </cell>
          <cell r="AC1199">
            <v>0</v>
          </cell>
          <cell r="AD1199">
            <v>0</v>
          </cell>
          <cell r="AE1199">
            <v>2271.9299999999998</v>
          </cell>
          <cell r="AF1199">
            <v>0</v>
          </cell>
          <cell r="AG1199" t="str">
            <v>C274</v>
          </cell>
          <cell r="AK1199">
            <v>1</v>
          </cell>
          <cell r="AL1199">
            <v>0</v>
          </cell>
          <cell r="AV1199">
            <v>2271.9299999999998</v>
          </cell>
        </row>
        <row r="1200">
          <cell r="A1200" t="str">
            <v>ZK114.K299.C290</v>
          </cell>
          <cell r="B1200" t="str">
            <v>ZK114</v>
          </cell>
          <cell r="C1200">
            <v>0</v>
          </cell>
          <cell r="D1200">
            <v>0</v>
          </cell>
          <cell r="E1200">
            <v>6.5</v>
          </cell>
          <cell r="F1200">
            <v>1260.76</v>
          </cell>
          <cell r="G1200">
            <v>0</v>
          </cell>
          <cell r="H1200">
            <v>1260.76</v>
          </cell>
          <cell r="J1200" t="str">
            <v>ZK114.K299.C290</v>
          </cell>
          <cell r="K1200">
            <v>1260.76</v>
          </cell>
          <cell r="L1200" t="str">
            <v>ZK114.K299.C290</v>
          </cell>
          <cell r="M1200" t="str">
            <v>ZK114.K299.C290</v>
          </cell>
          <cell r="N1200" t="str">
            <v>ZK114</v>
          </cell>
          <cell r="O1200" t="str">
            <v>C290</v>
          </cell>
          <cell r="Q1200">
            <v>1260.76</v>
          </cell>
          <cell r="R1200">
            <v>0</v>
          </cell>
          <cell r="S1200" t="b">
            <v>0</v>
          </cell>
          <cell r="U1200" t="str">
            <v>ZK1</v>
          </cell>
          <cell r="V1200" t="str">
            <v>C290</v>
          </cell>
          <cell r="W1200">
            <v>0</v>
          </cell>
          <cell r="X1200">
            <v>6.5</v>
          </cell>
          <cell r="Y1200">
            <v>1260.76</v>
          </cell>
          <cell r="Z1200">
            <v>0</v>
          </cell>
          <cell r="AA1200">
            <v>1260.76</v>
          </cell>
          <cell r="AB1200" t="str">
            <v>C290</v>
          </cell>
          <cell r="AC1200">
            <v>0</v>
          </cell>
          <cell r="AD1200">
            <v>6.5</v>
          </cell>
          <cell r="AE1200">
            <v>1260.76</v>
          </cell>
          <cell r="AF1200">
            <v>0</v>
          </cell>
          <cell r="AG1200" t="str">
            <v>C290</v>
          </cell>
          <cell r="AK1200">
            <v>1</v>
          </cell>
          <cell r="AL1200">
            <v>0</v>
          </cell>
          <cell r="AV1200">
            <v>1267.26</v>
          </cell>
        </row>
        <row r="1201">
          <cell r="A1201" t="str">
            <v>ZK114.K299.C300</v>
          </cell>
          <cell r="B1201" t="str">
            <v>ZK114</v>
          </cell>
          <cell r="C1201">
            <v>0</v>
          </cell>
          <cell r="D1201">
            <v>0</v>
          </cell>
          <cell r="E1201">
            <v>42.9</v>
          </cell>
          <cell r="F1201">
            <v>1520.68</v>
          </cell>
          <cell r="G1201">
            <v>0</v>
          </cell>
          <cell r="H1201">
            <v>1520.68</v>
          </cell>
          <cell r="J1201" t="str">
            <v>ZK114.K299.C300</v>
          </cell>
          <cell r="K1201">
            <v>1520.68</v>
          </cell>
          <cell r="L1201" t="str">
            <v>ZK114.K299.C300</v>
          </cell>
          <cell r="M1201" t="str">
            <v>ZK114.K299.C300</v>
          </cell>
          <cell r="N1201" t="str">
            <v>ZK114</v>
          </cell>
          <cell r="O1201" t="str">
            <v>C300</v>
          </cell>
          <cell r="Q1201">
            <v>1520.68</v>
          </cell>
          <cell r="R1201">
            <v>0</v>
          </cell>
          <cell r="S1201" t="b">
            <v>0</v>
          </cell>
          <cell r="U1201" t="str">
            <v>ZK1</v>
          </cell>
          <cell r="V1201" t="str">
            <v>C300</v>
          </cell>
          <cell r="W1201">
            <v>0</v>
          </cell>
          <cell r="X1201">
            <v>42.9</v>
          </cell>
          <cell r="Y1201">
            <v>1520.68</v>
          </cell>
          <cell r="Z1201">
            <v>0</v>
          </cell>
          <cell r="AA1201">
            <v>1520.68</v>
          </cell>
          <cell r="AB1201" t="str">
            <v>C300</v>
          </cell>
          <cell r="AC1201">
            <v>0</v>
          </cell>
          <cell r="AD1201">
            <v>42.9</v>
          </cell>
          <cell r="AE1201">
            <v>1520.68</v>
          </cell>
          <cell r="AF1201">
            <v>0</v>
          </cell>
          <cell r="AG1201" t="str">
            <v>C300</v>
          </cell>
          <cell r="AK1201">
            <v>1</v>
          </cell>
          <cell r="AL1201">
            <v>0</v>
          </cell>
          <cell r="AV1201">
            <v>1563.5800000000002</v>
          </cell>
        </row>
        <row r="1202">
          <cell r="A1202" t="str">
            <v>ZK114.K299.C301</v>
          </cell>
          <cell r="B1202" t="str">
            <v>ZK114</v>
          </cell>
          <cell r="C1202">
            <v>0</v>
          </cell>
          <cell r="D1202">
            <v>0</v>
          </cell>
          <cell r="E1202">
            <v>330.25</v>
          </cell>
          <cell r="F1202">
            <v>0</v>
          </cell>
          <cell r="G1202">
            <v>0</v>
          </cell>
          <cell r="H1202">
            <v>0</v>
          </cell>
          <cell r="J1202" t="str">
            <v>ZK114.K299.C301</v>
          </cell>
          <cell r="K1202">
            <v>0</v>
          </cell>
          <cell r="L1202" t="str">
            <v>ZK114.K299.C301</v>
          </cell>
          <cell r="M1202" t="str">
            <v>ZK114.K299.C301</v>
          </cell>
          <cell r="N1202" t="str">
            <v>ZK114</v>
          </cell>
          <cell r="O1202" t="str">
            <v>C301</v>
          </cell>
          <cell r="Q1202">
            <v>0</v>
          </cell>
          <cell r="R1202">
            <v>0</v>
          </cell>
          <cell r="S1202" t="b">
            <v>0</v>
          </cell>
          <cell r="U1202" t="str">
            <v>ZK1</v>
          </cell>
          <cell r="V1202" t="str">
            <v>C301</v>
          </cell>
          <cell r="W1202">
            <v>0</v>
          </cell>
          <cell r="X1202">
            <v>330.25</v>
          </cell>
          <cell r="Y1202">
            <v>0</v>
          </cell>
          <cell r="Z1202">
            <v>0</v>
          </cell>
          <cell r="AA1202">
            <v>0</v>
          </cell>
          <cell r="AB1202" t="str">
            <v>C301</v>
          </cell>
          <cell r="AC1202">
            <v>0</v>
          </cell>
          <cell r="AD1202">
            <v>330.25</v>
          </cell>
          <cell r="AE1202">
            <v>0</v>
          </cell>
          <cell r="AF1202">
            <v>0</v>
          </cell>
          <cell r="AG1202" t="str">
            <v>C301</v>
          </cell>
          <cell r="AK1202">
            <v>1</v>
          </cell>
          <cell r="AL1202">
            <v>0</v>
          </cell>
          <cell r="AV1202">
            <v>330.25</v>
          </cell>
        </row>
        <row r="1203">
          <cell r="A1203" t="str">
            <v>ZK114.K299.C302</v>
          </cell>
          <cell r="B1203" t="str">
            <v>ZK114</v>
          </cell>
          <cell r="C1203">
            <v>0</v>
          </cell>
          <cell r="D1203">
            <v>0</v>
          </cell>
          <cell r="E1203">
            <v>451.39</v>
          </cell>
          <cell r="F1203">
            <v>115.68</v>
          </cell>
          <cell r="G1203">
            <v>0</v>
          </cell>
          <cell r="H1203">
            <v>115.68</v>
          </cell>
          <cell r="J1203" t="str">
            <v>ZK114.K299.C302</v>
          </cell>
          <cell r="K1203">
            <v>115.68</v>
          </cell>
          <cell r="L1203" t="str">
            <v>ZK114.K299.C302</v>
          </cell>
          <cell r="M1203" t="str">
            <v>ZK114.K299.C302</v>
          </cell>
          <cell r="N1203" t="str">
            <v>ZK114</v>
          </cell>
          <cell r="O1203" t="str">
            <v>C302</v>
          </cell>
          <cell r="Q1203">
            <v>115.68</v>
          </cell>
          <cell r="R1203">
            <v>0</v>
          </cell>
          <cell r="S1203" t="b">
            <v>0</v>
          </cell>
          <cell r="U1203" t="str">
            <v>ZK1</v>
          </cell>
          <cell r="V1203" t="str">
            <v>C302</v>
          </cell>
          <cell r="W1203">
            <v>0</v>
          </cell>
          <cell r="X1203">
            <v>451.39</v>
          </cell>
          <cell r="Y1203">
            <v>115.68</v>
          </cell>
          <cell r="Z1203">
            <v>0</v>
          </cell>
          <cell r="AA1203">
            <v>115.68</v>
          </cell>
          <cell r="AB1203" t="str">
            <v>C302</v>
          </cell>
          <cell r="AC1203">
            <v>0</v>
          </cell>
          <cell r="AD1203">
            <v>451.39</v>
          </cell>
          <cell r="AE1203">
            <v>115.68</v>
          </cell>
          <cell r="AF1203">
            <v>0</v>
          </cell>
          <cell r="AG1203" t="str">
            <v>C302</v>
          </cell>
          <cell r="AK1203">
            <v>1</v>
          </cell>
          <cell r="AL1203">
            <v>0</v>
          </cell>
          <cell r="AV1203">
            <v>567.06999999999994</v>
          </cell>
        </row>
        <row r="1204">
          <cell r="A1204" t="str">
            <v>ZK114.K299.C320</v>
          </cell>
          <cell r="B1204" t="str">
            <v>ZK114</v>
          </cell>
          <cell r="C1204">
            <v>0</v>
          </cell>
          <cell r="D1204">
            <v>0</v>
          </cell>
          <cell r="E1204">
            <v>1630.61</v>
          </cell>
          <cell r="F1204">
            <v>1607.44</v>
          </cell>
          <cell r="G1204">
            <v>0</v>
          </cell>
          <cell r="H1204">
            <v>1607.44</v>
          </cell>
          <cell r="J1204" t="str">
            <v>ZK114.K299.C320</v>
          </cell>
          <cell r="K1204">
            <v>1607.44</v>
          </cell>
          <cell r="L1204" t="str">
            <v>ZK114.K299.C320</v>
          </cell>
          <cell r="M1204" t="str">
            <v>ZK114.K299.C320</v>
          </cell>
          <cell r="N1204" t="str">
            <v>ZK114</v>
          </cell>
          <cell r="O1204" t="str">
            <v>C320</v>
          </cell>
          <cell r="Q1204">
            <v>1607.44</v>
          </cell>
          <cell r="R1204">
            <v>0</v>
          </cell>
          <cell r="S1204" t="b">
            <v>0</v>
          </cell>
          <cell r="U1204" t="str">
            <v>ZK1</v>
          </cell>
          <cell r="V1204" t="str">
            <v>C320</v>
          </cell>
          <cell r="W1204">
            <v>0</v>
          </cell>
          <cell r="X1204">
            <v>1630.61</v>
          </cell>
          <cell r="Y1204">
            <v>1607.44</v>
          </cell>
          <cell r="Z1204">
            <v>0</v>
          </cell>
          <cell r="AA1204">
            <v>1607.44</v>
          </cell>
          <cell r="AB1204" t="str">
            <v>C320</v>
          </cell>
          <cell r="AC1204">
            <v>0</v>
          </cell>
          <cell r="AD1204">
            <v>1630.61</v>
          </cell>
          <cell r="AE1204">
            <v>1607.44</v>
          </cell>
          <cell r="AF1204">
            <v>0</v>
          </cell>
          <cell r="AG1204" t="str">
            <v>C320</v>
          </cell>
          <cell r="AK1204">
            <v>1</v>
          </cell>
          <cell r="AL1204">
            <v>0</v>
          </cell>
          <cell r="AV1204">
            <v>3238.05</v>
          </cell>
        </row>
        <row r="1205">
          <cell r="A1205" t="str">
            <v>ZK114.K299.C330</v>
          </cell>
          <cell r="B1205" t="str">
            <v>ZK114</v>
          </cell>
          <cell r="C1205">
            <v>0</v>
          </cell>
          <cell r="D1205">
            <v>0</v>
          </cell>
          <cell r="E1205">
            <v>528.92999999999995</v>
          </cell>
          <cell r="F1205">
            <v>1115</v>
          </cell>
          <cell r="G1205">
            <v>0</v>
          </cell>
          <cell r="H1205">
            <v>1115</v>
          </cell>
          <cell r="J1205" t="str">
            <v>ZK114.K299.C330</v>
          </cell>
          <cell r="K1205">
            <v>1115</v>
          </cell>
          <cell r="L1205" t="str">
            <v>ZK114.K299.C330</v>
          </cell>
          <cell r="M1205" t="str">
            <v>ZK114.K299.C330</v>
          </cell>
          <cell r="N1205" t="str">
            <v>ZK114</v>
          </cell>
          <cell r="O1205" t="str">
            <v>C330</v>
          </cell>
          <cell r="Q1205">
            <v>1115</v>
          </cell>
          <cell r="R1205">
            <v>0</v>
          </cell>
          <cell r="S1205" t="b">
            <v>0</v>
          </cell>
          <cell r="U1205" t="str">
            <v>ZK1</v>
          </cell>
          <cell r="V1205" t="str">
            <v>C330</v>
          </cell>
          <cell r="W1205">
            <v>0</v>
          </cell>
          <cell r="X1205">
            <v>528.92999999999995</v>
          </cell>
          <cell r="Y1205">
            <v>1115</v>
          </cell>
          <cell r="Z1205">
            <v>0</v>
          </cell>
          <cell r="AA1205">
            <v>1115</v>
          </cell>
          <cell r="AB1205" t="str">
            <v>C330</v>
          </cell>
          <cell r="AC1205">
            <v>0</v>
          </cell>
          <cell r="AD1205">
            <v>528.92999999999995</v>
          </cell>
          <cell r="AE1205">
            <v>1115</v>
          </cell>
          <cell r="AF1205">
            <v>0</v>
          </cell>
          <cell r="AG1205" t="str">
            <v>C330</v>
          </cell>
          <cell r="AK1205">
            <v>1</v>
          </cell>
          <cell r="AL1205">
            <v>0</v>
          </cell>
          <cell r="AV1205">
            <v>1643.9299999999998</v>
          </cell>
        </row>
        <row r="1206">
          <cell r="A1206" t="str">
            <v>ZK114.K299.C360</v>
          </cell>
          <cell r="B1206" t="str">
            <v>ZK114</v>
          </cell>
          <cell r="C1206">
            <v>0</v>
          </cell>
          <cell r="D1206">
            <v>0</v>
          </cell>
          <cell r="E1206">
            <v>126.13</v>
          </cell>
          <cell r="F1206">
            <v>549.36</v>
          </cell>
          <cell r="G1206">
            <v>0</v>
          </cell>
          <cell r="H1206">
            <v>549.36</v>
          </cell>
          <cell r="J1206" t="str">
            <v>ZK114.K299.C360</v>
          </cell>
          <cell r="K1206">
            <v>549.36</v>
          </cell>
          <cell r="L1206" t="str">
            <v>ZK114.K299.C360</v>
          </cell>
          <cell r="M1206" t="str">
            <v>ZK114.K299.C360</v>
          </cell>
          <cell r="N1206" t="str">
            <v>ZK114</v>
          </cell>
          <cell r="O1206" t="str">
            <v>C360</v>
          </cell>
          <cell r="Q1206">
            <v>549.36</v>
          </cell>
          <cell r="R1206">
            <v>0</v>
          </cell>
          <cell r="S1206" t="b">
            <v>0</v>
          </cell>
          <cell r="U1206" t="str">
            <v>ZK1</v>
          </cell>
          <cell r="V1206" t="str">
            <v>C360</v>
          </cell>
          <cell r="W1206">
            <v>0</v>
          </cell>
          <cell r="X1206">
            <v>126.13</v>
          </cell>
          <cell r="Y1206">
            <v>549.36</v>
          </cell>
          <cell r="Z1206">
            <v>0</v>
          </cell>
          <cell r="AA1206">
            <v>549.36</v>
          </cell>
          <cell r="AB1206" t="str">
            <v>C360</v>
          </cell>
          <cell r="AC1206">
            <v>0</v>
          </cell>
          <cell r="AD1206">
            <v>126.13</v>
          </cell>
          <cell r="AE1206">
            <v>549.36</v>
          </cell>
          <cell r="AF1206">
            <v>0</v>
          </cell>
          <cell r="AG1206" t="str">
            <v>C360</v>
          </cell>
          <cell r="AK1206">
            <v>1</v>
          </cell>
          <cell r="AL1206">
            <v>0</v>
          </cell>
          <cell r="AV1206">
            <v>675.49</v>
          </cell>
        </row>
        <row r="1207">
          <cell r="A1207" t="str">
            <v>ZK114.K299.C390</v>
          </cell>
          <cell r="B1207" t="str">
            <v>ZK114</v>
          </cell>
          <cell r="C1207">
            <v>0</v>
          </cell>
          <cell r="D1207">
            <v>0</v>
          </cell>
          <cell r="E1207">
            <v>14.26</v>
          </cell>
          <cell r="F1207">
            <v>0</v>
          </cell>
          <cell r="G1207">
            <v>0</v>
          </cell>
          <cell r="H1207">
            <v>0</v>
          </cell>
          <cell r="J1207" t="str">
            <v>ZK114.K299.C390</v>
          </cell>
          <cell r="K1207">
            <v>0</v>
          </cell>
          <cell r="L1207" t="str">
            <v>ZK114.K299.C390</v>
          </cell>
          <cell r="M1207" t="str">
            <v>ZK114.K299.C390</v>
          </cell>
          <cell r="N1207" t="str">
            <v>ZK114</v>
          </cell>
          <cell r="O1207" t="str">
            <v>C390</v>
          </cell>
          <cell r="Q1207">
            <v>0</v>
          </cell>
          <cell r="R1207">
            <v>0</v>
          </cell>
          <cell r="S1207" t="b">
            <v>0</v>
          </cell>
          <cell r="U1207" t="str">
            <v>ZK1</v>
          </cell>
          <cell r="V1207" t="str">
            <v>C390</v>
          </cell>
          <cell r="W1207">
            <v>0</v>
          </cell>
          <cell r="X1207">
            <v>14.26</v>
          </cell>
          <cell r="Y1207">
            <v>0</v>
          </cell>
          <cell r="Z1207">
            <v>0</v>
          </cell>
          <cell r="AA1207">
            <v>0</v>
          </cell>
          <cell r="AB1207" t="str">
            <v>C390</v>
          </cell>
          <cell r="AC1207">
            <v>0</v>
          </cell>
          <cell r="AD1207">
            <v>14.26</v>
          </cell>
          <cell r="AE1207">
            <v>0</v>
          </cell>
          <cell r="AF1207">
            <v>0</v>
          </cell>
          <cell r="AG1207" t="str">
            <v>C390</v>
          </cell>
          <cell r="AK1207">
            <v>1</v>
          </cell>
          <cell r="AL1207">
            <v>0</v>
          </cell>
          <cell r="AV1207">
            <v>14.26</v>
          </cell>
        </row>
        <row r="1208">
          <cell r="A1208" t="str">
            <v>ZK114.K299.C395</v>
          </cell>
          <cell r="B1208" t="str">
            <v>ZK114</v>
          </cell>
          <cell r="C1208">
            <v>0</v>
          </cell>
          <cell r="D1208">
            <v>0</v>
          </cell>
          <cell r="E1208">
            <v>5.6</v>
          </cell>
          <cell r="F1208">
            <v>4238.9799999999996</v>
          </cell>
          <cell r="G1208">
            <v>1015</v>
          </cell>
          <cell r="H1208">
            <v>5253.98</v>
          </cell>
          <cell r="J1208" t="str">
            <v>ZK114.K299.C395</v>
          </cell>
          <cell r="K1208">
            <v>5253.98</v>
          </cell>
          <cell r="L1208" t="str">
            <v>ZK114.K299.C395</v>
          </cell>
          <cell r="M1208" t="str">
            <v>ZK114.K299.C395</v>
          </cell>
          <cell r="N1208" t="str">
            <v>ZK114</v>
          </cell>
          <cell r="O1208" t="str">
            <v>C395</v>
          </cell>
          <cell r="Q1208">
            <v>5253.98</v>
          </cell>
          <cell r="R1208">
            <v>0</v>
          </cell>
          <cell r="S1208" t="b">
            <v>0</v>
          </cell>
          <cell r="U1208" t="str">
            <v>ZK1</v>
          </cell>
          <cell r="V1208" t="str">
            <v>C395</v>
          </cell>
          <cell r="W1208">
            <v>0</v>
          </cell>
          <cell r="X1208">
            <v>5.6</v>
          </cell>
          <cell r="Y1208">
            <v>4238.9799999999996</v>
          </cell>
          <cell r="Z1208">
            <v>1015</v>
          </cell>
          <cell r="AA1208">
            <v>5253.98</v>
          </cell>
          <cell r="AB1208" t="str">
            <v>C395</v>
          </cell>
          <cell r="AC1208">
            <v>0</v>
          </cell>
          <cell r="AD1208">
            <v>5.6</v>
          </cell>
          <cell r="AE1208">
            <v>4238.9799999999996</v>
          </cell>
          <cell r="AF1208">
            <v>1015</v>
          </cell>
          <cell r="AG1208" t="str">
            <v>C395</v>
          </cell>
          <cell r="AK1208">
            <v>1</v>
          </cell>
          <cell r="AL1208">
            <v>0</v>
          </cell>
          <cell r="AV1208">
            <v>4244.58</v>
          </cell>
        </row>
        <row r="1209">
          <cell r="A1209" t="str">
            <v>ZK114.K299.C430</v>
          </cell>
          <cell r="B1209" t="str">
            <v>ZK114</v>
          </cell>
          <cell r="C1209">
            <v>0</v>
          </cell>
          <cell r="D1209">
            <v>0</v>
          </cell>
          <cell r="E1209">
            <v>93.76</v>
          </cell>
          <cell r="F1209">
            <v>21</v>
          </cell>
          <cell r="G1209">
            <v>0</v>
          </cell>
          <cell r="H1209">
            <v>21</v>
          </cell>
          <cell r="J1209" t="str">
            <v>ZK114.K299.C430</v>
          </cell>
          <cell r="K1209">
            <v>21</v>
          </cell>
          <cell r="L1209" t="str">
            <v>ZK114.K299.C430</v>
          </cell>
          <cell r="M1209" t="str">
            <v>ZK114.K299.C430</v>
          </cell>
          <cell r="N1209" t="str">
            <v>ZK114</v>
          </cell>
          <cell r="O1209" t="str">
            <v>C430</v>
          </cell>
          <cell r="Q1209">
            <v>21</v>
          </cell>
          <cell r="R1209">
            <v>0</v>
          </cell>
          <cell r="S1209" t="b">
            <v>0</v>
          </cell>
          <cell r="U1209" t="str">
            <v>ZK1</v>
          </cell>
          <cell r="V1209" t="str">
            <v>C430</v>
          </cell>
          <cell r="W1209">
            <v>0</v>
          </cell>
          <cell r="X1209">
            <v>93.76</v>
          </cell>
          <cell r="Y1209">
            <v>21</v>
          </cell>
          <cell r="Z1209">
            <v>0</v>
          </cell>
          <cell r="AA1209">
            <v>21</v>
          </cell>
          <cell r="AB1209" t="str">
            <v>C430</v>
          </cell>
          <cell r="AC1209">
            <v>0</v>
          </cell>
          <cell r="AD1209">
            <v>93.76</v>
          </cell>
          <cell r="AE1209">
            <v>21</v>
          </cell>
          <cell r="AF1209">
            <v>0</v>
          </cell>
          <cell r="AG1209" t="str">
            <v>C430</v>
          </cell>
          <cell r="AK1209">
            <v>1</v>
          </cell>
          <cell r="AL1209">
            <v>0</v>
          </cell>
          <cell r="AV1209">
            <v>114.76</v>
          </cell>
        </row>
        <row r="1210">
          <cell r="A1210" t="str">
            <v>ZK114.K299.C500</v>
          </cell>
          <cell r="B1210" t="str">
            <v>ZK114</v>
          </cell>
          <cell r="C1210">
            <v>0</v>
          </cell>
          <cell r="D1210">
            <v>0</v>
          </cell>
          <cell r="E1210">
            <v>1865.58</v>
          </cell>
          <cell r="F1210">
            <v>0</v>
          </cell>
          <cell r="G1210">
            <v>0</v>
          </cell>
          <cell r="H1210">
            <v>0</v>
          </cell>
          <cell r="J1210" t="str">
            <v>ZK114.K299.C500</v>
          </cell>
          <cell r="K1210">
            <v>0</v>
          </cell>
          <cell r="L1210" t="str">
            <v>ZK114.K299.C500</v>
          </cell>
          <cell r="M1210" t="str">
            <v>ZK114.K299.C500</v>
          </cell>
          <cell r="N1210" t="str">
            <v>ZK114</v>
          </cell>
          <cell r="O1210" t="str">
            <v>C500</v>
          </cell>
          <cell r="Q1210">
            <v>0</v>
          </cell>
          <cell r="R1210">
            <v>0</v>
          </cell>
          <cell r="S1210" t="b">
            <v>0</v>
          </cell>
          <cell r="U1210" t="str">
            <v>ZK1</v>
          </cell>
          <cell r="V1210" t="str">
            <v>C500</v>
          </cell>
          <cell r="W1210">
            <v>0</v>
          </cell>
          <cell r="X1210">
            <v>1865.58</v>
          </cell>
          <cell r="Y1210">
            <v>0</v>
          </cell>
          <cell r="Z1210">
            <v>0</v>
          </cell>
          <cell r="AA1210">
            <v>0</v>
          </cell>
          <cell r="AB1210" t="str">
            <v>C500</v>
          </cell>
          <cell r="AC1210">
            <v>0</v>
          </cell>
          <cell r="AD1210">
            <v>1865.58</v>
          </cell>
          <cell r="AE1210">
            <v>0</v>
          </cell>
          <cell r="AF1210">
            <v>0</v>
          </cell>
          <cell r="AG1210" t="str">
            <v>C500</v>
          </cell>
          <cell r="AK1210">
            <v>1</v>
          </cell>
          <cell r="AL1210">
            <v>0</v>
          </cell>
          <cell r="AV1210">
            <v>1865.58</v>
          </cell>
        </row>
        <row r="1211">
          <cell r="A1211" t="str">
            <v>ZK114.K299.C555</v>
          </cell>
          <cell r="B1211" t="str">
            <v>ZK114</v>
          </cell>
          <cell r="C1211">
            <v>0</v>
          </cell>
          <cell r="D1211">
            <v>0</v>
          </cell>
          <cell r="E1211">
            <v>7654.93</v>
          </cell>
          <cell r="F1211">
            <v>8283.11</v>
          </cell>
          <cell r="G1211">
            <v>0</v>
          </cell>
          <cell r="H1211">
            <v>8283.11</v>
          </cell>
          <cell r="J1211" t="str">
            <v>ZK114.K299.C555</v>
          </cell>
          <cell r="K1211">
            <v>8283.11</v>
          </cell>
          <cell r="L1211" t="str">
            <v>ZK114.K299.C555</v>
          </cell>
          <cell r="M1211" t="str">
            <v>ZK114.K299.C555</v>
          </cell>
          <cell r="N1211" t="str">
            <v>ZK114</v>
          </cell>
          <cell r="O1211" t="str">
            <v>C555</v>
          </cell>
          <cell r="Q1211">
            <v>8283.11</v>
          </cell>
          <cell r="R1211">
            <v>0</v>
          </cell>
          <cell r="S1211" t="b">
            <v>0</v>
          </cell>
          <cell r="U1211" t="str">
            <v>ZK1</v>
          </cell>
          <cell r="V1211" t="str">
            <v>C555</v>
          </cell>
          <cell r="W1211">
            <v>0</v>
          </cell>
          <cell r="X1211">
            <v>7654.93</v>
          </cell>
          <cell r="Y1211">
            <v>8283.11</v>
          </cell>
          <cell r="Z1211">
            <v>0</v>
          </cell>
          <cell r="AA1211">
            <v>8283.11</v>
          </cell>
          <cell r="AB1211" t="str">
            <v>C555</v>
          </cell>
          <cell r="AC1211">
            <v>0</v>
          </cell>
          <cell r="AD1211">
            <v>7654.93</v>
          </cell>
          <cell r="AE1211">
            <v>8283.11</v>
          </cell>
          <cell r="AF1211">
            <v>0</v>
          </cell>
          <cell r="AG1211" t="str">
            <v>C555</v>
          </cell>
          <cell r="AK1211">
            <v>1</v>
          </cell>
          <cell r="AL1211">
            <v>0</v>
          </cell>
          <cell r="AV1211">
            <v>15938.04</v>
          </cell>
        </row>
        <row r="1212">
          <cell r="A1212" t="str">
            <v>ZK114.K299.C565</v>
          </cell>
          <cell r="B1212" t="str">
            <v>ZK114</v>
          </cell>
          <cell r="C1212">
            <v>0</v>
          </cell>
          <cell r="D1212">
            <v>0</v>
          </cell>
          <cell r="E1212">
            <v>2946.27</v>
          </cell>
          <cell r="F1212">
            <v>0</v>
          </cell>
          <cell r="G1212">
            <v>0</v>
          </cell>
          <cell r="H1212">
            <v>0</v>
          </cell>
          <cell r="J1212" t="str">
            <v>ZK114.K299.C565</v>
          </cell>
          <cell r="K1212">
            <v>0</v>
          </cell>
          <cell r="L1212" t="str">
            <v>ZK114.K299.C565</v>
          </cell>
          <cell r="M1212" t="str">
            <v>ZK114.K299.C565</v>
          </cell>
          <cell r="N1212" t="str">
            <v>ZK114</v>
          </cell>
          <cell r="O1212" t="str">
            <v>C565</v>
          </cell>
          <cell r="Q1212">
            <v>0</v>
          </cell>
          <cell r="R1212">
            <v>0</v>
          </cell>
          <cell r="S1212" t="b">
            <v>0</v>
          </cell>
          <cell r="U1212" t="str">
            <v>ZK1</v>
          </cell>
          <cell r="V1212" t="str">
            <v>C565</v>
          </cell>
          <cell r="W1212">
            <v>0</v>
          </cell>
          <cell r="X1212">
            <v>2946.27</v>
          </cell>
          <cell r="Y1212">
            <v>0</v>
          </cell>
          <cell r="Z1212">
            <v>0</v>
          </cell>
          <cell r="AA1212">
            <v>0</v>
          </cell>
          <cell r="AB1212" t="str">
            <v>C565</v>
          </cell>
          <cell r="AC1212">
            <v>0</v>
          </cell>
          <cell r="AD1212">
            <v>2946.27</v>
          </cell>
          <cell r="AE1212">
            <v>0</v>
          </cell>
          <cell r="AF1212">
            <v>0</v>
          </cell>
          <cell r="AG1212" t="str">
            <v>C565</v>
          </cell>
          <cell r="AK1212">
            <v>1</v>
          </cell>
          <cell r="AL1212">
            <v>0</v>
          </cell>
          <cell r="AV1212">
            <v>2946.27</v>
          </cell>
        </row>
        <row r="1213">
          <cell r="A1213" t="str">
            <v>ZK114.K299.C600</v>
          </cell>
          <cell r="B1213" t="str">
            <v>ZK114</v>
          </cell>
          <cell r="C1213">
            <v>0</v>
          </cell>
          <cell r="D1213">
            <v>0</v>
          </cell>
          <cell r="E1213">
            <v>7</v>
          </cell>
          <cell r="F1213">
            <v>0</v>
          </cell>
          <cell r="G1213">
            <v>0</v>
          </cell>
          <cell r="H1213">
            <v>0</v>
          </cell>
          <cell r="J1213" t="str">
            <v>ZK114.K299.C600</v>
          </cell>
          <cell r="K1213">
            <v>0</v>
          </cell>
          <cell r="L1213" t="str">
            <v>ZK114.K299.C600</v>
          </cell>
          <cell r="M1213" t="str">
            <v>ZK114.K299.C600</v>
          </cell>
          <cell r="N1213" t="str">
            <v>ZK114</v>
          </cell>
          <cell r="O1213" t="str">
            <v>C600</v>
          </cell>
          <cell r="Q1213">
            <v>0</v>
          </cell>
          <cell r="R1213">
            <v>0</v>
          </cell>
          <cell r="S1213" t="b">
            <v>0</v>
          </cell>
          <cell r="U1213" t="str">
            <v>ZK1</v>
          </cell>
          <cell r="V1213" t="str">
            <v>C600</v>
          </cell>
          <cell r="W1213">
            <v>0</v>
          </cell>
          <cell r="X1213">
            <v>7</v>
          </cell>
          <cell r="Y1213">
            <v>0</v>
          </cell>
          <cell r="Z1213">
            <v>0</v>
          </cell>
          <cell r="AA1213">
            <v>0</v>
          </cell>
          <cell r="AB1213" t="str">
            <v>C600</v>
          </cell>
          <cell r="AC1213">
            <v>0</v>
          </cell>
          <cell r="AD1213">
            <v>7</v>
          </cell>
          <cell r="AE1213">
            <v>0</v>
          </cell>
          <cell r="AF1213">
            <v>0</v>
          </cell>
          <cell r="AG1213" t="str">
            <v>C600</v>
          </cell>
          <cell r="AK1213">
            <v>1</v>
          </cell>
          <cell r="AL1213">
            <v>0</v>
          </cell>
          <cell r="AV1213">
            <v>7</v>
          </cell>
        </row>
        <row r="1214">
          <cell r="A1214" t="str">
            <v>ZK114.K299.C700</v>
          </cell>
          <cell r="B1214" t="str">
            <v>ZK114</v>
          </cell>
          <cell r="C1214">
            <v>0</v>
          </cell>
          <cell r="D1214">
            <v>0</v>
          </cell>
          <cell r="E1214">
            <v>771.82</v>
          </cell>
          <cell r="F1214">
            <v>76</v>
          </cell>
          <cell r="G1214">
            <v>0</v>
          </cell>
          <cell r="H1214">
            <v>76</v>
          </cell>
          <cell r="J1214" t="str">
            <v>ZK114.K299.C700</v>
          </cell>
          <cell r="K1214">
            <v>76</v>
          </cell>
          <cell r="L1214" t="str">
            <v>ZK114.K299.C700</v>
          </cell>
          <cell r="M1214" t="str">
            <v>ZK114.K299.C700</v>
          </cell>
          <cell r="N1214" t="str">
            <v>ZK114</v>
          </cell>
          <cell r="O1214" t="str">
            <v>C700</v>
          </cell>
          <cell r="Q1214">
            <v>76</v>
          </cell>
          <cell r="R1214">
            <v>0</v>
          </cell>
          <cell r="S1214" t="b">
            <v>0</v>
          </cell>
          <cell r="U1214" t="str">
            <v>ZK1</v>
          </cell>
          <cell r="V1214" t="str">
            <v>C700</v>
          </cell>
          <cell r="W1214">
            <v>0</v>
          </cell>
          <cell r="X1214">
            <v>771.82</v>
          </cell>
          <cell r="Y1214">
            <v>76</v>
          </cell>
          <cell r="Z1214">
            <v>0</v>
          </cell>
          <cell r="AA1214">
            <v>76</v>
          </cell>
          <cell r="AB1214" t="str">
            <v>C700</v>
          </cell>
          <cell r="AC1214">
            <v>0</v>
          </cell>
          <cell r="AD1214">
            <v>771.82</v>
          </cell>
          <cell r="AE1214">
            <v>76</v>
          </cell>
          <cell r="AF1214">
            <v>0</v>
          </cell>
          <cell r="AG1214" t="str">
            <v>C700</v>
          </cell>
          <cell r="AK1214">
            <v>1</v>
          </cell>
          <cell r="AL1214">
            <v>0</v>
          </cell>
          <cell r="AV1214">
            <v>847.82</v>
          </cell>
        </row>
        <row r="1215">
          <cell r="A1215" t="str">
            <v>ZK114.K299.C701</v>
          </cell>
          <cell r="B1215" t="str">
            <v>ZK114</v>
          </cell>
          <cell r="C1215">
            <v>0</v>
          </cell>
          <cell r="D1215">
            <v>0</v>
          </cell>
          <cell r="E1215">
            <v>0</v>
          </cell>
          <cell r="F1215">
            <v>2964.45</v>
          </cell>
          <cell r="G1215">
            <v>0</v>
          </cell>
          <cell r="H1215">
            <v>2964.45</v>
          </cell>
          <cell r="J1215" t="str">
            <v>ZK114.K299.C701</v>
          </cell>
          <cell r="K1215">
            <v>2964.45</v>
          </cell>
          <cell r="L1215" t="str">
            <v>ZK114.K299.C701</v>
          </cell>
          <cell r="M1215" t="str">
            <v>ZK114.K299.C701</v>
          </cell>
          <cell r="N1215" t="str">
            <v>ZK114</v>
          </cell>
          <cell r="O1215" t="str">
            <v>C701</v>
          </cell>
          <cell r="Q1215">
            <v>2964.45</v>
          </cell>
          <cell r="R1215">
            <v>0</v>
          </cell>
          <cell r="S1215" t="b">
            <v>0</v>
          </cell>
          <cell r="U1215" t="str">
            <v>ZK1</v>
          </cell>
          <cell r="V1215" t="str">
            <v>C701</v>
          </cell>
          <cell r="W1215">
            <v>0</v>
          </cell>
          <cell r="X1215">
            <v>0</v>
          </cell>
          <cell r="Y1215">
            <v>2964.45</v>
          </cell>
          <cell r="Z1215">
            <v>0</v>
          </cell>
          <cell r="AA1215">
            <v>2964.45</v>
          </cell>
          <cell r="AB1215" t="str">
            <v>C701</v>
          </cell>
          <cell r="AC1215">
            <v>0</v>
          </cell>
          <cell r="AD1215">
            <v>0</v>
          </cell>
          <cell r="AE1215">
            <v>2964.45</v>
          </cell>
          <cell r="AF1215">
            <v>0</v>
          </cell>
          <cell r="AG1215" t="str">
            <v>C701</v>
          </cell>
          <cell r="AK1215">
            <v>1</v>
          </cell>
          <cell r="AL1215">
            <v>0</v>
          </cell>
          <cell r="AV1215">
            <v>2964.45</v>
          </cell>
        </row>
        <row r="1216">
          <cell r="A1216" t="str">
            <v>ZK114.K299.C702</v>
          </cell>
          <cell r="B1216" t="str">
            <v>ZK114</v>
          </cell>
          <cell r="C1216">
            <v>0</v>
          </cell>
          <cell r="D1216">
            <v>0</v>
          </cell>
          <cell r="E1216">
            <v>0</v>
          </cell>
          <cell r="F1216">
            <v>454.91</v>
          </cell>
          <cell r="G1216">
            <v>0</v>
          </cell>
          <cell r="H1216">
            <v>454.91</v>
          </cell>
          <cell r="J1216" t="str">
            <v>ZK114.K299.C702</v>
          </cell>
          <cell r="K1216">
            <v>454.91</v>
          </cell>
          <cell r="L1216" t="str">
            <v>ZK114.K299.C702</v>
          </cell>
          <cell r="M1216" t="str">
            <v>ZK114.K299.C702</v>
          </cell>
          <cell r="N1216" t="str">
            <v>ZK114</v>
          </cell>
          <cell r="O1216" t="str">
            <v>C702</v>
          </cell>
          <cell r="Q1216">
            <v>454.91</v>
          </cell>
          <cell r="R1216">
            <v>0</v>
          </cell>
          <cell r="S1216" t="b">
            <v>0</v>
          </cell>
          <cell r="U1216" t="str">
            <v>ZK1</v>
          </cell>
          <cell r="V1216" t="str">
            <v>C702</v>
          </cell>
          <cell r="W1216">
            <v>0</v>
          </cell>
          <cell r="X1216">
            <v>0</v>
          </cell>
          <cell r="Y1216">
            <v>454.91</v>
          </cell>
          <cell r="Z1216">
            <v>0</v>
          </cell>
          <cell r="AA1216">
            <v>454.91</v>
          </cell>
          <cell r="AB1216" t="str">
            <v>C702</v>
          </cell>
          <cell r="AC1216">
            <v>0</v>
          </cell>
          <cell r="AD1216">
            <v>0</v>
          </cell>
          <cell r="AE1216">
            <v>454.91</v>
          </cell>
          <cell r="AF1216">
            <v>0</v>
          </cell>
          <cell r="AG1216" t="str">
            <v>C702</v>
          </cell>
          <cell r="AK1216">
            <v>1</v>
          </cell>
          <cell r="AL1216">
            <v>0</v>
          </cell>
          <cell r="AV1216">
            <v>454.91</v>
          </cell>
        </row>
        <row r="1217">
          <cell r="A1217" t="str">
            <v>ZK114.K299.C728</v>
          </cell>
          <cell r="B1217" t="str">
            <v>ZK114</v>
          </cell>
          <cell r="C1217">
            <v>0</v>
          </cell>
          <cell r="D1217">
            <v>0</v>
          </cell>
          <cell r="E1217">
            <v>0</v>
          </cell>
          <cell r="F1217">
            <v>23.4</v>
          </cell>
          <cell r="G1217">
            <v>0</v>
          </cell>
          <cell r="H1217">
            <v>23.4</v>
          </cell>
          <cell r="J1217" t="str">
            <v>ZK114.K299.C728</v>
          </cell>
          <cell r="K1217">
            <v>23.4</v>
          </cell>
          <cell r="L1217" t="str">
            <v>ZK114.K299.C728</v>
          </cell>
          <cell r="M1217" t="str">
            <v>ZK114.K299.C728</v>
          </cell>
          <cell r="N1217" t="str">
            <v>ZK114</v>
          </cell>
          <cell r="O1217" t="str">
            <v>C728</v>
          </cell>
          <cell r="Q1217">
            <v>23.4</v>
          </cell>
          <cell r="R1217">
            <v>0</v>
          </cell>
          <cell r="S1217" t="b">
            <v>0</v>
          </cell>
          <cell r="U1217" t="str">
            <v>ZK1</v>
          </cell>
          <cell r="V1217" t="str">
            <v>C728</v>
          </cell>
          <cell r="W1217">
            <v>0</v>
          </cell>
          <cell r="X1217">
            <v>0</v>
          </cell>
          <cell r="Y1217">
            <v>23.4</v>
          </cell>
          <cell r="Z1217">
            <v>0</v>
          </cell>
          <cell r="AA1217">
            <v>23.4</v>
          </cell>
          <cell r="AB1217" t="str">
            <v>C728</v>
          </cell>
          <cell r="AC1217">
            <v>0</v>
          </cell>
          <cell r="AD1217">
            <v>0</v>
          </cell>
          <cell r="AE1217">
            <v>23.4</v>
          </cell>
          <cell r="AF1217">
            <v>0</v>
          </cell>
          <cell r="AG1217" t="str">
            <v>C728</v>
          </cell>
          <cell r="AK1217">
            <v>1</v>
          </cell>
          <cell r="AL1217">
            <v>0</v>
          </cell>
          <cell r="AV1217">
            <v>23.4</v>
          </cell>
        </row>
        <row r="1218">
          <cell r="A1218" t="str">
            <v>ZK114.K299.I001</v>
          </cell>
          <cell r="B1218" t="str">
            <v>ZK114</v>
          </cell>
          <cell r="C1218">
            <v>0</v>
          </cell>
          <cell r="D1218">
            <v>0</v>
          </cell>
          <cell r="E1218">
            <v>1328.58</v>
          </cell>
          <cell r="F1218">
            <v>0</v>
          </cell>
          <cell r="G1218">
            <v>0</v>
          </cell>
          <cell r="H1218">
            <v>0</v>
          </cell>
          <cell r="J1218" t="str">
            <v>ZK114.K299.I001</v>
          </cell>
          <cell r="K1218">
            <v>0</v>
          </cell>
          <cell r="L1218" t="str">
            <v>ZK114.K299.I001</v>
          </cell>
          <cell r="M1218" t="str">
            <v>ZK114.K299.I001</v>
          </cell>
          <cell r="N1218" t="str">
            <v>ZK114</v>
          </cell>
          <cell r="O1218" t="str">
            <v>I001</v>
          </cell>
          <cell r="Q1218">
            <v>0</v>
          </cell>
          <cell r="R1218">
            <v>0</v>
          </cell>
          <cell r="S1218" t="b">
            <v>0</v>
          </cell>
          <cell r="U1218" t="str">
            <v>ZK1</v>
          </cell>
          <cell r="V1218" t="str">
            <v>I001</v>
          </cell>
          <cell r="W1218">
            <v>0</v>
          </cell>
          <cell r="X1218">
            <v>1328.58</v>
          </cell>
          <cell r="Y1218">
            <v>0</v>
          </cell>
          <cell r="Z1218">
            <v>0</v>
          </cell>
          <cell r="AA1218">
            <v>0</v>
          </cell>
          <cell r="AB1218" t="str">
            <v>I001</v>
          </cell>
          <cell r="AC1218">
            <v>0</v>
          </cell>
          <cell r="AD1218">
            <v>1328.58</v>
          </cell>
          <cell r="AE1218">
            <v>0</v>
          </cell>
          <cell r="AF1218">
            <v>0</v>
          </cell>
          <cell r="AG1218" t="str">
            <v>I001</v>
          </cell>
          <cell r="AK1218">
            <v>1</v>
          </cell>
          <cell r="AL1218">
            <v>0</v>
          </cell>
          <cell r="AV1218">
            <v>1328.58</v>
          </cell>
        </row>
        <row r="1219">
          <cell r="A1219" t="str">
            <v>ZK200.0001</v>
          </cell>
          <cell r="B1219" t="str">
            <v>ZK200</v>
          </cell>
          <cell r="C1219">
            <v>0</v>
          </cell>
          <cell r="D1219">
            <v>0</v>
          </cell>
          <cell r="E1219">
            <v>0</v>
          </cell>
          <cell r="F1219">
            <v>0</v>
          </cell>
          <cell r="G1219">
            <v>0</v>
          </cell>
          <cell r="H1219">
            <v>0</v>
          </cell>
          <cell r="J1219"/>
          <cell r="K1219"/>
          <cell r="L1219"/>
          <cell r="M1219"/>
          <cell r="N1219"/>
          <cell r="O1219"/>
          <cell r="Q1219"/>
          <cell r="R1219"/>
          <cell r="S1219" t="b">
            <v>0</v>
          </cell>
          <cell r="U1219"/>
          <cell r="V1219"/>
          <cell r="W1219"/>
          <cell r="X1219"/>
          <cell r="Y1219"/>
          <cell r="Z1219"/>
          <cell r="AA1219"/>
          <cell r="AB1219"/>
          <cell r="AC1219">
            <v>0</v>
          </cell>
          <cell r="AD1219">
            <v>0</v>
          </cell>
          <cell r="AE1219">
            <v>0</v>
          </cell>
          <cell r="AF1219">
            <v>0</v>
          </cell>
          <cell r="AG1219" t="e">
            <v>#N/A</v>
          </cell>
          <cell r="AK1219">
            <v>1</v>
          </cell>
          <cell r="AL1219">
            <v>0</v>
          </cell>
          <cell r="AV1219">
            <v>0</v>
          </cell>
        </row>
        <row r="1220">
          <cell r="A1220" t="str">
            <v>ZK200.0008</v>
          </cell>
          <cell r="B1220" t="str">
            <v>ZK200</v>
          </cell>
          <cell r="C1220">
            <v>0</v>
          </cell>
          <cell r="D1220">
            <v>0</v>
          </cell>
          <cell r="E1220">
            <v>0</v>
          </cell>
          <cell r="F1220">
            <v>0</v>
          </cell>
          <cell r="G1220">
            <v>0</v>
          </cell>
          <cell r="H1220">
            <v>0</v>
          </cell>
          <cell r="J1220"/>
          <cell r="K1220"/>
          <cell r="L1220"/>
          <cell r="M1220"/>
          <cell r="N1220"/>
          <cell r="O1220"/>
          <cell r="Q1220"/>
          <cell r="R1220"/>
          <cell r="S1220" t="b">
            <v>0</v>
          </cell>
          <cell r="U1220"/>
          <cell r="V1220"/>
          <cell r="W1220"/>
          <cell r="X1220"/>
          <cell r="Y1220"/>
          <cell r="Z1220"/>
          <cell r="AA1220"/>
          <cell r="AB1220"/>
          <cell r="AC1220">
            <v>0</v>
          </cell>
          <cell r="AD1220">
            <v>0</v>
          </cell>
          <cell r="AE1220">
            <v>0</v>
          </cell>
          <cell r="AF1220">
            <v>0</v>
          </cell>
          <cell r="AG1220" t="e">
            <v>#N/A</v>
          </cell>
          <cell r="AK1220">
            <v>1</v>
          </cell>
          <cell r="AL1220">
            <v>0</v>
          </cell>
          <cell r="AV1220">
            <v>0</v>
          </cell>
        </row>
        <row r="1221">
          <cell r="A1221" t="str">
            <v>ZK200.0009</v>
          </cell>
          <cell r="B1221" t="str">
            <v>ZK200</v>
          </cell>
          <cell r="C1221">
            <v>0</v>
          </cell>
          <cell r="D1221">
            <v>0</v>
          </cell>
          <cell r="E1221">
            <v>0</v>
          </cell>
          <cell r="F1221">
            <v>0</v>
          </cell>
          <cell r="G1221">
            <v>0</v>
          </cell>
          <cell r="H1221">
            <v>0</v>
          </cell>
          <cell r="J1221"/>
          <cell r="K1221"/>
          <cell r="L1221"/>
          <cell r="M1221"/>
          <cell r="N1221"/>
          <cell r="O1221"/>
          <cell r="Q1221"/>
          <cell r="R1221"/>
          <cell r="S1221" t="b">
            <v>0</v>
          </cell>
          <cell r="U1221"/>
          <cell r="V1221"/>
          <cell r="W1221"/>
          <cell r="X1221"/>
          <cell r="Y1221"/>
          <cell r="Z1221"/>
          <cell r="AA1221"/>
          <cell r="AB1221"/>
          <cell r="AC1221">
            <v>0</v>
          </cell>
          <cell r="AD1221">
            <v>0</v>
          </cell>
          <cell r="AE1221">
            <v>0</v>
          </cell>
          <cell r="AF1221">
            <v>0</v>
          </cell>
          <cell r="AG1221" t="e">
            <v>#N/A</v>
          </cell>
          <cell r="AK1221">
            <v>1</v>
          </cell>
          <cell r="AL1221">
            <v>0</v>
          </cell>
          <cell r="AV1221">
            <v>0</v>
          </cell>
        </row>
        <row r="1222">
          <cell r="A1222" t="str">
            <v>ZK200.4810</v>
          </cell>
          <cell r="B1222" t="str">
            <v>ZK200</v>
          </cell>
          <cell r="C1222">
            <v>0</v>
          </cell>
          <cell r="D1222">
            <v>0</v>
          </cell>
          <cell r="E1222">
            <v>0</v>
          </cell>
          <cell r="F1222">
            <v>0</v>
          </cell>
          <cell r="G1222">
            <v>0</v>
          </cell>
          <cell r="H1222">
            <v>0</v>
          </cell>
          <cell r="J1222"/>
          <cell r="K1222"/>
          <cell r="L1222"/>
          <cell r="M1222"/>
          <cell r="N1222"/>
          <cell r="O1222"/>
          <cell r="Q1222"/>
          <cell r="R1222"/>
          <cell r="S1222" t="b">
            <v>0</v>
          </cell>
          <cell r="U1222"/>
          <cell r="V1222"/>
          <cell r="W1222"/>
          <cell r="X1222"/>
          <cell r="Y1222"/>
          <cell r="Z1222"/>
          <cell r="AA1222"/>
          <cell r="AB1222"/>
          <cell r="AC1222">
            <v>0</v>
          </cell>
          <cell r="AD1222">
            <v>0</v>
          </cell>
          <cell r="AE1222">
            <v>0</v>
          </cell>
          <cell r="AF1222">
            <v>0</v>
          </cell>
          <cell r="AG1222" t="e">
            <v>#N/A</v>
          </cell>
          <cell r="AK1222">
            <v>1</v>
          </cell>
          <cell r="AL1222">
            <v>0</v>
          </cell>
          <cell r="AV1222">
            <v>0</v>
          </cell>
        </row>
        <row r="1223">
          <cell r="A1223" t="str">
            <v>ZK200.K001</v>
          </cell>
          <cell r="B1223" t="str">
            <v>ZK200</v>
          </cell>
          <cell r="C1223">
            <v>0</v>
          </cell>
          <cell r="D1223">
            <v>0</v>
          </cell>
          <cell r="E1223">
            <v>0</v>
          </cell>
          <cell r="F1223">
            <v>0</v>
          </cell>
          <cell r="G1223">
            <v>0</v>
          </cell>
          <cell r="H1223">
            <v>0</v>
          </cell>
          <cell r="J1223"/>
          <cell r="K1223"/>
          <cell r="L1223"/>
          <cell r="M1223"/>
          <cell r="N1223"/>
          <cell r="O1223"/>
          <cell r="Q1223"/>
          <cell r="R1223"/>
          <cell r="S1223" t="b">
            <v>0</v>
          </cell>
          <cell r="U1223"/>
          <cell r="V1223"/>
          <cell r="W1223"/>
          <cell r="X1223"/>
          <cell r="Y1223"/>
          <cell r="Z1223"/>
          <cell r="AA1223"/>
          <cell r="AB1223"/>
          <cell r="AC1223">
            <v>0</v>
          </cell>
          <cell r="AD1223">
            <v>0</v>
          </cell>
          <cell r="AE1223">
            <v>0</v>
          </cell>
          <cell r="AF1223">
            <v>0</v>
          </cell>
          <cell r="AG1223" t="e">
            <v>#N/A</v>
          </cell>
          <cell r="AK1223">
            <v>1</v>
          </cell>
          <cell r="AL1223">
            <v>0</v>
          </cell>
          <cell r="AV1223">
            <v>0</v>
          </cell>
        </row>
        <row r="1224">
          <cell r="A1224" t="str">
            <v>ZK200.K005</v>
          </cell>
          <cell r="B1224" t="str">
            <v>ZK200</v>
          </cell>
          <cell r="C1224">
            <v>0</v>
          </cell>
          <cell r="D1224">
            <v>0</v>
          </cell>
          <cell r="E1224">
            <v>0</v>
          </cell>
          <cell r="F1224">
            <v>-964.15</v>
          </cell>
          <cell r="G1224">
            <v>0</v>
          </cell>
          <cell r="H1224">
            <v>-964.15</v>
          </cell>
          <cell r="J1224" t="str">
            <v>ZK200.K005</v>
          </cell>
          <cell r="K1224">
            <v>-964.15</v>
          </cell>
          <cell r="L1224" t="str">
            <v>ZK200.K005</v>
          </cell>
          <cell r="M1224" t="str">
            <v>ZK200.K005</v>
          </cell>
          <cell r="N1224" t="str">
            <v>ZK200</v>
          </cell>
          <cell r="O1224" t="str">
            <v>K005</v>
          </cell>
          <cell r="Q1224">
            <v>-964.15</v>
          </cell>
          <cell r="R1224">
            <v>0</v>
          </cell>
          <cell r="S1224" t="b">
            <v>0</v>
          </cell>
          <cell r="U1224" t="str">
            <v>ZK2</v>
          </cell>
          <cell r="V1224"/>
          <cell r="W1224"/>
          <cell r="X1224"/>
          <cell r="Y1224"/>
          <cell r="Z1224"/>
          <cell r="AA1224"/>
          <cell r="AB1224"/>
          <cell r="AC1224">
            <v>0</v>
          </cell>
          <cell r="AD1224">
            <v>0</v>
          </cell>
          <cell r="AE1224">
            <v>-964.15</v>
          </cell>
          <cell r="AF1224">
            <v>0</v>
          </cell>
          <cell r="AG1224" t="e">
            <v>#N/A</v>
          </cell>
          <cell r="AK1224">
            <v>1</v>
          </cell>
          <cell r="AL1224">
            <v>0</v>
          </cell>
          <cell r="AV1224">
            <v>-964.15</v>
          </cell>
        </row>
        <row r="1225">
          <cell r="A1225" t="str">
            <v>ZK200.K006</v>
          </cell>
          <cell r="B1225" t="str">
            <v>ZK200</v>
          </cell>
          <cell r="C1225">
            <v>0</v>
          </cell>
          <cell r="D1225">
            <v>0</v>
          </cell>
          <cell r="E1225">
            <v>0</v>
          </cell>
          <cell r="F1225">
            <v>0</v>
          </cell>
          <cell r="G1225">
            <v>0</v>
          </cell>
          <cell r="H1225">
            <v>0</v>
          </cell>
          <cell r="J1225" t="str">
            <v>ZK200.K006</v>
          </cell>
          <cell r="K1225">
            <v>0</v>
          </cell>
          <cell r="L1225" t="str">
            <v>ZK200.K006</v>
          </cell>
          <cell r="M1225" t="str">
            <v>ZK200.K006</v>
          </cell>
          <cell r="N1225" t="str">
            <v>ZK200</v>
          </cell>
          <cell r="O1225" t="str">
            <v>K006</v>
          </cell>
          <cell r="Q1225">
            <v>0</v>
          </cell>
          <cell r="R1225">
            <v>0</v>
          </cell>
          <cell r="S1225" t="b">
            <v>0</v>
          </cell>
          <cell r="U1225" t="str">
            <v>ZK2</v>
          </cell>
          <cell r="V1225"/>
          <cell r="W1225"/>
          <cell r="X1225"/>
          <cell r="Y1225"/>
          <cell r="Z1225"/>
          <cell r="AA1225"/>
          <cell r="AB1225"/>
          <cell r="AC1225">
            <v>0</v>
          </cell>
          <cell r="AD1225">
            <v>0</v>
          </cell>
          <cell r="AE1225">
            <v>0</v>
          </cell>
          <cell r="AF1225">
            <v>0</v>
          </cell>
          <cell r="AG1225" t="e">
            <v>#N/A</v>
          </cell>
          <cell r="AK1225">
            <v>1</v>
          </cell>
          <cell r="AL1225">
            <v>0</v>
          </cell>
          <cell r="AV1225">
            <v>0</v>
          </cell>
        </row>
        <row r="1226">
          <cell r="A1226" t="str">
            <v>ZK200.K100</v>
          </cell>
          <cell r="B1226" t="str">
            <v>ZK200</v>
          </cell>
          <cell r="C1226">
            <v>0</v>
          </cell>
          <cell r="D1226">
            <v>526.24</v>
          </cell>
          <cell r="E1226">
            <v>3518.7</v>
          </cell>
          <cell r="F1226">
            <v>1955.1</v>
          </cell>
          <cell r="G1226">
            <v>0</v>
          </cell>
          <cell r="H1226">
            <v>1955.1</v>
          </cell>
          <cell r="J1226" t="str">
            <v>ZK200.K100</v>
          </cell>
          <cell r="K1226">
            <v>1955.1</v>
          </cell>
          <cell r="L1226" t="str">
            <v>ZK200.K100</v>
          </cell>
          <cell r="M1226" t="str">
            <v>ZK200.K100</v>
          </cell>
          <cell r="N1226" t="str">
            <v>ZK200</v>
          </cell>
          <cell r="O1226" t="str">
            <v>K100</v>
          </cell>
          <cell r="Q1226">
            <v>1955.1</v>
          </cell>
          <cell r="R1226">
            <v>526.24</v>
          </cell>
          <cell r="S1226" t="b">
            <v>0</v>
          </cell>
          <cell r="U1226" t="str">
            <v>ZK2</v>
          </cell>
          <cell r="V1226"/>
          <cell r="W1226"/>
          <cell r="X1226"/>
          <cell r="Y1226"/>
          <cell r="Z1226"/>
          <cell r="AA1226"/>
          <cell r="AB1226"/>
          <cell r="AC1226">
            <v>526.24</v>
          </cell>
          <cell r="AD1226">
            <v>3518.7</v>
          </cell>
          <cell r="AE1226">
            <v>1955.1</v>
          </cell>
          <cell r="AF1226">
            <v>0</v>
          </cell>
          <cell r="AG1226" t="e">
            <v>#N/A</v>
          </cell>
          <cell r="AK1226">
            <v>1</v>
          </cell>
          <cell r="AL1226">
            <v>0</v>
          </cell>
          <cell r="AV1226">
            <v>6000.0399999999991</v>
          </cell>
        </row>
        <row r="1227">
          <cell r="A1227" t="str">
            <v>ZK200.K102</v>
          </cell>
          <cell r="B1227" t="str">
            <v>ZK200</v>
          </cell>
          <cell r="C1227">
            <v>0</v>
          </cell>
          <cell r="D1227">
            <v>7060.95</v>
          </cell>
          <cell r="E1227">
            <v>1725</v>
          </cell>
          <cell r="F1227">
            <v>0</v>
          </cell>
          <cell r="G1227">
            <v>0</v>
          </cell>
          <cell r="H1227">
            <v>0</v>
          </cell>
          <cell r="J1227" t="str">
            <v>ZK200.K102</v>
          </cell>
          <cell r="K1227">
            <v>0</v>
          </cell>
          <cell r="L1227" t="str">
            <v>ZK200.K102</v>
          </cell>
          <cell r="M1227" t="str">
            <v>ZK200.K102</v>
          </cell>
          <cell r="N1227" t="str">
            <v>ZK200</v>
          </cell>
          <cell r="O1227" t="str">
            <v>K102</v>
          </cell>
          <cell r="Q1227">
            <v>0</v>
          </cell>
          <cell r="R1227">
            <v>7060.95</v>
          </cell>
          <cell r="S1227" t="b">
            <v>0</v>
          </cell>
          <cell r="U1227" t="str">
            <v>ZK2</v>
          </cell>
          <cell r="V1227"/>
          <cell r="W1227"/>
          <cell r="X1227"/>
          <cell r="Y1227"/>
          <cell r="Z1227"/>
          <cell r="AA1227"/>
          <cell r="AB1227"/>
          <cell r="AC1227">
            <v>7060.95</v>
          </cell>
          <cell r="AD1227">
            <v>1725</v>
          </cell>
          <cell r="AE1227">
            <v>0</v>
          </cell>
          <cell r="AF1227">
            <v>0</v>
          </cell>
          <cell r="AG1227" t="e">
            <v>#N/A</v>
          </cell>
          <cell r="AK1227">
            <v>1</v>
          </cell>
          <cell r="AL1227">
            <v>0</v>
          </cell>
          <cell r="AV1227">
            <v>8785.9500000000007</v>
          </cell>
        </row>
        <row r="1228">
          <cell r="A1228" t="str">
            <v>ZK200.K104</v>
          </cell>
          <cell r="B1228" t="str">
            <v>ZK200</v>
          </cell>
          <cell r="C1228">
            <v>0</v>
          </cell>
          <cell r="D1228">
            <v>318.92</v>
          </cell>
          <cell r="E1228">
            <v>408</v>
          </cell>
          <cell r="F1228">
            <v>408</v>
          </cell>
          <cell r="G1228">
            <v>0</v>
          </cell>
          <cell r="H1228">
            <v>408</v>
          </cell>
          <cell r="J1228" t="str">
            <v>ZK200.K104</v>
          </cell>
          <cell r="K1228">
            <v>408</v>
          </cell>
          <cell r="L1228" t="str">
            <v>ZK200.K104</v>
          </cell>
          <cell r="M1228" t="str">
            <v>ZK200.K104</v>
          </cell>
          <cell r="N1228" t="str">
            <v>ZK200</v>
          </cell>
          <cell r="O1228" t="str">
            <v>K104</v>
          </cell>
          <cell r="Q1228">
            <v>408</v>
          </cell>
          <cell r="R1228">
            <v>318.92</v>
          </cell>
          <cell r="S1228" t="b">
            <v>0</v>
          </cell>
          <cell r="U1228" t="str">
            <v>ZK2</v>
          </cell>
          <cell r="V1228"/>
          <cell r="W1228"/>
          <cell r="X1228"/>
          <cell r="Y1228"/>
          <cell r="Z1228"/>
          <cell r="AA1228"/>
          <cell r="AB1228"/>
          <cell r="AC1228">
            <v>318.92</v>
          </cell>
          <cell r="AD1228">
            <v>408</v>
          </cell>
          <cell r="AE1228">
            <v>408</v>
          </cell>
          <cell r="AF1228">
            <v>0</v>
          </cell>
          <cell r="AG1228" t="e">
            <v>#N/A</v>
          </cell>
          <cell r="AK1228">
            <v>1</v>
          </cell>
          <cell r="AL1228">
            <v>0</v>
          </cell>
          <cell r="AV1228">
            <v>1134.92</v>
          </cell>
        </row>
        <row r="1229">
          <cell r="A1229" t="str">
            <v>ZK200.K115</v>
          </cell>
          <cell r="B1229" t="str">
            <v>ZK200</v>
          </cell>
          <cell r="C1229">
            <v>0</v>
          </cell>
          <cell r="D1229">
            <v>3449.29</v>
          </cell>
          <cell r="E1229">
            <v>15946.49</v>
          </cell>
          <cell r="F1229">
            <v>17445.38</v>
          </cell>
          <cell r="G1229">
            <v>0</v>
          </cell>
          <cell r="H1229">
            <v>17445.38</v>
          </cell>
          <cell r="J1229" t="str">
            <v>ZK200.K115</v>
          </cell>
          <cell r="K1229">
            <v>17445.38</v>
          </cell>
          <cell r="L1229" t="str">
            <v>ZK200.K115</v>
          </cell>
          <cell r="M1229" t="str">
            <v>ZK200.K115</v>
          </cell>
          <cell r="N1229" t="str">
            <v>ZK200</v>
          </cell>
          <cell r="O1229" t="str">
            <v>K115</v>
          </cell>
          <cell r="Q1229">
            <v>17445.38</v>
          </cell>
          <cell r="R1229">
            <v>3449.29</v>
          </cell>
          <cell r="S1229" t="b">
            <v>0</v>
          </cell>
          <cell r="U1229" t="str">
            <v>ZK2</v>
          </cell>
          <cell r="V1229"/>
          <cell r="W1229"/>
          <cell r="X1229"/>
          <cell r="Y1229"/>
          <cell r="Z1229"/>
          <cell r="AA1229"/>
          <cell r="AB1229"/>
          <cell r="AC1229">
            <v>3449.29</v>
          </cell>
          <cell r="AD1229">
            <v>15946.49</v>
          </cell>
          <cell r="AE1229">
            <v>17445.38</v>
          </cell>
          <cell r="AF1229">
            <v>0</v>
          </cell>
          <cell r="AG1229" t="e">
            <v>#N/A</v>
          </cell>
          <cell r="AK1229">
            <v>1</v>
          </cell>
          <cell r="AL1229">
            <v>0</v>
          </cell>
          <cell r="AV1229">
            <v>36841.160000000003</v>
          </cell>
        </row>
        <row r="1230">
          <cell r="A1230" t="str">
            <v>ZK200.K116</v>
          </cell>
          <cell r="B1230" t="str">
            <v>ZK200</v>
          </cell>
          <cell r="C1230">
            <v>0</v>
          </cell>
          <cell r="D1230">
            <v>610.95000000000005</v>
          </cell>
          <cell r="E1230">
            <v>6034.85</v>
          </cell>
          <cell r="F1230">
            <v>11214.78</v>
          </cell>
          <cell r="G1230">
            <v>0</v>
          </cell>
          <cell r="H1230">
            <v>11214.78</v>
          </cell>
          <cell r="J1230" t="str">
            <v>ZK200.K116</v>
          </cell>
          <cell r="K1230">
            <v>11214.78</v>
          </cell>
          <cell r="L1230" t="str">
            <v>ZK200.K116</v>
          </cell>
          <cell r="M1230" t="str">
            <v>ZK200.K116</v>
          </cell>
          <cell r="N1230" t="str">
            <v>ZK200</v>
          </cell>
          <cell r="O1230" t="str">
            <v>K116</v>
          </cell>
          <cell r="Q1230">
            <v>11214.78</v>
          </cell>
          <cell r="R1230">
            <v>610.95000000000005</v>
          </cell>
          <cell r="S1230" t="b">
            <v>0</v>
          </cell>
          <cell r="U1230" t="str">
            <v>ZK2</v>
          </cell>
          <cell r="V1230"/>
          <cell r="W1230"/>
          <cell r="X1230"/>
          <cell r="Y1230"/>
          <cell r="Z1230"/>
          <cell r="AA1230"/>
          <cell r="AB1230"/>
          <cell r="AC1230">
            <v>610.95000000000005</v>
          </cell>
          <cell r="AD1230">
            <v>6034.85</v>
          </cell>
          <cell r="AE1230">
            <v>11214.78</v>
          </cell>
          <cell r="AF1230">
            <v>0</v>
          </cell>
          <cell r="AG1230" t="e">
            <v>#N/A</v>
          </cell>
          <cell r="AK1230">
            <v>1</v>
          </cell>
          <cell r="AL1230">
            <v>0</v>
          </cell>
          <cell r="AV1230">
            <v>17860.580000000002</v>
          </cell>
        </row>
        <row r="1231">
          <cell r="A1231" t="str">
            <v>ZK200.K117</v>
          </cell>
          <cell r="B1231" t="str">
            <v>ZK200</v>
          </cell>
          <cell r="C1231">
            <v>0</v>
          </cell>
          <cell r="D1231">
            <v>0</v>
          </cell>
          <cell r="E1231">
            <v>24.42</v>
          </cell>
          <cell r="F1231">
            <v>54.51</v>
          </cell>
          <cell r="G1231">
            <v>0</v>
          </cell>
          <cell r="H1231">
            <v>54.51</v>
          </cell>
          <cell r="J1231" t="str">
            <v>ZK200.K117</v>
          </cell>
          <cell r="K1231">
            <v>54.51</v>
          </cell>
          <cell r="L1231" t="str">
            <v>ZK200.K117</v>
          </cell>
          <cell r="M1231" t="str">
            <v>ZK200.K117</v>
          </cell>
          <cell r="N1231" t="str">
            <v>ZK200</v>
          </cell>
          <cell r="O1231" t="str">
            <v>K117</v>
          </cell>
          <cell r="Q1231">
            <v>54.51</v>
          </cell>
          <cell r="R1231">
            <v>0</v>
          </cell>
          <cell r="S1231" t="b">
            <v>0</v>
          </cell>
          <cell r="U1231" t="str">
            <v>ZK2</v>
          </cell>
          <cell r="V1231"/>
          <cell r="W1231"/>
          <cell r="X1231"/>
          <cell r="Y1231"/>
          <cell r="Z1231"/>
          <cell r="AA1231"/>
          <cell r="AB1231"/>
          <cell r="AC1231">
            <v>0</v>
          </cell>
          <cell r="AD1231">
            <v>24.42</v>
          </cell>
          <cell r="AE1231">
            <v>54.51</v>
          </cell>
          <cell r="AF1231">
            <v>0</v>
          </cell>
          <cell r="AG1231" t="e">
            <v>#N/A</v>
          </cell>
          <cell r="AK1231">
            <v>1</v>
          </cell>
          <cell r="AL1231">
            <v>0</v>
          </cell>
          <cell r="AV1231">
            <v>78.930000000000007</v>
          </cell>
        </row>
        <row r="1232">
          <cell r="A1232" t="str">
            <v>ZK200.K119</v>
          </cell>
          <cell r="B1232" t="str">
            <v>ZK200</v>
          </cell>
          <cell r="C1232">
            <v>0</v>
          </cell>
          <cell r="D1232">
            <v>127.93</v>
          </cell>
          <cell r="E1232">
            <v>0</v>
          </cell>
          <cell r="F1232">
            <v>0</v>
          </cell>
          <cell r="G1232">
            <v>0</v>
          </cell>
          <cell r="H1232">
            <v>0</v>
          </cell>
          <cell r="J1232" t="str">
            <v>ZK200.K119</v>
          </cell>
          <cell r="K1232">
            <v>0</v>
          </cell>
          <cell r="L1232" t="str">
            <v>ZK200.K119</v>
          </cell>
          <cell r="M1232" t="str">
            <v>ZK200.K119</v>
          </cell>
          <cell r="N1232" t="str">
            <v>ZK200</v>
          </cell>
          <cell r="O1232" t="str">
            <v>K119</v>
          </cell>
          <cell r="Q1232">
            <v>0</v>
          </cell>
          <cell r="R1232">
            <v>127.93</v>
          </cell>
          <cell r="S1232" t="b">
            <v>0</v>
          </cell>
          <cell r="U1232" t="str">
            <v>ZK2</v>
          </cell>
          <cell r="V1232"/>
          <cell r="W1232"/>
          <cell r="X1232"/>
          <cell r="Y1232"/>
          <cell r="Z1232"/>
          <cell r="AA1232"/>
          <cell r="AB1232"/>
          <cell r="AC1232">
            <v>127.93</v>
          </cell>
          <cell r="AD1232">
            <v>0</v>
          </cell>
          <cell r="AE1232">
            <v>0</v>
          </cell>
          <cell r="AF1232">
            <v>0</v>
          </cell>
          <cell r="AG1232" t="e">
            <v>#N/A</v>
          </cell>
          <cell r="AK1232">
            <v>1</v>
          </cell>
          <cell r="AL1232">
            <v>0</v>
          </cell>
          <cell r="AV1232">
            <v>127.93</v>
          </cell>
        </row>
        <row r="1233">
          <cell r="A1233" t="str">
            <v>ZK200.K120</v>
          </cell>
          <cell r="B1233" t="str">
            <v>ZK200</v>
          </cell>
          <cell r="C1233">
            <v>0</v>
          </cell>
          <cell r="D1233">
            <v>1471.81</v>
          </cell>
          <cell r="E1233">
            <v>1730.01</v>
          </cell>
          <cell r="F1233">
            <v>1088.04</v>
          </cell>
          <cell r="G1233">
            <v>0</v>
          </cell>
          <cell r="H1233">
            <v>1088.04</v>
          </cell>
          <cell r="J1233" t="str">
            <v>ZK200.K120</v>
          </cell>
          <cell r="K1233">
            <v>1088.04</v>
          </cell>
          <cell r="L1233" t="str">
            <v>ZK200.K120</v>
          </cell>
          <cell r="M1233" t="str">
            <v>ZK200.K120</v>
          </cell>
          <cell r="N1233" t="str">
            <v>ZK200</v>
          </cell>
          <cell r="O1233" t="str">
            <v>K120</v>
          </cell>
          <cell r="Q1233">
            <v>1088.04</v>
          </cell>
          <cell r="R1233">
            <v>1471.81</v>
          </cell>
          <cell r="S1233" t="b">
            <v>0</v>
          </cell>
          <cell r="U1233" t="str">
            <v>ZK2</v>
          </cell>
          <cell r="V1233"/>
          <cell r="W1233"/>
          <cell r="X1233"/>
          <cell r="Y1233"/>
          <cell r="Z1233"/>
          <cell r="AA1233"/>
          <cell r="AB1233"/>
          <cell r="AC1233">
            <v>1471.81</v>
          </cell>
          <cell r="AD1233">
            <v>1730.01</v>
          </cell>
          <cell r="AE1233">
            <v>1088.04</v>
          </cell>
          <cell r="AF1233">
            <v>0</v>
          </cell>
          <cell r="AG1233" t="e">
            <v>#N/A</v>
          </cell>
          <cell r="AK1233">
            <v>1</v>
          </cell>
          <cell r="AL1233">
            <v>0</v>
          </cell>
          <cell r="AV1233">
            <v>4289.8599999999997</v>
          </cell>
        </row>
        <row r="1234">
          <cell r="A1234" t="str">
            <v>ZK200.K130</v>
          </cell>
          <cell r="B1234" t="str">
            <v>ZK200</v>
          </cell>
          <cell r="C1234">
            <v>0</v>
          </cell>
          <cell r="D1234">
            <v>0</v>
          </cell>
          <cell r="E1234">
            <v>394.03</v>
          </cell>
          <cell r="F1234">
            <v>0</v>
          </cell>
          <cell r="G1234">
            <v>0</v>
          </cell>
          <cell r="H1234">
            <v>0</v>
          </cell>
          <cell r="J1234" t="str">
            <v>ZK200.K130</v>
          </cell>
          <cell r="K1234">
            <v>0</v>
          </cell>
          <cell r="L1234" t="str">
            <v>ZK200.K130</v>
          </cell>
          <cell r="M1234" t="str">
            <v>ZK200.K130</v>
          </cell>
          <cell r="N1234" t="str">
            <v>ZK200</v>
          </cell>
          <cell r="O1234" t="str">
            <v>K130</v>
          </cell>
          <cell r="Q1234">
            <v>0</v>
          </cell>
          <cell r="R1234">
            <v>0</v>
          </cell>
          <cell r="S1234" t="b">
            <v>0</v>
          </cell>
          <cell r="U1234" t="str">
            <v>ZK2</v>
          </cell>
          <cell r="V1234"/>
          <cell r="W1234"/>
          <cell r="X1234"/>
          <cell r="Y1234"/>
          <cell r="Z1234"/>
          <cell r="AA1234"/>
          <cell r="AB1234"/>
          <cell r="AC1234">
            <v>0</v>
          </cell>
          <cell r="AD1234">
            <v>394.03</v>
          </cell>
          <cell r="AE1234">
            <v>0</v>
          </cell>
          <cell r="AF1234">
            <v>0</v>
          </cell>
          <cell r="AG1234" t="e">
            <v>#N/A</v>
          </cell>
          <cell r="AK1234">
            <v>1</v>
          </cell>
          <cell r="AL1234">
            <v>0</v>
          </cell>
          <cell r="AV1234">
            <v>394.03</v>
          </cell>
        </row>
        <row r="1235">
          <cell r="A1235" t="str">
            <v>ZK200.K133</v>
          </cell>
          <cell r="B1235" t="str">
            <v>ZK200</v>
          </cell>
          <cell r="C1235">
            <v>0</v>
          </cell>
          <cell r="D1235">
            <v>441.7</v>
          </cell>
          <cell r="E1235">
            <v>1781.49</v>
          </cell>
          <cell r="F1235">
            <v>147.80000000000001</v>
          </cell>
          <cell r="G1235">
            <v>0</v>
          </cell>
          <cell r="H1235">
            <v>147.80000000000001</v>
          </cell>
          <cell r="J1235" t="str">
            <v>ZK200.K133</v>
          </cell>
          <cell r="K1235">
            <v>147.80000000000001</v>
          </cell>
          <cell r="L1235" t="str">
            <v>ZK200.K133</v>
          </cell>
          <cell r="M1235" t="str">
            <v>ZK200.K133</v>
          </cell>
          <cell r="N1235" t="str">
            <v>ZK200</v>
          </cell>
          <cell r="O1235" t="str">
            <v>K133</v>
          </cell>
          <cell r="Q1235">
            <v>147.80000000000001</v>
          </cell>
          <cell r="R1235">
            <v>441.7</v>
          </cell>
          <cell r="S1235" t="b">
            <v>0</v>
          </cell>
          <cell r="U1235" t="str">
            <v>ZK2</v>
          </cell>
          <cell r="V1235"/>
          <cell r="W1235"/>
          <cell r="X1235"/>
          <cell r="Y1235"/>
          <cell r="Z1235"/>
          <cell r="AA1235"/>
          <cell r="AB1235"/>
          <cell r="AC1235">
            <v>441.7</v>
          </cell>
          <cell r="AD1235">
            <v>1781.49</v>
          </cell>
          <cell r="AE1235">
            <v>147.80000000000001</v>
          </cell>
          <cell r="AF1235">
            <v>0</v>
          </cell>
          <cell r="AG1235" t="e">
            <v>#N/A</v>
          </cell>
          <cell r="AK1235">
            <v>1</v>
          </cell>
          <cell r="AL1235">
            <v>0</v>
          </cell>
          <cell r="AV1235">
            <v>2370.9900000000002</v>
          </cell>
        </row>
        <row r="1236">
          <cell r="A1236" t="str">
            <v>ZK200.K134</v>
          </cell>
          <cell r="B1236" t="str">
            <v>ZK200</v>
          </cell>
          <cell r="C1236">
            <v>0</v>
          </cell>
          <cell r="D1236">
            <v>0</v>
          </cell>
          <cell r="E1236">
            <v>10095.9</v>
          </cell>
          <cell r="F1236">
            <v>735</v>
          </cell>
          <cell r="G1236">
            <v>0</v>
          </cell>
          <cell r="H1236">
            <v>735</v>
          </cell>
          <cell r="J1236" t="str">
            <v>ZK200.K134</v>
          </cell>
          <cell r="K1236">
            <v>735</v>
          </cell>
          <cell r="L1236" t="str">
            <v>ZK200.K134</v>
          </cell>
          <cell r="M1236" t="str">
            <v>ZK200.K134</v>
          </cell>
          <cell r="N1236" t="str">
            <v>ZK200</v>
          </cell>
          <cell r="O1236" t="str">
            <v>K134</v>
          </cell>
          <cell r="Q1236">
            <v>735</v>
          </cell>
          <cell r="R1236">
            <v>0</v>
          </cell>
          <cell r="S1236" t="b">
            <v>0</v>
          </cell>
          <cell r="U1236" t="str">
            <v>ZK2</v>
          </cell>
          <cell r="V1236"/>
          <cell r="W1236"/>
          <cell r="X1236"/>
          <cell r="Y1236"/>
          <cell r="Z1236"/>
          <cell r="AA1236"/>
          <cell r="AB1236"/>
          <cell r="AC1236">
            <v>0</v>
          </cell>
          <cell r="AD1236">
            <v>10095.9</v>
          </cell>
          <cell r="AE1236">
            <v>735</v>
          </cell>
          <cell r="AF1236">
            <v>0</v>
          </cell>
          <cell r="AG1236" t="e">
            <v>#N/A</v>
          </cell>
          <cell r="AK1236">
            <v>1</v>
          </cell>
          <cell r="AL1236">
            <v>0</v>
          </cell>
          <cell r="AV1236">
            <v>10830.9</v>
          </cell>
        </row>
        <row r="1237">
          <cell r="A1237" t="str">
            <v>ZK200.K136</v>
          </cell>
          <cell r="B1237" t="str">
            <v>ZK200</v>
          </cell>
          <cell r="C1237">
            <v>0</v>
          </cell>
          <cell r="D1237">
            <v>0</v>
          </cell>
          <cell r="E1237">
            <v>306.35000000000002</v>
          </cell>
          <cell r="F1237">
            <v>0</v>
          </cell>
          <cell r="G1237">
            <v>0</v>
          </cell>
          <cell r="H1237">
            <v>0</v>
          </cell>
          <cell r="J1237" t="str">
            <v>ZK200.K136</v>
          </cell>
          <cell r="K1237">
            <v>0</v>
          </cell>
          <cell r="L1237" t="str">
            <v>ZK200.K136</v>
          </cell>
          <cell r="M1237" t="str">
            <v>ZK200.K136</v>
          </cell>
          <cell r="N1237" t="str">
            <v>ZK200</v>
          </cell>
          <cell r="O1237" t="str">
            <v>K136</v>
          </cell>
          <cell r="Q1237">
            <v>0</v>
          </cell>
          <cell r="R1237">
            <v>0</v>
          </cell>
          <cell r="S1237" t="b">
            <v>0</v>
          </cell>
          <cell r="U1237" t="str">
            <v>ZK2</v>
          </cell>
          <cell r="V1237"/>
          <cell r="W1237"/>
          <cell r="X1237"/>
          <cell r="Y1237"/>
          <cell r="Z1237"/>
          <cell r="AA1237"/>
          <cell r="AB1237"/>
          <cell r="AC1237">
            <v>0</v>
          </cell>
          <cell r="AD1237">
            <v>306.35000000000002</v>
          </cell>
          <cell r="AE1237">
            <v>0</v>
          </cell>
          <cell r="AF1237">
            <v>0</v>
          </cell>
          <cell r="AG1237" t="e">
            <v>#N/A</v>
          </cell>
          <cell r="AK1237">
            <v>1</v>
          </cell>
          <cell r="AL1237">
            <v>0</v>
          </cell>
          <cell r="AV1237">
            <v>306.35000000000002</v>
          </cell>
        </row>
        <row r="1238">
          <cell r="A1238" t="str">
            <v>ZK200.K138</v>
          </cell>
          <cell r="B1238" t="str">
            <v>ZK200</v>
          </cell>
          <cell r="C1238">
            <v>0</v>
          </cell>
          <cell r="D1238">
            <v>545.5</v>
          </cell>
          <cell r="E1238">
            <v>776.58</v>
          </cell>
          <cell r="F1238">
            <v>0</v>
          </cell>
          <cell r="G1238">
            <v>0</v>
          </cell>
          <cell r="H1238">
            <v>0</v>
          </cell>
          <cell r="J1238" t="str">
            <v>ZK200.K138</v>
          </cell>
          <cell r="K1238">
            <v>0</v>
          </cell>
          <cell r="L1238" t="str">
            <v>ZK200.K138</v>
          </cell>
          <cell r="M1238" t="str">
            <v>ZK200.K138</v>
          </cell>
          <cell r="N1238" t="str">
            <v>ZK200</v>
          </cell>
          <cell r="O1238" t="str">
            <v>K138</v>
          </cell>
          <cell r="Q1238">
            <v>0</v>
          </cell>
          <cell r="R1238">
            <v>545.5</v>
          </cell>
          <cell r="S1238" t="b">
            <v>0</v>
          </cell>
          <cell r="U1238" t="str">
            <v>ZK2</v>
          </cell>
          <cell r="V1238"/>
          <cell r="W1238"/>
          <cell r="X1238"/>
          <cell r="Y1238"/>
          <cell r="Z1238"/>
          <cell r="AA1238"/>
          <cell r="AB1238"/>
          <cell r="AC1238">
            <v>545.5</v>
          </cell>
          <cell r="AD1238">
            <v>776.58</v>
          </cell>
          <cell r="AE1238">
            <v>0</v>
          </cell>
          <cell r="AF1238">
            <v>0</v>
          </cell>
          <cell r="AG1238" t="e">
            <v>#N/A</v>
          </cell>
          <cell r="AK1238">
            <v>1</v>
          </cell>
          <cell r="AL1238">
            <v>0</v>
          </cell>
          <cell r="AV1238">
            <v>1322.08</v>
          </cell>
        </row>
        <row r="1239">
          <cell r="A1239" t="str">
            <v>ZK200.K175</v>
          </cell>
          <cell r="B1239" t="str">
            <v>ZK200</v>
          </cell>
          <cell r="C1239">
            <v>0</v>
          </cell>
          <cell r="D1239">
            <v>0</v>
          </cell>
          <cell r="E1239">
            <v>341.96</v>
          </cell>
          <cell r="F1239">
            <v>0</v>
          </cell>
          <cell r="G1239">
            <v>0</v>
          </cell>
          <cell r="H1239">
            <v>0</v>
          </cell>
          <cell r="J1239" t="str">
            <v>ZK200.K175</v>
          </cell>
          <cell r="K1239">
            <v>0</v>
          </cell>
          <cell r="L1239" t="str">
            <v>ZK200.K175</v>
          </cell>
          <cell r="M1239" t="str">
            <v>ZK200.K175</v>
          </cell>
          <cell r="N1239" t="str">
            <v>ZK200</v>
          </cell>
          <cell r="O1239" t="str">
            <v>K175</v>
          </cell>
          <cell r="Q1239">
            <v>0</v>
          </cell>
          <cell r="R1239">
            <v>0</v>
          </cell>
          <cell r="S1239" t="b">
            <v>0</v>
          </cell>
          <cell r="U1239" t="str">
            <v>ZK2</v>
          </cell>
          <cell r="V1239"/>
          <cell r="W1239"/>
          <cell r="X1239"/>
          <cell r="Y1239"/>
          <cell r="Z1239"/>
          <cell r="AA1239"/>
          <cell r="AB1239"/>
          <cell r="AC1239">
            <v>0</v>
          </cell>
          <cell r="AD1239">
            <v>341.96</v>
          </cell>
          <cell r="AE1239">
            <v>0</v>
          </cell>
          <cell r="AF1239">
            <v>0</v>
          </cell>
          <cell r="AG1239" t="e">
            <v>#N/A</v>
          </cell>
          <cell r="AK1239">
            <v>1</v>
          </cell>
          <cell r="AL1239">
            <v>0</v>
          </cell>
          <cell r="AV1239">
            <v>341.96</v>
          </cell>
        </row>
        <row r="1240">
          <cell r="A1240" t="str">
            <v>ZK200.K300</v>
          </cell>
          <cell r="B1240" t="str">
            <v>ZK200</v>
          </cell>
          <cell r="C1240">
            <v>0</v>
          </cell>
          <cell r="D1240">
            <v>928.32</v>
          </cell>
          <cell r="E1240">
            <v>16895.259999999998</v>
          </cell>
          <cell r="F1240">
            <v>19314.900000000001</v>
          </cell>
          <cell r="G1240">
            <v>0</v>
          </cell>
          <cell r="H1240">
            <v>19314.900000000001</v>
          </cell>
          <cell r="J1240" t="str">
            <v>ZK200.K300</v>
          </cell>
          <cell r="K1240">
            <v>19314.900000000001</v>
          </cell>
          <cell r="L1240" t="str">
            <v>ZK200.K300</v>
          </cell>
          <cell r="M1240" t="str">
            <v>ZK200.K300</v>
          </cell>
          <cell r="N1240" t="str">
            <v>ZK200</v>
          </cell>
          <cell r="O1240" t="str">
            <v>K300</v>
          </cell>
          <cell r="Q1240">
            <v>19314.900000000001</v>
          </cell>
          <cell r="R1240">
            <v>928.32</v>
          </cell>
          <cell r="S1240" t="b">
            <v>0</v>
          </cell>
          <cell r="U1240" t="str">
            <v>ZK2</v>
          </cell>
          <cell r="V1240"/>
          <cell r="W1240"/>
          <cell r="X1240"/>
          <cell r="Y1240"/>
          <cell r="Z1240"/>
          <cell r="AA1240"/>
          <cell r="AB1240"/>
          <cell r="AC1240">
            <v>928.32</v>
          </cell>
          <cell r="AD1240">
            <v>16895.259999999998</v>
          </cell>
          <cell r="AE1240">
            <v>19314.900000000001</v>
          </cell>
          <cell r="AF1240">
            <v>0</v>
          </cell>
          <cell r="AG1240" t="e">
            <v>#N/A</v>
          </cell>
          <cell r="AK1240">
            <v>1</v>
          </cell>
          <cell r="AL1240">
            <v>0</v>
          </cell>
          <cell r="AV1240">
            <v>37138.479999999996</v>
          </cell>
        </row>
        <row r="1241">
          <cell r="A1241" t="str">
            <v>ZK200.K302</v>
          </cell>
          <cell r="B1241" t="str">
            <v>ZK200</v>
          </cell>
          <cell r="C1241">
            <v>0</v>
          </cell>
          <cell r="D1241">
            <v>0</v>
          </cell>
          <cell r="E1241">
            <v>226.52</v>
          </cell>
          <cell r="F1241">
            <v>0</v>
          </cell>
          <cell r="G1241">
            <v>0</v>
          </cell>
          <cell r="H1241">
            <v>0</v>
          </cell>
          <cell r="J1241" t="str">
            <v>ZK200.K302</v>
          </cell>
          <cell r="K1241">
            <v>0</v>
          </cell>
          <cell r="L1241" t="str">
            <v>ZK200.K302</v>
          </cell>
          <cell r="M1241" t="str">
            <v>ZK200.K302</v>
          </cell>
          <cell r="N1241" t="str">
            <v>ZK200</v>
          </cell>
          <cell r="O1241" t="str">
            <v>K302</v>
          </cell>
          <cell r="Q1241">
            <v>0</v>
          </cell>
          <cell r="R1241">
            <v>0</v>
          </cell>
          <cell r="S1241" t="b">
            <v>0</v>
          </cell>
          <cell r="U1241" t="str">
            <v>ZK2</v>
          </cell>
          <cell r="V1241"/>
          <cell r="W1241"/>
          <cell r="X1241"/>
          <cell r="Y1241"/>
          <cell r="Z1241"/>
          <cell r="AA1241"/>
          <cell r="AB1241"/>
          <cell r="AC1241">
            <v>0</v>
          </cell>
          <cell r="AD1241">
            <v>226.52</v>
          </cell>
          <cell r="AE1241">
            <v>0</v>
          </cell>
          <cell r="AF1241">
            <v>0</v>
          </cell>
          <cell r="AG1241" t="e">
            <v>#N/A</v>
          </cell>
          <cell r="AK1241">
            <v>1</v>
          </cell>
          <cell r="AL1241">
            <v>0</v>
          </cell>
          <cell r="AV1241">
            <v>226.52</v>
          </cell>
        </row>
        <row r="1242">
          <cell r="A1242" t="str">
            <v>ZK200.K303</v>
          </cell>
          <cell r="B1242" t="str">
            <v>ZK200</v>
          </cell>
          <cell r="C1242">
            <v>0</v>
          </cell>
          <cell r="D1242">
            <v>0</v>
          </cell>
          <cell r="E1242">
            <v>19</v>
          </cell>
          <cell r="F1242">
            <v>0</v>
          </cell>
          <cell r="G1242">
            <v>0</v>
          </cell>
          <cell r="H1242">
            <v>0</v>
          </cell>
          <cell r="J1242" t="str">
            <v>ZK200.K303</v>
          </cell>
          <cell r="K1242">
            <v>0</v>
          </cell>
          <cell r="L1242" t="str">
            <v>ZK200.K303</v>
          </cell>
          <cell r="M1242" t="str">
            <v>ZK200.K303</v>
          </cell>
          <cell r="N1242" t="str">
            <v>ZK200</v>
          </cell>
          <cell r="O1242" t="str">
            <v>K303</v>
          </cell>
          <cell r="Q1242">
            <v>0</v>
          </cell>
          <cell r="R1242">
            <v>0</v>
          </cell>
          <cell r="S1242" t="b">
            <v>0</v>
          </cell>
          <cell r="U1242" t="str">
            <v>ZK2</v>
          </cell>
          <cell r="V1242"/>
          <cell r="W1242"/>
          <cell r="X1242"/>
          <cell r="Y1242"/>
          <cell r="Z1242"/>
          <cell r="AA1242"/>
          <cell r="AB1242"/>
          <cell r="AC1242">
            <v>0</v>
          </cell>
          <cell r="AD1242">
            <v>19</v>
          </cell>
          <cell r="AE1242">
            <v>0</v>
          </cell>
          <cell r="AF1242">
            <v>0</v>
          </cell>
          <cell r="AG1242" t="e">
            <v>#N/A</v>
          </cell>
          <cell r="AK1242">
            <v>1</v>
          </cell>
          <cell r="AL1242">
            <v>0</v>
          </cell>
          <cell r="AV1242">
            <v>19</v>
          </cell>
        </row>
        <row r="1243">
          <cell r="A1243" t="str">
            <v>ZK200.K306</v>
          </cell>
          <cell r="B1243" t="str">
            <v>ZK200</v>
          </cell>
          <cell r="C1243">
            <v>0</v>
          </cell>
          <cell r="D1243">
            <v>24980</v>
          </cell>
          <cell r="E1243">
            <v>10707.59</v>
          </cell>
          <cell r="F1243">
            <v>2314.8000000000002</v>
          </cell>
          <cell r="G1243">
            <v>0</v>
          </cell>
          <cell r="H1243">
            <v>2314.8000000000002</v>
          </cell>
          <cell r="J1243" t="str">
            <v>ZK200.K306</v>
          </cell>
          <cell r="K1243">
            <v>2314.8000000000002</v>
          </cell>
          <cell r="L1243" t="str">
            <v>ZK200.K306</v>
          </cell>
          <cell r="M1243" t="str">
            <v>ZK200.K306</v>
          </cell>
          <cell r="N1243" t="str">
            <v>ZK200</v>
          </cell>
          <cell r="O1243" t="str">
            <v>K306</v>
          </cell>
          <cell r="Q1243">
            <v>2314.8000000000002</v>
          </cell>
          <cell r="R1243">
            <v>24980</v>
          </cell>
          <cell r="S1243" t="b">
            <v>0</v>
          </cell>
          <cell r="U1243" t="str">
            <v>ZK2</v>
          </cell>
          <cell r="V1243"/>
          <cell r="W1243"/>
          <cell r="X1243"/>
          <cell r="Y1243"/>
          <cell r="Z1243"/>
          <cell r="AA1243"/>
          <cell r="AB1243"/>
          <cell r="AC1243">
            <v>24980</v>
          </cell>
          <cell r="AD1243">
            <v>10707.59</v>
          </cell>
          <cell r="AE1243">
            <v>2314.8000000000002</v>
          </cell>
          <cell r="AF1243">
            <v>0</v>
          </cell>
          <cell r="AG1243" t="e">
            <v>#N/A</v>
          </cell>
          <cell r="AK1243">
            <v>1</v>
          </cell>
          <cell r="AL1243">
            <v>0</v>
          </cell>
          <cell r="AV1243">
            <v>38002.39</v>
          </cell>
        </row>
        <row r="1244">
          <cell r="A1244" t="str">
            <v>ZK200.K307</v>
          </cell>
          <cell r="B1244" t="str">
            <v>ZK200</v>
          </cell>
          <cell r="C1244">
            <v>0</v>
          </cell>
          <cell r="D1244">
            <v>20985.3</v>
          </cell>
          <cell r="E1244">
            <v>2775.95</v>
          </cell>
          <cell r="F1244">
            <v>1850</v>
          </cell>
          <cell r="G1244">
            <v>0</v>
          </cell>
          <cell r="H1244">
            <v>1850</v>
          </cell>
          <cell r="J1244" t="str">
            <v>ZK200.K307</v>
          </cell>
          <cell r="K1244">
            <v>1850</v>
          </cell>
          <cell r="L1244" t="str">
            <v>ZK200.K307</v>
          </cell>
          <cell r="M1244" t="str">
            <v>ZK200.K307</v>
          </cell>
          <cell r="N1244" t="str">
            <v>ZK200</v>
          </cell>
          <cell r="O1244" t="str">
            <v>K307</v>
          </cell>
          <cell r="Q1244">
            <v>1850</v>
          </cell>
          <cell r="R1244">
            <v>20985.3</v>
          </cell>
          <cell r="S1244" t="b">
            <v>0</v>
          </cell>
          <cell r="U1244" t="str">
            <v>ZK2</v>
          </cell>
          <cell r="V1244"/>
          <cell r="W1244"/>
          <cell r="X1244"/>
          <cell r="Y1244"/>
          <cell r="Z1244"/>
          <cell r="AA1244"/>
          <cell r="AB1244"/>
          <cell r="AC1244">
            <v>20985.3</v>
          </cell>
          <cell r="AD1244">
            <v>2775.95</v>
          </cell>
          <cell r="AE1244">
            <v>1850</v>
          </cell>
          <cell r="AF1244">
            <v>0</v>
          </cell>
          <cell r="AG1244" t="e">
            <v>#N/A</v>
          </cell>
          <cell r="AK1244">
            <v>1</v>
          </cell>
          <cell r="AL1244">
            <v>0</v>
          </cell>
          <cell r="AV1244">
            <v>25611.25</v>
          </cell>
        </row>
        <row r="1245">
          <cell r="A1245" t="str">
            <v>ZK200.K308</v>
          </cell>
          <cell r="B1245" t="str">
            <v>ZK200</v>
          </cell>
          <cell r="C1245">
            <v>0</v>
          </cell>
          <cell r="D1245">
            <v>0</v>
          </cell>
          <cell r="E1245">
            <v>20.82</v>
          </cell>
          <cell r="F1245">
            <v>0</v>
          </cell>
          <cell r="G1245">
            <v>0</v>
          </cell>
          <cell r="H1245">
            <v>0</v>
          </cell>
          <cell r="J1245" t="str">
            <v>ZK200.K308</v>
          </cell>
          <cell r="K1245">
            <v>0</v>
          </cell>
          <cell r="L1245" t="str">
            <v>ZK200.K308</v>
          </cell>
          <cell r="M1245" t="str">
            <v>ZK200.K308</v>
          </cell>
          <cell r="N1245" t="str">
            <v>ZK200</v>
          </cell>
          <cell r="O1245" t="str">
            <v>K308</v>
          </cell>
          <cell r="Q1245">
            <v>0</v>
          </cell>
          <cell r="R1245">
            <v>0</v>
          </cell>
          <cell r="S1245" t="b">
            <v>0</v>
          </cell>
          <cell r="U1245" t="str">
            <v>ZK2</v>
          </cell>
          <cell r="V1245"/>
          <cell r="W1245"/>
          <cell r="X1245"/>
          <cell r="Y1245"/>
          <cell r="Z1245"/>
          <cell r="AA1245"/>
          <cell r="AB1245"/>
          <cell r="AC1245">
            <v>0</v>
          </cell>
          <cell r="AD1245">
            <v>20.82</v>
          </cell>
          <cell r="AE1245">
            <v>0</v>
          </cell>
          <cell r="AF1245">
            <v>0</v>
          </cell>
          <cell r="AG1245" t="e">
            <v>#N/A</v>
          </cell>
          <cell r="AK1245">
            <v>1</v>
          </cell>
          <cell r="AL1245">
            <v>0</v>
          </cell>
          <cell r="AV1245">
            <v>20.82</v>
          </cell>
        </row>
        <row r="1246">
          <cell r="A1246" t="str">
            <v>ZK200.K317</v>
          </cell>
          <cell r="B1246" t="str">
            <v>ZK200</v>
          </cell>
          <cell r="C1246">
            <v>0</v>
          </cell>
          <cell r="D1246">
            <v>0</v>
          </cell>
          <cell r="E1246">
            <v>91.8</v>
          </cell>
          <cell r="F1246">
            <v>0</v>
          </cell>
          <cell r="G1246">
            <v>0</v>
          </cell>
          <cell r="H1246">
            <v>0</v>
          </cell>
          <cell r="J1246" t="str">
            <v>ZK200.K317</v>
          </cell>
          <cell r="K1246">
            <v>0</v>
          </cell>
          <cell r="L1246" t="str">
            <v>ZK200.K317</v>
          </cell>
          <cell r="M1246" t="str">
            <v>ZK200.K317</v>
          </cell>
          <cell r="N1246" t="str">
            <v>ZK200</v>
          </cell>
          <cell r="O1246" t="str">
            <v>K317</v>
          </cell>
          <cell r="Q1246">
            <v>0</v>
          </cell>
          <cell r="R1246">
            <v>0</v>
          </cell>
          <cell r="S1246" t="b">
            <v>0</v>
          </cell>
          <cell r="U1246" t="str">
            <v>ZK2</v>
          </cell>
          <cell r="V1246"/>
          <cell r="W1246"/>
          <cell r="X1246"/>
          <cell r="Y1246"/>
          <cell r="Z1246"/>
          <cell r="AA1246"/>
          <cell r="AB1246"/>
          <cell r="AC1246">
            <v>0</v>
          </cell>
          <cell r="AD1246">
            <v>91.8</v>
          </cell>
          <cell r="AE1246">
            <v>0</v>
          </cell>
          <cell r="AF1246">
            <v>0</v>
          </cell>
          <cell r="AG1246" t="e">
            <v>#N/A</v>
          </cell>
          <cell r="AK1246">
            <v>1</v>
          </cell>
          <cell r="AL1246">
            <v>0</v>
          </cell>
          <cell r="AV1246">
            <v>91.8</v>
          </cell>
        </row>
        <row r="1247">
          <cell r="A1247" t="str">
            <v>ZK200.K335</v>
          </cell>
          <cell r="B1247" t="str">
            <v>ZK200</v>
          </cell>
          <cell r="C1247">
            <v>0</v>
          </cell>
          <cell r="D1247">
            <v>0</v>
          </cell>
          <cell r="E1247">
            <v>4.5</v>
          </cell>
          <cell r="F1247">
            <v>0</v>
          </cell>
          <cell r="G1247">
            <v>0</v>
          </cell>
          <cell r="H1247">
            <v>0</v>
          </cell>
          <cell r="J1247" t="str">
            <v>ZK200.K335</v>
          </cell>
          <cell r="K1247">
            <v>0</v>
          </cell>
          <cell r="L1247" t="str">
            <v>ZK200.K335</v>
          </cell>
          <cell r="M1247" t="str">
            <v>ZK200.K335</v>
          </cell>
          <cell r="N1247" t="str">
            <v>ZK200</v>
          </cell>
          <cell r="O1247" t="str">
            <v>K335</v>
          </cell>
          <cell r="Q1247">
            <v>0</v>
          </cell>
          <cell r="R1247">
            <v>0</v>
          </cell>
          <cell r="S1247" t="b">
            <v>0</v>
          </cell>
          <cell r="U1247" t="str">
            <v>ZK2</v>
          </cell>
          <cell r="V1247"/>
          <cell r="W1247"/>
          <cell r="X1247"/>
          <cell r="Y1247"/>
          <cell r="Z1247"/>
          <cell r="AA1247"/>
          <cell r="AB1247"/>
          <cell r="AC1247">
            <v>0</v>
          </cell>
          <cell r="AD1247">
            <v>4.5</v>
          </cell>
          <cell r="AE1247">
            <v>0</v>
          </cell>
          <cell r="AF1247">
            <v>0</v>
          </cell>
          <cell r="AG1247" t="e">
            <v>#N/A</v>
          </cell>
          <cell r="AK1247">
            <v>1</v>
          </cell>
          <cell r="AL1247">
            <v>0</v>
          </cell>
          <cell r="AV1247">
            <v>4.5</v>
          </cell>
        </row>
        <row r="1248">
          <cell r="A1248" t="str">
            <v>ZK200.K342</v>
          </cell>
          <cell r="B1248" t="str">
            <v>ZK200</v>
          </cell>
          <cell r="C1248">
            <v>0</v>
          </cell>
          <cell r="D1248">
            <v>0</v>
          </cell>
          <cell r="E1248">
            <v>8</v>
          </cell>
          <cell r="F1248">
            <v>0</v>
          </cell>
          <cell r="G1248">
            <v>0</v>
          </cell>
          <cell r="H1248">
            <v>0</v>
          </cell>
          <cell r="J1248" t="str">
            <v>ZK200.K342</v>
          </cell>
          <cell r="K1248">
            <v>0</v>
          </cell>
          <cell r="L1248" t="str">
            <v>ZK200.K342</v>
          </cell>
          <cell r="M1248" t="str">
            <v>ZK200.K342</v>
          </cell>
          <cell r="N1248" t="str">
            <v>ZK200</v>
          </cell>
          <cell r="O1248" t="str">
            <v>K342</v>
          </cell>
          <cell r="Q1248">
            <v>0</v>
          </cell>
          <cell r="R1248">
            <v>0</v>
          </cell>
          <cell r="S1248" t="b">
            <v>0</v>
          </cell>
          <cell r="U1248" t="str">
            <v>ZK2</v>
          </cell>
          <cell r="V1248"/>
          <cell r="W1248"/>
          <cell r="X1248"/>
          <cell r="Y1248"/>
          <cell r="Z1248"/>
          <cell r="AA1248"/>
          <cell r="AB1248"/>
          <cell r="AC1248">
            <v>0</v>
          </cell>
          <cell r="AD1248">
            <v>8</v>
          </cell>
          <cell r="AE1248">
            <v>0</v>
          </cell>
          <cell r="AF1248">
            <v>0</v>
          </cell>
          <cell r="AG1248" t="e">
            <v>#N/A</v>
          </cell>
          <cell r="AK1248">
            <v>1</v>
          </cell>
          <cell r="AL1248">
            <v>0</v>
          </cell>
          <cell r="AV1248">
            <v>8</v>
          </cell>
        </row>
        <row r="1249">
          <cell r="A1249" t="str">
            <v>ZK200.K349</v>
          </cell>
          <cell r="B1249" t="str">
            <v>ZK200</v>
          </cell>
          <cell r="C1249">
            <v>0</v>
          </cell>
          <cell r="D1249">
            <v>0</v>
          </cell>
          <cell r="E1249">
            <v>0</v>
          </cell>
          <cell r="F1249">
            <v>6.9</v>
          </cell>
          <cell r="G1249">
            <v>0</v>
          </cell>
          <cell r="H1249">
            <v>6.9</v>
          </cell>
          <cell r="J1249" t="str">
            <v>ZK200.K349</v>
          </cell>
          <cell r="K1249">
            <v>6.9</v>
          </cell>
          <cell r="L1249" t="str">
            <v>ZK200.K349</v>
          </cell>
          <cell r="M1249" t="str">
            <v>ZK200.K349</v>
          </cell>
          <cell r="N1249" t="str">
            <v>ZK200</v>
          </cell>
          <cell r="O1249" t="str">
            <v>K349</v>
          </cell>
          <cell r="Q1249">
            <v>6.9</v>
          </cell>
          <cell r="R1249">
            <v>0</v>
          </cell>
          <cell r="S1249" t="b">
            <v>0</v>
          </cell>
          <cell r="U1249" t="str">
            <v>ZK2</v>
          </cell>
          <cell r="V1249"/>
          <cell r="W1249"/>
          <cell r="X1249"/>
          <cell r="Y1249"/>
          <cell r="Z1249"/>
          <cell r="AA1249"/>
          <cell r="AB1249"/>
          <cell r="AC1249">
            <v>0</v>
          </cell>
          <cell r="AD1249">
            <v>0</v>
          </cell>
          <cell r="AE1249">
            <v>6.9</v>
          </cell>
          <cell r="AF1249">
            <v>0</v>
          </cell>
          <cell r="AG1249" t="e">
            <v>#N/A</v>
          </cell>
          <cell r="AK1249">
            <v>1</v>
          </cell>
          <cell r="AL1249">
            <v>0</v>
          </cell>
          <cell r="AV1249">
            <v>6.9</v>
          </cell>
        </row>
        <row r="1250">
          <cell r="A1250" t="str">
            <v>ZK200.K356</v>
          </cell>
          <cell r="B1250" t="str">
            <v>ZK200</v>
          </cell>
          <cell r="C1250">
            <v>0</v>
          </cell>
          <cell r="D1250">
            <v>0</v>
          </cell>
          <cell r="E1250">
            <v>0</v>
          </cell>
          <cell r="F1250">
            <v>6.75</v>
          </cell>
          <cell r="G1250">
            <v>0</v>
          </cell>
          <cell r="H1250">
            <v>6.75</v>
          </cell>
          <cell r="J1250" t="str">
            <v>ZK200.K356</v>
          </cell>
          <cell r="K1250">
            <v>6.75</v>
          </cell>
          <cell r="L1250" t="str">
            <v>ZK200.K356</v>
          </cell>
          <cell r="M1250" t="str">
            <v>ZK200.K356</v>
          </cell>
          <cell r="N1250" t="str">
            <v>ZK200</v>
          </cell>
          <cell r="O1250" t="str">
            <v>K356</v>
          </cell>
          <cell r="Q1250">
            <v>6.75</v>
          </cell>
          <cell r="R1250">
            <v>0</v>
          </cell>
          <cell r="S1250" t="b">
            <v>0</v>
          </cell>
          <cell r="U1250" t="str">
            <v>ZK2</v>
          </cell>
          <cell r="V1250"/>
          <cell r="W1250"/>
          <cell r="X1250"/>
          <cell r="Y1250"/>
          <cell r="Z1250"/>
          <cell r="AA1250"/>
          <cell r="AB1250"/>
          <cell r="AC1250">
            <v>0</v>
          </cell>
          <cell r="AD1250">
            <v>0</v>
          </cell>
          <cell r="AE1250">
            <v>6.75</v>
          </cell>
          <cell r="AF1250">
            <v>0</v>
          </cell>
          <cell r="AG1250" t="e">
            <v>#N/A</v>
          </cell>
          <cell r="AK1250">
            <v>1</v>
          </cell>
          <cell r="AL1250">
            <v>0</v>
          </cell>
          <cell r="AV1250">
            <v>6.75</v>
          </cell>
        </row>
        <row r="1251">
          <cell r="A1251" t="str">
            <v>ZK201.K005</v>
          </cell>
          <cell r="B1251" t="str">
            <v>ZK201</v>
          </cell>
          <cell r="C1251">
            <v>0</v>
          </cell>
          <cell r="D1251">
            <v>0</v>
          </cell>
          <cell r="E1251">
            <v>-34652</v>
          </cell>
          <cell r="F1251">
            <v>-2478</v>
          </cell>
          <cell r="G1251">
            <v>0</v>
          </cell>
          <cell r="H1251">
            <v>-2478</v>
          </cell>
          <cell r="J1251" t="str">
            <v>ZK201.K005</v>
          </cell>
          <cell r="K1251">
            <v>-2478</v>
          </cell>
          <cell r="L1251" t="str">
            <v>ZK201.K005</v>
          </cell>
          <cell r="M1251" t="str">
            <v>ZK201.K005</v>
          </cell>
          <cell r="N1251" t="str">
            <v>ZK201</v>
          </cell>
          <cell r="O1251" t="str">
            <v>K005</v>
          </cell>
          <cell r="Q1251">
            <v>-2478</v>
          </cell>
          <cell r="R1251">
            <v>0</v>
          </cell>
          <cell r="S1251" t="b">
            <v>0</v>
          </cell>
          <cell r="U1251" t="str">
            <v>ZK2</v>
          </cell>
          <cell r="V1251"/>
          <cell r="W1251"/>
          <cell r="X1251"/>
          <cell r="Y1251"/>
          <cell r="Z1251"/>
          <cell r="AA1251"/>
          <cell r="AB1251"/>
          <cell r="AC1251">
            <v>0</v>
          </cell>
          <cell r="AD1251">
            <v>-34652</v>
          </cell>
          <cell r="AE1251">
            <v>-2478</v>
          </cell>
          <cell r="AF1251">
            <v>0</v>
          </cell>
          <cell r="AG1251" t="e">
            <v>#N/A</v>
          </cell>
          <cell r="AK1251">
            <v>1</v>
          </cell>
          <cell r="AL1251">
            <v>0</v>
          </cell>
          <cell r="AV1251">
            <v>-37130</v>
          </cell>
        </row>
        <row r="1252">
          <cell r="A1252" t="str">
            <v>ZK201.K104</v>
          </cell>
          <cell r="B1252" t="str">
            <v>ZK201</v>
          </cell>
          <cell r="C1252">
            <v>0</v>
          </cell>
          <cell r="D1252">
            <v>0</v>
          </cell>
          <cell r="E1252">
            <v>0</v>
          </cell>
          <cell r="F1252">
            <v>0</v>
          </cell>
          <cell r="G1252">
            <v>0</v>
          </cell>
          <cell r="H1252">
            <v>0</v>
          </cell>
          <cell r="J1252" t="str">
            <v>ZK201.K104</v>
          </cell>
          <cell r="K1252">
            <v>0</v>
          </cell>
          <cell r="L1252" t="str">
            <v>ZK201.K104</v>
          </cell>
          <cell r="M1252" t="str">
            <v>ZK201.K104</v>
          </cell>
          <cell r="N1252" t="str">
            <v>ZK201</v>
          </cell>
          <cell r="O1252" t="str">
            <v>K104</v>
          </cell>
          <cell r="Q1252">
            <v>0</v>
          </cell>
          <cell r="R1252">
            <v>0</v>
          </cell>
          <cell r="S1252" t="b">
            <v>0</v>
          </cell>
          <cell r="U1252" t="str">
            <v>ZK2</v>
          </cell>
          <cell r="V1252"/>
          <cell r="W1252"/>
          <cell r="X1252"/>
          <cell r="Y1252"/>
          <cell r="Z1252"/>
          <cell r="AA1252"/>
          <cell r="AB1252"/>
          <cell r="AC1252">
            <v>0</v>
          </cell>
          <cell r="AD1252">
            <v>0</v>
          </cell>
          <cell r="AE1252">
            <v>0</v>
          </cell>
          <cell r="AF1252">
            <v>0</v>
          </cell>
          <cell r="AG1252" t="e">
            <v>#N/A</v>
          </cell>
          <cell r="AK1252">
            <v>1</v>
          </cell>
          <cell r="AL1252">
            <v>0</v>
          </cell>
          <cell r="AV1252">
            <v>0</v>
          </cell>
        </row>
        <row r="1253">
          <cell r="A1253" t="str">
            <v>ZK201.K115</v>
          </cell>
          <cell r="B1253" t="str">
            <v>ZK201</v>
          </cell>
          <cell r="C1253">
            <v>0</v>
          </cell>
          <cell r="D1253">
            <v>0</v>
          </cell>
          <cell r="E1253">
            <v>159.72999999999999</v>
          </cell>
          <cell r="F1253">
            <v>0</v>
          </cell>
          <cell r="G1253">
            <v>0</v>
          </cell>
          <cell r="H1253">
            <v>0</v>
          </cell>
          <cell r="J1253" t="str">
            <v>ZK201.K115</v>
          </cell>
          <cell r="K1253">
            <v>0</v>
          </cell>
          <cell r="L1253" t="str">
            <v>ZK201.K115</v>
          </cell>
          <cell r="M1253" t="str">
            <v>ZK201.K115</v>
          </cell>
          <cell r="N1253" t="str">
            <v>ZK201</v>
          </cell>
          <cell r="O1253" t="str">
            <v>K115</v>
          </cell>
          <cell r="Q1253">
            <v>0</v>
          </cell>
          <cell r="R1253">
            <v>0</v>
          </cell>
          <cell r="S1253" t="b">
            <v>0</v>
          </cell>
          <cell r="U1253" t="str">
            <v>ZK2</v>
          </cell>
          <cell r="V1253"/>
          <cell r="W1253"/>
          <cell r="X1253"/>
          <cell r="Y1253"/>
          <cell r="Z1253"/>
          <cell r="AA1253"/>
          <cell r="AB1253"/>
          <cell r="AC1253">
            <v>0</v>
          </cell>
          <cell r="AD1253">
            <v>159.72999999999999</v>
          </cell>
          <cell r="AE1253">
            <v>0</v>
          </cell>
          <cell r="AF1253">
            <v>0</v>
          </cell>
          <cell r="AG1253" t="e">
            <v>#N/A</v>
          </cell>
          <cell r="AK1253">
            <v>1</v>
          </cell>
          <cell r="AL1253">
            <v>0</v>
          </cell>
          <cell r="AV1253">
            <v>159.72999999999999</v>
          </cell>
        </row>
        <row r="1254">
          <cell r="A1254" t="str">
            <v>ZK201.K133</v>
          </cell>
          <cell r="B1254" t="str">
            <v>ZK201</v>
          </cell>
          <cell r="C1254">
            <v>0</v>
          </cell>
          <cell r="D1254">
            <v>0</v>
          </cell>
          <cell r="E1254">
            <v>0</v>
          </cell>
          <cell r="F1254">
            <v>11</v>
          </cell>
          <cell r="G1254">
            <v>0</v>
          </cell>
          <cell r="H1254">
            <v>11</v>
          </cell>
          <cell r="J1254" t="str">
            <v>ZK201.K133</v>
          </cell>
          <cell r="K1254">
            <v>11</v>
          </cell>
          <cell r="L1254" t="str">
            <v>ZK201.K133</v>
          </cell>
          <cell r="M1254" t="str">
            <v>ZK201.K133</v>
          </cell>
          <cell r="N1254" t="str">
            <v>ZK201</v>
          </cell>
          <cell r="O1254" t="str">
            <v>K133</v>
          </cell>
          <cell r="Q1254">
            <v>11</v>
          </cell>
          <cell r="R1254">
            <v>0</v>
          </cell>
          <cell r="S1254" t="b">
            <v>0</v>
          </cell>
          <cell r="U1254" t="str">
            <v>ZK2</v>
          </cell>
          <cell r="V1254"/>
          <cell r="W1254"/>
          <cell r="X1254"/>
          <cell r="Y1254"/>
          <cell r="Z1254"/>
          <cell r="AA1254"/>
          <cell r="AB1254"/>
          <cell r="AC1254">
            <v>0</v>
          </cell>
          <cell r="AD1254">
            <v>0</v>
          </cell>
          <cell r="AE1254">
            <v>11</v>
          </cell>
          <cell r="AF1254">
            <v>0</v>
          </cell>
          <cell r="AG1254" t="e">
            <v>#N/A</v>
          </cell>
          <cell r="AK1254">
            <v>1</v>
          </cell>
          <cell r="AL1254">
            <v>0</v>
          </cell>
          <cell r="AV1254">
            <v>11</v>
          </cell>
        </row>
        <row r="1255">
          <cell r="A1255" t="str">
            <v>ZK201.K138</v>
          </cell>
          <cell r="B1255" t="str">
            <v>ZK201</v>
          </cell>
          <cell r="C1255">
            <v>0</v>
          </cell>
          <cell r="D1255">
            <v>4424</v>
          </cell>
          <cell r="E1255">
            <v>114046.59</v>
          </cell>
          <cell r="F1255">
            <v>41962</v>
          </cell>
          <cell r="G1255">
            <v>8755</v>
          </cell>
          <cell r="H1255">
            <v>50717</v>
          </cell>
          <cell r="J1255" t="str">
            <v>ZK201.K138</v>
          </cell>
          <cell r="K1255">
            <v>50717</v>
          </cell>
          <cell r="L1255" t="str">
            <v>ZK201.K138</v>
          </cell>
          <cell r="M1255" t="str">
            <v>ZK201.K138</v>
          </cell>
          <cell r="N1255" t="str">
            <v>ZK201</v>
          </cell>
          <cell r="O1255" t="str">
            <v>K138</v>
          </cell>
          <cell r="Q1255">
            <v>50717</v>
          </cell>
          <cell r="R1255">
            <v>4424</v>
          </cell>
          <cell r="S1255" t="b">
            <v>0</v>
          </cell>
          <cell r="U1255" t="str">
            <v>ZK2</v>
          </cell>
          <cell r="V1255"/>
          <cell r="W1255"/>
          <cell r="X1255"/>
          <cell r="Y1255"/>
          <cell r="Z1255"/>
          <cell r="AA1255"/>
          <cell r="AB1255"/>
          <cell r="AC1255">
            <v>4424</v>
          </cell>
          <cell r="AD1255">
            <v>114046.59</v>
          </cell>
          <cell r="AE1255">
            <v>41962</v>
          </cell>
          <cell r="AF1255">
            <v>8755</v>
          </cell>
          <cell r="AG1255" t="e">
            <v>#N/A</v>
          </cell>
          <cell r="AK1255">
            <v>1</v>
          </cell>
          <cell r="AL1255">
            <v>0</v>
          </cell>
          <cell r="AV1255">
            <v>160432.59</v>
          </cell>
        </row>
        <row r="1256">
          <cell r="A1256" t="str">
            <v>ZK201.K158</v>
          </cell>
          <cell r="B1256" t="str">
            <v>ZK201</v>
          </cell>
          <cell r="C1256">
            <v>0</v>
          </cell>
          <cell r="D1256">
            <v>8010</v>
          </cell>
          <cell r="E1256">
            <v>7822.5</v>
          </cell>
          <cell r="F1256">
            <v>0</v>
          </cell>
          <cell r="G1256">
            <v>0</v>
          </cell>
          <cell r="H1256">
            <v>0</v>
          </cell>
          <cell r="J1256" t="str">
            <v>ZK201.K158</v>
          </cell>
          <cell r="K1256">
            <v>0</v>
          </cell>
          <cell r="L1256" t="str">
            <v>ZK201.K158</v>
          </cell>
          <cell r="M1256" t="str">
            <v>ZK201.K158</v>
          </cell>
          <cell r="N1256" t="str">
            <v>ZK201</v>
          </cell>
          <cell r="O1256" t="str">
            <v>K158</v>
          </cell>
          <cell r="Q1256">
            <v>0</v>
          </cell>
          <cell r="R1256">
            <v>8010</v>
          </cell>
          <cell r="S1256" t="b">
            <v>0</v>
          </cell>
          <cell r="U1256" t="str">
            <v>ZK2</v>
          </cell>
          <cell r="V1256"/>
          <cell r="W1256"/>
          <cell r="X1256"/>
          <cell r="Y1256"/>
          <cell r="Z1256"/>
          <cell r="AA1256"/>
          <cell r="AB1256"/>
          <cell r="AC1256">
            <v>8010</v>
          </cell>
          <cell r="AD1256">
            <v>7822.5</v>
          </cell>
          <cell r="AE1256">
            <v>0</v>
          </cell>
          <cell r="AF1256">
            <v>0</v>
          </cell>
          <cell r="AG1256" t="e">
            <v>#N/A</v>
          </cell>
          <cell r="AK1256">
            <v>1</v>
          </cell>
          <cell r="AL1256">
            <v>0</v>
          </cell>
          <cell r="AV1256">
            <v>15832.5</v>
          </cell>
        </row>
        <row r="1257">
          <cell r="A1257" t="str">
            <v>ZK201.K159</v>
          </cell>
          <cell r="B1257" t="str">
            <v>ZK201</v>
          </cell>
          <cell r="C1257">
            <v>0</v>
          </cell>
          <cell r="D1257">
            <v>5800</v>
          </cell>
          <cell r="E1257">
            <v>12552.5</v>
          </cell>
          <cell r="F1257">
            <v>2517.5</v>
          </cell>
          <cell r="G1257">
            <v>0</v>
          </cell>
          <cell r="H1257">
            <v>2517.5</v>
          </cell>
          <cell r="J1257" t="str">
            <v>ZK201.K159</v>
          </cell>
          <cell r="K1257">
            <v>2517.5</v>
          </cell>
          <cell r="L1257" t="str">
            <v>ZK201.K159</v>
          </cell>
          <cell r="M1257" t="str">
            <v>ZK201.K159</v>
          </cell>
          <cell r="N1257" t="str">
            <v>ZK201</v>
          </cell>
          <cell r="O1257" t="str">
            <v>K159</v>
          </cell>
          <cell r="Q1257">
            <v>2517.5</v>
          </cell>
          <cell r="R1257">
            <v>5800</v>
          </cell>
          <cell r="S1257" t="b">
            <v>0</v>
          </cell>
          <cell r="U1257" t="str">
            <v>ZK2</v>
          </cell>
          <cell r="V1257"/>
          <cell r="W1257"/>
          <cell r="X1257"/>
          <cell r="Y1257"/>
          <cell r="Z1257"/>
          <cell r="AA1257"/>
          <cell r="AB1257"/>
          <cell r="AC1257">
            <v>5800</v>
          </cell>
          <cell r="AD1257">
            <v>12552.5</v>
          </cell>
          <cell r="AE1257">
            <v>2517.5</v>
          </cell>
          <cell r="AF1257">
            <v>0</v>
          </cell>
          <cell r="AG1257" t="e">
            <v>#N/A</v>
          </cell>
          <cell r="AK1257">
            <v>1</v>
          </cell>
          <cell r="AL1257">
            <v>0</v>
          </cell>
          <cell r="AV1257">
            <v>20870</v>
          </cell>
        </row>
        <row r="1258">
          <cell r="A1258" t="str">
            <v>ZK201.K160</v>
          </cell>
          <cell r="B1258" t="str">
            <v>ZK201</v>
          </cell>
          <cell r="C1258">
            <v>0</v>
          </cell>
          <cell r="D1258">
            <v>1300</v>
          </cell>
          <cell r="E1258">
            <v>57360.35</v>
          </cell>
          <cell r="F1258">
            <v>19160</v>
          </cell>
          <cell r="G1258">
            <v>0</v>
          </cell>
          <cell r="H1258">
            <v>19160</v>
          </cell>
          <cell r="J1258" t="str">
            <v>ZK201.K160</v>
          </cell>
          <cell r="K1258">
            <v>19160</v>
          </cell>
          <cell r="L1258" t="str">
            <v>ZK201.K160</v>
          </cell>
          <cell r="M1258" t="str">
            <v>ZK201.K160</v>
          </cell>
          <cell r="N1258" t="str">
            <v>ZK201</v>
          </cell>
          <cell r="O1258" t="str">
            <v>K160</v>
          </cell>
          <cell r="Q1258">
            <v>19160</v>
          </cell>
          <cell r="R1258">
            <v>1300</v>
          </cell>
          <cell r="S1258" t="b">
            <v>0</v>
          </cell>
          <cell r="U1258" t="str">
            <v>ZK2</v>
          </cell>
          <cell r="V1258"/>
          <cell r="W1258"/>
          <cell r="X1258"/>
          <cell r="Y1258"/>
          <cell r="Z1258"/>
          <cell r="AA1258"/>
          <cell r="AB1258"/>
          <cell r="AC1258">
            <v>1300</v>
          </cell>
          <cell r="AD1258">
            <v>57360.35</v>
          </cell>
          <cell r="AE1258">
            <v>19160</v>
          </cell>
          <cell r="AF1258">
            <v>0</v>
          </cell>
          <cell r="AG1258" t="e">
            <v>#N/A</v>
          </cell>
          <cell r="AK1258">
            <v>1</v>
          </cell>
          <cell r="AL1258">
            <v>0</v>
          </cell>
          <cell r="AV1258">
            <v>77820.350000000006</v>
          </cell>
        </row>
        <row r="1259">
          <cell r="A1259" t="str">
            <v>ZK201.K201</v>
          </cell>
          <cell r="B1259" t="str">
            <v>ZK201</v>
          </cell>
          <cell r="C1259">
            <v>0</v>
          </cell>
          <cell r="D1259">
            <v>0</v>
          </cell>
          <cell r="E1259">
            <v>0</v>
          </cell>
          <cell r="F1259">
            <v>0</v>
          </cell>
          <cell r="G1259">
            <v>0</v>
          </cell>
          <cell r="H1259">
            <v>0</v>
          </cell>
          <cell r="J1259" t="str">
            <v>ZK201.K201</v>
          </cell>
          <cell r="K1259">
            <v>0</v>
          </cell>
          <cell r="L1259" t="str">
            <v>ZK201.K201</v>
          </cell>
          <cell r="M1259" t="str">
            <v>ZK201.K201</v>
          </cell>
          <cell r="N1259" t="str">
            <v>ZK201</v>
          </cell>
          <cell r="O1259" t="str">
            <v>K201</v>
          </cell>
          <cell r="Q1259">
            <v>0</v>
          </cell>
          <cell r="R1259">
            <v>0</v>
          </cell>
          <cell r="S1259" t="b">
            <v>0</v>
          </cell>
          <cell r="U1259" t="str">
            <v>ZK2</v>
          </cell>
          <cell r="V1259"/>
          <cell r="W1259"/>
          <cell r="X1259"/>
          <cell r="Y1259"/>
          <cell r="Z1259"/>
          <cell r="AA1259"/>
          <cell r="AB1259"/>
          <cell r="AC1259">
            <v>0</v>
          </cell>
          <cell r="AD1259">
            <v>0</v>
          </cell>
          <cell r="AE1259">
            <v>0</v>
          </cell>
          <cell r="AF1259">
            <v>0</v>
          </cell>
          <cell r="AG1259" t="e">
            <v>#N/A</v>
          </cell>
          <cell r="AK1259">
            <v>1</v>
          </cell>
          <cell r="AL1259">
            <v>0</v>
          </cell>
          <cell r="AV1259">
            <v>0</v>
          </cell>
        </row>
        <row r="1260">
          <cell r="A1260" t="str">
            <v>ZK201.K301</v>
          </cell>
          <cell r="B1260" t="str">
            <v>ZK201</v>
          </cell>
          <cell r="C1260">
            <v>0</v>
          </cell>
          <cell r="D1260">
            <v>131202.65</v>
          </cell>
          <cell r="E1260">
            <v>12489.88</v>
          </cell>
          <cell r="F1260">
            <v>0</v>
          </cell>
          <cell r="G1260">
            <v>0</v>
          </cell>
          <cell r="H1260">
            <v>0</v>
          </cell>
          <cell r="J1260" t="str">
            <v>ZK201.K301</v>
          </cell>
          <cell r="K1260">
            <v>0</v>
          </cell>
          <cell r="L1260" t="str">
            <v>ZK201.K301</v>
          </cell>
          <cell r="M1260" t="str">
            <v>ZK201.K301</v>
          </cell>
          <cell r="N1260" t="str">
            <v>ZK201</v>
          </cell>
          <cell r="O1260" t="str">
            <v>K301</v>
          </cell>
          <cell r="Q1260">
            <v>0</v>
          </cell>
          <cell r="R1260">
            <v>131202.65</v>
          </cell>
          <cell r="S1260" t="b">
            <v>0</v>
          </cell>
          <cell r="U1260" t="str">
            <v>ZK2</v>
          </cell>
          <cell r="V1260"/>
          <cell r="W1260"/>
          <cell r="X1260"/>
          <cell r="Y1260"/>
          <cell r="Z1260"/>
          <cell r="AA1260"/>
          <cell r="AB1260"/>
          <cell r="AC1260">
            <v>131202.65</v>
          </cell>
          <cell r="AD1260">
            <v>12489.88</v>
          </cell>
          <cell r="AE1260">
            <v>0</v>
          </cell>
          <cell r="AF1260">
            <v>0</v>
          </cell>
          <cell r="AG1260" t="e">
            <v>#N/A</v>
          </cell>
          <cell r="AK1260">
            <v>1</v>
          </cell>
          <cell r="AL1260">
            <v>0</v>
          </cell>
          <cell r="AV1260">
            <v>143692.53</v>
          </cell>
        </row>
        <row r="1261">
          <cell r="A1261" t="str">
            <v>ZK201.K302</v>
          </cell>
          <cell r="B1261" t="str">
            <v>ZK201</v>
          </cell>
          <cell r="C1261">
            <v>0</v>
          </cell>
          <cell r="D1261">
            <v>0</v>
          </cell>
          <cell r="E1261">
            <v>340555</v>
          </cell>
          <cell r="F1261">
            <v>67286.62</v>
          </cell>
          <cell r="G1261">
            <v>0</v>
          </cell>
          <cell r="H1261">
            <v>67286.62</v>
          </cell>
          <cell r="J1261" t="str">
            <v>ZK201.K302</v>
          </cell>
          <cell r="K1261">
            <v>67286.62</v>
          </cell>
          <cell r="L1261" t="str">
            <v>ZK201.K302</v>
          </cell>
          <cell r="M1261" t="str">
            <v>ZK201.K302</v>
          </cell>
          <cell r="N1261" t="str">
            <v>ZK201</v>
          </cell>
          <cell r="O1261" t="str">
            <v>K302</v>
          </cell>
          <cell r="Q1261">
            <v>67286.62</v>
          </cell>
          <cell r="R1261">
            <v>0</v>
          </cell>
          <cell r="S1261" t="b">
            <v>0</v>
          </cell>
          <cell r="U1261" t="str">
            <v>ZK2</v>
          </cell>
          <cell r="V1261"/>
          <cell r="W1261"/>
          <cell r="X1261"/>
          <cell r="Y1261"/>
          <cell r="Z1261"/>
          <cell r="AA1261"/>
          <cell r="AB1261"/>
          <cell r="AC1261">
            <v>0</v>
          </cell>
          <cell r="AD1261">
            <v>340555</v>
          </cell>
          <cell r="AE1261">
            <v>67286.62</v>
          </cell>
          <cell r="AF1261">
            <v>0</v>
          </cell>
          <cell r="AG1261" t="e">
            <v>#N/A</v>
          </cell>
          <cell r="AK1261">
            <v>1</v>
          </cell>
          <cell r="AL1261">
            <v>0</v>
          </cell>
          <cell r="AV1261">
            <v>407841.62</v>
          </cell>
        </row>
        <row r="1262">
          <cell r="A1262" t="str">
            <v>ZK201.K303</v>
          </cell>
          <cell r="B1262" t="str">
            <v>ZK201</v>
          </cell>
          <cell r="C1262">
            <v>0</v>
          </cell>
          <cell r="D1262">
            <v>12640.25</v>
          </cell>
          <cell r="E1262">
            <v>101271.28</v>
          </cell>
          <cell r="F1262">
            <v>83287.11</v>
          </cell>
          <cell r="G1262">
            <v>0</v>
          </cell>
          <cell r="H1262">
            <v>83287.11</v>
          </cell>
          <cell r="J1262" t="str">
            <v>ZK201.K303</v>
          </cell>
          <cell r="K1262">
            <v>83287.11</v>
          </cell>
          <cell r="L1262" t="str">
            <v>ZK201.K303</v>
          </cell>
          <cell r="M1262" t="str">
            <v>ZK201.K303</v>
          </cell>
          <cell r="N1262" t="str">
            <v>ZK201</v>
          </cell>
          <cell r="O1262" t="str">
            <v>K303</v>
          </cell>
          <cell r="Q1262">
            <v>83287.11</v>
          </cell>
          <cell r="R1262">
            <v>12640.25</v>
          </cell>
          <cell r="S1262" t="b">
            <v>0</v>
          </cell>
          <cell r="U1262" t="str">
            <v>ZK2</v>
          </cell>
          <cell r="V1262"/>
          <cell r="W1262"/>
          <cell r="X1262"/>
          <cell r="Y1262"/>
          <cell r="Z1262"/>
          <cell r="AA1262"/>
          <cell r="AB1262"/>
          <cell r="AC1262">
            <v>12640.25</v>
          </cell>
          <cell r="AD1262">
            <v>101271.28</v>
          </cell>
          <cell r="AE1262">
            <v>83287.11</v>
          </cell>
          <cell r="AF1262">
            <v>0</v>
          </cell>
          <cell r="AG1262" t="e">
            <v>#N/A</v>
          </cell>
          <cell r="AK1262">
            <v>1</v>
          </cell>
          <cell r="AL1262">
            <v>0</v>
          </cell>
          <cell r="AV1262">
            <v>197198.64</v>
          </cell>
        </row>
        <row r="1263">
          <cell r="A1263" t="str">
            <v>ZK201.K304</v>
          </cell>
          <cell r="B1263" t="str">
            <v>ZK201</v>
          </cell>
          <cell r="C1263">
            <v>0</v>
          </cell>
          <cell r="D1263">
            <v>50397.43</v>
          </cell>
          <cell r="E1263">
            <v>343537.59</v>
          </cell>
          <cell r="F1263">
            <v>237557.83000000002</v>
          </cell>
          <cell r="G1263">
            <v>4652</v>
          </cell>
          <cell r="H1263">
            <v>242209.83000000002</v>
          </cell>
          <cell r="J1263" t="str">
            <v>ZK201.K304</v>
          </cell>
          <cell r="K1263">
            <v>242209.83000000002</v>
          </cell>
          <cell r="L1263" t="str">
            <v>ZK201.K304</v>
          </cell>
          <cell r="M1263" t="str">
            <v>ZK201.K304</v>
          </cell>
          <cell r="N1263" t="str">
            <v>ZK201</v>
          </cell>
          <cell r="O1263" t="str">
            <v>K304</v>
          </cell>
          <cell r="Q1263">
            <v>242209.83000000002</v>
          </cell>
          <cell r="R1263">
            <v>50397.43</v>
          </cell>
          <cell r="S1263" t="b">
            <v>0</v>
          </cell>
          <cell r="U1263" t="str">
            <v>ZK2</v>
          </cell>
          <cell r="V1263"/>
          <cell r="W1263"/>
          <cell r="X1263"/>
          <cell r="Y1263"/>
          <cell r="Z1263"/>
          <cell r="AA1263"/>
          <cell r="AB1263"/>
          <cell r="AC1263">
            <v>50397.43</v>
          </cell>
          <cell r="AD1263">
            <v>343537.59</v>
          </cell>
          <cell r="AE1263">
            <v>237557.83000000002</v>
          </cell>
          <cell r="AF1263">
            <v>4652</v>
          </cell>
          <cell r="AG1263" t="e">
            <v>#N/A</v>
          </cell>
          <cell r="AK1263">
            <v>1</v>
          </cell>
          <cell r="AL1263">
            <v>0</v>
          </cell>
          <cell r="AV1263">
            <v>631492.85000000009</v>
          </cell>
        </row>
        <row r="1264">
          <cell r="A1264" t="str">
            <v>ZK201.K305</v>
          </cell>
          <cell r="B1264" t="str">
            <v>ZK201</v>
          </cell>
          <cell r="C1264">
            <v>0</v>
          </cell>
          <cell r="D1264">
            <v>0</v>
          </cell>
          <cell r="E1264">
            <v>33481</v>
          </cell>
          <cell r="F1264">
            <v>43805</v>
          </cell>
          <cell r="G1264">
            <v>0</v>
          </cell>
          <cell r="H1264">
            <v>43805</v>
          </cell>
          <cell r="J1264" t="str">
            <v>ZK201.K305</v>
          </cell>
          <cell r="K1264">
            <v>43805</v>
          </cell>
          <cell r="L1264" t="str">
            <v>ZK201.K305</v>
          </cell>
          <cell r="M1264" t="str">
            <v>ZK201.K305</v>
          </cell>
          <cell r="N1264" t="str">
            <v>ZK201</v>
          </cell>
          <cell r="O1264" t="str">
            <v>K305</v>
          </cell>
          <cell r="Q1264">
            <v>43805</v>
          </cell>
          <cell r="R1264">
            <v>0</v>
          </cell>
          <cell r="S1264" t="b">
            <v>0</v>
          </cell>
          <cell r="U1264" t="str">
            <v>ZK2</v>
          </cell>
          <cell r="V1264"/>
          <cell r="W1264"/>
          <cell r="X1264"/>
          <cell r="Y1264"/>
          <cell r="Z1264"/>
          <cell r="AA1264"/>
          <cell r="AB1264"/>
          <cell r="AC1264">
            <v>0</v>
          </cell>
          <cell r="AD1264">
            <v>33481</v>
          </cell>
          <cell r="AE1264">
            <v>43805</v>
          </cell>
          <cell r="AF1264">
            <v>0</v>
          </cell>
          <cell r="AG1264" t="e">
            <v>#N/A</v>
          </cell>
          <cell r="AK1264">
            <v>1</v>
          </cell>
          <cell r="AL1264">
            <v>0</v>
          </cell>
          <cell r="AV1264">
            <v>77286</v>
          </cell>
        </row>
        <row r="1265">
          <cell r="A1265" t="str">
            <v>ZK201.K307</v>
          </cell>
          <cell r="B1265" t="str">
            <v>ZK201</v>
          </cell>
          <cell r="C1265">
            <v>0</v>
          </cell>
          <cell r="D1265">
            <v>0</v>
          </cell>
          <cell r="E1265">
            <v>6053</v>
          </cell>
          <cell r="F1265">
            <v>25321</v>
          </cell>
          <cell r="G1265">
            <v>0</v>
          </cell>
          <cell r="H1265">
            <v>25321</v>
          </cell>
          <cell r="J1265" t="str">
            <v>ZK201.K307</v>
          </cell>
          <cell r="K1265">
            <v>25321</v>
          </cell>
          <cell r="L1265" t="str">
            <v>ZK201.K307</v>
          </cell>
          <cell r="M1265" t="str">
            <v>ZK201.K307</v>
          </cell>
          <cell r="N1265" t="str">
            <v>ZK201</v>
          </cell>
          <cell r="O1265" t="str">
            <v>K307</v>
          </cell>
          <cell r="Q1265">
            <v>25321</v>
          </cell>
          <cell r="R1265">
            <v>0</v>
          </cell>
          <cell r="S1265" t="b">
            <v>0</v>
          </cell>
          <cell r="U1265" t="str">
            <v>ZK2</v>
          </cell>
          <cell r="V1265"/>
          <cell r="W1265"/>
          <cell r="X1265"/>
          <cell r="Y1265"/>
          <cell r="Z1265"/>
          <cell r="AA1265"/>
          <cell r="AB1265"/>
          <cell r="AC1265">
            <v>0</v>
          </cell>
          <cell r="AD1265">
            <v>6053</v>
          </cell>
          <cell r="AE1265">
            <v>25321</v>
          </cell>
          <cell r="AF1265">
            <v>0</v>
          </cell>
          <cell r="AG1265" t="e">
            <v>#N/A</v>
          </cell>
          <cell r="AK1265">
            <v>1</v>
          </cell>
          <cell r="AL1265">
            <v>0</v>
          </cell>
          <cell r="AV1265">
            <v>31374</v>
          </cell>
        </row>
        <row r="1266">
          <cell r="A1266" t="str">
            <v>ZK201.K308</v>
          </cell>
          <cell r="B1266" t="str">
            <v>ZK201</v>
          </cell>
          <cell r="C1266">
            <v>0</v>
          </cell>
          <cell r="D1266">
            <v>264</v>
          </cell>
          <cell r="E1266">
            <v>26298.47</v>
          </cell>
          <cell r="F1266">
            <v>18985.45</v>
          </cell>
          <cell r="G1266">
            <v>0</v>
          </cell>
          <cell r="H1266">
            <v>18985.45</v>
          </cell>
          <cell r="J1266" t="str">
            <v>ZK201.K308</v>
          </cell>
          <cell r="K1266">
            <v>18985.45</v>
          </cell>
          <cell r="L1266" t="str">
            <v>ZK201.K308</v>
          </cell>
          <cell r="M1266" t="str">
            <v>ZK201.K308</v>
          </cell>
          <cell r="N1266" t="str">
            <v>ZK201</v>
          </cell>
          <cell r="O1266" t="str">
            <v>K308</v>
          </cell>
          <cell r="Q1266">
            <v>18985.45</v>
          </cell>
          <cell r="R1266">
            <v>264</v>
          </cell>
          <cell r="S1266" t="b">
            <v>0</v>
          </cell>
          <cell r="U1266" t="str">
            <v>ZK2</v>
          </cell>
          <cell r="V1266"/>
          <cell r="W1266"/>
          <cell r="X1266"/>
          <cell r="Y1266"/>
          <cell r="Z1266"/>
          <cell r="AA1266"/>
          <cell r="AB1266"/>
          <cell r="AC1266">
            <v>264</v>
          </cell>
          <cell r="AD1266">
            <v>26298.47</v>
          </cell>
          <cell r="AE1266">
            <v>18985.45</v>
          </cell>
          <cell r="AF1266">
            <v>0</v>
          </cell>
          <cell r="AG1266" t="e">
            <v>#N/A</v>
          </cell>
          <cell r="AK1266">
            <v>1</v>
          </cell>
          <cell r="AL1266">
            <v>0</v>
          </cell>
          <cell r="AV1266">
            <v>45547.92</v>
          </cell>
        </row>
        <row r="1267">
          <cell r="A1267" t="str">
            <v>ZK201.K309</v>
          </cell>
          <cell r="B1267" t="str">
            <v>ZK201</v>
          </cell>
          <cell r="C1267">
            <v>0</v>
          </cell>
          <cell r="D1267">
            <v>3017.37</v>
          </cell>
          <cell r="E1267">
            <v>5792</v>
          </cell>
          <cell r="F1267">
            <v>2107</v>
          </cell>
          <cell r="G1267">
            <v>0</v>
          </cell>
          <cell r="H1267">
            <v>2107</v>
          </cell>
          <cell r="J1267" t="str">
            <v>ZK201.K309</v>
          </cell>
          <cell r="K1267">
            <v>2107</v>
          </cell>
          <cell r="L1267" t="str">
            <v>ZK201.K309</v>
          </cell>
          <cell r="M1267" t="str">
            <v>ZK201.K309</v>
          </cell>
          <cell r="N1267" t="str">
            <v>ZK201</v>
          </cell>
          <cell r="O1267" t="str">
            <v>K309</v>
          </cell>
          <cell r="Q1267">
            <v>2107</v>
          </cell>
          <cell r="R1267">
            <v>3017.37</v>
          </cell>
          <cell r="S1267" t="b">
            <v>0</v>
          </cell>
          <cell r="U1267" t="str">
            <v>ZK2</v>
          </cell>
          <cell r="V1267"/>
          <cell r="W1267"/>
          <cell r="X1267"/>
          <cell r="Y1267"/>
          <cell r="Z1267"/>
          <cell r="AA1267"/>
          <cell r="AB1267"/>
          <cell r="AC1267">
            <v>3017.37</v>
          </cell>
          <cell r="AD1267">
            <v>5792</v>
          </cell>
          <cell r="AE1267">
            <v>2107</v>
          </cell>
          <cell r="AF1267">
            <v>0</v>
          </cell>
          <cell r="AG1267" t="e">
            <v>#N/A</v>
          </cell>
          <cell r="AK1267">
            <v>1</v>
          </cell>
          <cell r="AL1267">
            <v>0</v>
          </cell>
          <cell r="AV1267">
            <v>10916.369999999999</v>
          </cell>
        </row>
        <row r="1268">
          <cell r="A1268" t="str">
            <v>ZK201.K310</v>
          </cell>
          <cell r="B1268" t="str">
            <v>ZK201</v>
          </cell>
          <cell r="C1268">
            <v>0</v>
          </cell>
          <cell r="D1268">
            <v>0</v>
          </cell>
          <cell r="E1268">
            <v>39553.5</v>
          </cell>
          <cell r="F1268">
            <v>32782.82</v>
          </cell>
          <cell r="G1268">
            <v>0</v>
          </cell>
          <cell r="H1268">
            <v>32782.82</v>
          </cell>
          <cell r="J1268" t="str">
            <v>ZK201.K310</v>
          </cell>
          <cell r="K1268">
            <v>32782.82</v>
          </cell>
          <cell r="L1268" t="str">
            <v>ZK201.K310</v>
          </cell>
          <cell r="M1268" t="str">
            <v>ZK201.K310</v>
          </cell>
          <cell r="N1268" t="str">
            <v>ZK201</v>
          </cell>
          <cell r="O1268" t="str">
            <v>K310</v>
          </cell>
          <cell r="Q1268">
            <v>32782.82</v>
          </cell>
          <cell r="R1268">
            <v>0</v>
          </cell>
          <cell r="S1268" t="b">
            <v>0</v>
          </cell>
          <cell r="U1268" t="str">
            <v>ZK2</v>
          </cell>
          <cell r="V1268"/>
          <cell r="W1268"/>
          <cell r="X1268"/>
          <cell r="Y1268"/>
          <cell r="Z1268"/>
          <cell r="AA1268"/>
          <cell r="AB1268"/>
          <cell r="AC1268">
            <v>0</v>
          </cell>
          <cell r="AD1268">
            <v>39553.5</v>
          </cell>
          <cell r="AE1268">
            <v>32782.82</v>
          </cell>
          <cell r="AF1268">
            <v>0</v>
          </cell>
          <cell r="AG1268" t="e">
            <v>#N/A</v>
          </cell>
          <cell r="AK1268">
            <v>1</v>
          </cell>
          <cell r="AL1268">
            <v>0</v>
          </cell>
          <cell r="AV1268">
            <v>72336.320000000007</v>
          </cell>
        </row>
        <row r="1269">
          <cell r="A1269" t="str">
            <v>ZK201.K334</v>
          </cell>
          <cell r="B1269" t="str">
            <v>ZK201</v>
          </cell>
          <cell r="C1269">
            <v>0</v>
          </cell>
          <cell r="D1269">
            <v>0</v>
          </cell>
          <cell r="E1269">
            <v>0</v>
          </cell>
          <cell r="F1269">
            <v>0</v>
          </cell>
          <cell r="G1269">
            <v>0</v>
          </cell>
          <cell r="H1269">
            <v>0</v>
          </cell>
          <cell r="J1269" t="str">
            <v>ZK201.K334</v>
          </cell>
          <cell r="K1269">
            <v>0</v>
          </cell>
          <cell r="L1269" t="str">
            <v>ZK201.K334</v>
          </cell>
          <cell r="M1269" t="str">
            <v>ZK201.K334</v>
          </cell>
          <cell r="N1269" t="str">
            <v>ZK201</v>
          </cell>
          <cell r="O1269" t="str">
            <v>K334</v>
          </cell>
          <cell r="Q1269">
            <v>0</v>
          </cell>
          <cell r="R1269">
            <v>0</v>
          </cell>
          <cell r="S1269" t="b">
            <v>0</v>
          </cell>
          <cell r="U1269" t="str">
            <v>ZK2</v>
          </cell>
          <cell r="V1269"/>
          <cell r="W1269"/>
          <cell r="X1269"/>
          <cell r="Y1269"/>
          <cell r="Z1269"/>
          <cell r="AA1269"/>
          <cell r="AB1269"/>
          <cell r="AC1269">
            <v>0</v>
          </cell>
          <cell r="AD1269">
            <v>0</v>
          </cell>
          <cell r="AE1269">
            <v>0</v>
          </cell>
          <cell r="AF1269">
            <v>0</v>
          </cell>
          <cell r="AG1269" t="e">
            <v>#N/A</v>
          </cell>
          <cell r="AK1269">
            <v>1</v>
          </cell>
          <cell r="AL1269">
            <v>0</v>
          </cell>
          <cell r="AV1269">
            <v>0</v>
          </cell>
        </row>
        <row r="1270">
          <cell r="A1270" t="str">
            <v>ZK202.K005</v>
          </cell>
          <cell r="B1270" t="str">
            <v>ZK202</v>
          </cell>
          <cell r="C1270">
            <v>0</v>
          </cell>
          <cell r="D1270">
            <v>0</v>
          </cell>
          <cell r="E1270">
            <v>0</v>
          </cell>
          <cell r="F1270">
            <v>-6975</v>
          </cell>
          <cell r="G1270">
            <v>0</v>
          </cell>
          <cell r="H1270">
            <v>-6975</v>
          </cell>
          <cell r="J1270" t="str">
            <v>ZK202.K005</v>
          </cell>
          <cell r="K1270">
            <v>-6975</v>
          </cell>
          <cell r="L1270" t="str">
            <v>ZK202.K005</v>
          </cell>
          <cell r="M1270" t="str">
            <v>ZK202.K005</v>
          </cell>
          <cell r="N1270" t="str">
            <v>ZK202</v>
          </cell>
          <cell r="O1270" t="str">
            <v>K005</v>
          </cell>
          <cell r="Q1270">
            <v>-6975</v>
          </cell>
          <cell r="R1270">
            <v>0</v>
          </cell>
          <cell r="S1270" t="b">
            <v>0</v>
          </cell>
          <cell r="U1270" t="str">
            <v>ZK2</v>
          </cell>
          <cell r="V1270"/>
          <cell r="W1270"/>
          <cell r="X1270"/>
          <cell r="Y1270"/>
          <cell r="Z1270"/>
          <cell r="AA1270"/>
          <cell r="AB1270"/>
          <cell r="AC1270">
            <v>0</v>
          </cell>
          <cell r="AD1270">
            <v>0</v>
          </cell>
          <cell r="AE1270">
            <v>-6975</v>
          </cell>
          <cell r="AF1270">
            <v>0</v>
          </cell>
          <cell r="AG1270" t="e">
            <v>#N/A</v>
          </cell>
          <cell r="AK1270">
            <v>1</v>
          </cell>
          <cell r="AL1270">
            <v>0</v>
          </cell>
          <cell r="AV1270">
            <v>-6975</v>
          </cell>
        </row>
        <row r="1271">
          <cell r="A1271" t="str">
            <v>ZK202.K115</v>
          </cell>
          <cell r="B1271" t="str">
            <v>ZK202</v>
          </cell>
          <cell r="C1271">
            <v>0</v>
          </cell>
          <cell r="D1271">
            <v>0</v>
          </cell>
          <cell r="E1271">
            <v>4643.22</v>
          </cell>
          <cell r="F1271">
            <v>4007.29</v>
          </cell>
          <cell r="G1271">
            <v>0</v>
          </cell>
          <cell r="H1271">
            <v>4007.29</v>
          </cell>
          <cell r="J1271" t="str">
            <v>ZK202.K115</v>
          </cell>
          <cell r="K1271">
            <v>4007.29</v>
          </cell>
          <cell r="L1271" t="str">
            <v>ZK202.K115</v>
          </cell>
          <cell r="M1271" t="str">
            <v>ZK202.K115</v>
          </cell>
          <cell r="N1271" t="str">
            <v>ZK202</v>
          </cell>
          <cell r="O1271" t="str">
            <v>K115</v>
          </cell>
          <cell r="Q1271">
            <v>4007.29</v>
          </cell>
          <cell r="R1271">
            <v>0</v>
          </cell>
          <cell r="S1271" t="b">
            <v>0</v>
          </cell>
          <cell r="U1271" t="str">
            <v>ZK2</v>
          </cell>
          <cell r="V1271"/>
          <cell r="W1271"/>
          <cell r="X1271"/>
          <cell r="Y1271"/>
          <cell r="Z1271"/>
          <cell r="AA1271"/>
          <cell r="AB1271"/>
          <cell r="AC1271">
            <v>0</v>
          </cell>
          <cell r="AD1271">
            <v>4643.22</v>
          </cell>
          <cell r="AE1271">
            <v>4007.29</v>
          </cell>
          <cell r="AF1271">
            <v>0</v>
          </cell>
          <cell r="AG1271" t="e">
            <v>#N/A</v>
          </cell>
          <cell r="AK1271">
            <v>1</v>
          </cell>
          <cell r="AL1271">
            <v>0</v>
          </cell>
          <cell r="AV1271">
            <v>8650.51</v>
          </cell>
        </row>
        <row r="1272">
          <cell r="A1272" t="str">
            <v>ZK202.K116</v>
          </cell>
          <cell r="B1272" t="str">
            <v>ZK202</v>
          </cell>
          <cell r="C1272">
            <v>0</v>
          </cell>
          <cell r="D1272">
            <v>0</v>
          </cell>
          <cell r="E1272">
            <v>3968.86</v>
          </cell>
          <cell r="F1272">
            <v>1379.43</v>
          </cell>
          <cell r="G1272">
            <v>0</v>
          </cell>
          <cell r="H1272">
            <v>1379.43</v>
          </cell>
          <cell r="J1272" t="str">
            <v>ZK202.K116</v>
          </cell>
          <cell r="K1272">
            <v>1379.43</v>
          </cell>
          <cell r="L1272" t="str">
            <v>ZK202.K116</v>
          </cell>
          <cell r="M1272" t="str">
            <v>ZK202.K116</v>
          </cell>
          <cell r="N1272" t="str">
            <v>ZK202</v>
          </cell>
          <cell r="O1272" t="str">
            <v>K116</v>
          </cell>
          <cell r="Q1272">
            <v>1379.43</v>
          </cell>
          <cell r="R1272">
            <v>0</v>
          </cell>
          <cell r="S1272" t="b">
            <v>0</v>
          </cell>
          <cell r="U1272" t="str">
            <v>ZK2</v>
          </cell>
          <cell r="V1272"/>
          <cell r="W1272"/>
          <cell r="X1272"/>
          <cell r="Y1272"/>
          <cell r="Z1272"/>
          <cell r="AA1272"/>
          <cell r="AB1272"/>
          <cell r="AC1272">
            <v>0</v>
          </cell>
          <cell r="AD1272">
            <v>3968.86</v>
          </cell>
          <cell r="AE1272">
            <v>1379.43</v>
          </cell>
          <cell r="AF1272">
            <v>0</v>
          </cell>
          <cell r="AG1272" t="e">
            <v>#N/A</v>
          </cell>
          <cell r="AK1272">
            <v>1</v>
          </cell>
          <cell r="AL1272">
            <v>0</v>
          </cell>
          <cell r="AV1272">
            <v>5348.29</v>
          </cell>
        </row>
        <row r="1273">
          <cell r="A1273" t="str">
            <v>ZK202.K120</v>
          </cell>
          <cell r="B1273" t="str">
            <v>ZK202</v>
          </cell>
          <cell r="C1273">
            <v>0</v>
          </cell>
          <cell r="D1273">
            <v>0</v>
          </cell>
          <cell r="E1273">
            <v>0</v>
          </cell>
          <cell r="F1273">
            <v>6.9</v>
          </cell>
          <cell r="G1273">
            <v>0</v>
          </cell>
          <cell r="H1273">
            <v>6.9</v>
          </cell>
          <cell r="J1273" t="str">
            <v>ZK202.K120</v>
          </cell>
          <cell r="K1273">
            <v>6.9</v>
          </cell>
          <cell r="L1273" t="str">
            <v>ZK202.K120</v>
          </cell>
          <cell r="M1273" t="str">
            <v>ZK202.K120</v>
          </cell>
          <cell r="N1273" t="str">
            <v>ZK202</v>
          </cell>
          <cell r="O1273" t="str">
            <v>K120</v>
          </cell>
          <cell r="Q1273">
            <v>6.9</v>
          </cell>
          <cell r="R1273">
            <v>0</v>
          </cell>
          <cell r="S1273" t="b">
            <v>0</v>
          </cell>
          <cell r="U1273" t="str">
            <v>ZK2</v>
          </cell>
          <cell r="V1273"/>
          <cell r="W1273"/>
          <cell r="X1273"/>
          <cell r="Y1273"/>
          <cell r="Z1273"/>
          <cell r="AA1273"/>
          <cell r="AB1273"/>
          <cell r="AC1273">
            <v>0</v>
          </cell>
          <cell r="AD1273">
            <v>0</v>
          </cell>
          <cell r="AE1273">
            <v>6.9</v>
          </cell>
          <cell r="AF1273">
            <v>0</v>
          </cell>
          <cell r="AG1273" t="e">
            <v>#N/A</v>
          </cell>
          <cell r="AK1273">
            <v>1</v>
          </cell>
          <cell r="AL1273">
            <v>0</v>
          </cell>
          <cell r="AV1273">
            <v>6.9</v>
          </cell>
        </row>
        <row r="1274">
          <cell r="A1274" t="str">
            <v>ZK202.K133</v>
          </cell>
          <cell r="B1274" t="str">
            <v>ZK202</v>
          </cell>
          <cell r="C1274">
            <v>0</v>
          </cell>
          <cell r="D1274">
            <v>0</v>
          </cell>
          <cell r="E1274">
            <v>0</v>
          </cell>
          <cell r="F1274">
            <v>161.44999999999999</v>
          </cell>
          <cell r="G1274">
            <v>0</v>
          </cell>
          <cell r="H1274">
            <v>161.44999999999999</v>
          </cell>
          <cell r="J1274" t="str">
            <v>ZK202.K133</v>
          </cell>
          <cell r="K1274">
            <v>161.44999999999999</v>
          </cell>
          <cell r="L1274" t="str">
            <v>ZK202.K133</v>
          </cell>
          <cell r="M1274" t="str">
            <v>ZK202.K133</v>
          </cell>
          <cell r="N1274" t="str">
            <v>ZK202</v>
          </cell>
          <cell r="O1274" t="str">
            <v>K133</v>
          </cell>
          <cell r="Q1274">
            <v>161.44999999999999</v>
          </cell>
          <cell r="R1274">
            <v>0</v>
          </cell>
          <cell r="S1274" t="b">
            <v>0</v>
          </cell>
          <cell r="U1274" t="str">
            <v>ZK2</v>
          </cell>
          <cell r="V1274"/>
          <cell r="W1274"/>
          <cell r="X1274"/>
          <cell r="Y1274"/>
          <cell r="Z1274"/>
          <cell r="AA1274"/>
          <cell r="AB1274"/>
          <cell r="AC1274">
            <v>0</v>
          </cell>
          <cell r="AD1274">
            <v>0</v>
          </cell>
          <cell r="AE1274">
            <v>161.44999999999999</v>
          </cell>
          <cell r="AF1274">
            <v>0</v>
          </cell>
          <cell r="AG1274" t="e">
            <v>#N/A</v>
          </cell>
          <cell r="AK1274">
            <v>1</v>
          </cell>
          <cell r="AL1274">
            <v>0</v>
          </cell>
          <cell r="AV1274">
            <v>161.44999999999999</v>
          </cell>
        </row>
        <row r="1275">
          <cell r="A1275" t="str">
            <v>ZK202.K160</v>
          </cell>
          <cell r="B1275" t="str">
            <v>ZK202</v>
          </cell>
          <cell r="C1275">
            <v>0</v>
          </cell>
          <cell r="D1275">
            <v>150</v>
          </cell>
          <cell r="E1275">
            <v>6124.75</v>
          </cell>
          <cell r="F1275">
            <v>17036.39</v>
          </cell>
          <cell r="G1275">
            <v>0</v>
          </cell>
          <cell r="H1275">
            <v>17036.39</v>
          </cell>
          <cell r="J1275" t="str">
            <v>ZK202.K160</v>
          </cell>
          <cell r="K1275">
            <v>17036.39</v>
          </cell>
          <cell r="L1275" t="str">
            <v>ZK202.K160</v>
          </cell>
          <cell r="M1275" t="str">
            <v>ZK202.K160</v>
          </cell>
          <cell r="N1275" t="str">
            <v>ZK202</v>
          </cell>
          <cell r="O1275" t="str">
            <v>K160</v>
          </cell>
          <cell r="Q1275">
            <v>17036.39</v>
          </cell>
          <cell r="R1275">
            <v>150</v>
          </cell>
          <cell r="S1275" t="b">
            <v>0</v>
          </cell>
          <cell r="U1275" t="str">
            <v>ZK2</v>
          </cell>
          <cell r="V1275"/>
          <cell r="W1275"/>
          <cell r="X1275"/>
          <cell r="Y1275"/>
          <cell r="Z1275"/>
          <cell r="AA1275"/>
          <cell r="AB1275"/>
          <cell r="AC1275">
            <v>150</v>
          </cell>
          <cell r="AD1275">
            <v>6124.75</v>
          </cell>
          <cell r="AE1275">
            <v>17036.39</v>
          </cell>
          <cell r="AF1275">
            <v>0</v>
          </cell>
          <cell r="AG1275" t="e">
            <v>#N/A</v>
          </cell>
          <cell r="AK1275">
            <v>1</v>
          </cell>
          <cell r="AL1275">
            <v>0</v>
          </cell>
          <cell r="AV1275">
            <v>23311.14</v>
          </cell>
        </row>
        <row r="1276">
          <cell r="A1276" t="str">
            <v>ZK202.K316</v>
          </cell>
          <cell r="B1276" t="str">
            <v>ZK202</v>
          </cell>
          <cell r="C1276">
            <v>0</v>
          </cell>
          <cell r="D1276">
            <v>3125</v>
          </cell>
          <cell r="E1276">
            <v>88500</v>
          </cell>
          <cell r="F1276">
            <v>107097.96</v>
          </cell>
          <cell r="G1276">
            <v>0</v>
          </cell>
          <cell r="H1276">
            <v>107097.96</v>
          </cell>
          <cell r="J1276" t="str">
            <v>ZK202.K316</v>
          </cell>
          <cell r="K1276">
            <v>107097.96</v>
          </cell>
          <cell r="L1276" t="str">
            <v>ZK202.K316</v>
          </cell>
          <cell r="M1276" t="str">
            <v>ZK202.K316</v>
          </cell>
          <cell r="N1276" t="str">
            <v>ZK202</v>
          </cell>
          <cell r="O1276" t="str">
            <v>K316</v>
          </cell>
          <cell r="Q1276">
            <v>107097.96</v>
          </cell>
          <cell r="R1276">
            <v>3125</v>
          </cell>
          <cell r="S1276" t="b">
            <v>0</v>
          </cell>
          <cell r="U1276" t="str">
            <v>ZK2</v>
          </cell>
          <cell r="V1276"/>
          <cell r="W1276"/>
          <cell r="X1276"/>
          <cell r="Y1276"/>
          <cell r="Z1276"/>
          <cell r="AA1276"/>
          <cell r="AB1276"/>
          <cell r="AC1276">
            <v>3125</v>
          </cell>
          <cell r="AD1276">
            <v>88500</v>
          </cell>
          <cell r="AE1276">
            <v>107097.96</v>
          </cell>
          <cell r="AF1276">
            <v>0</v>
          </cell>
          <cell r="AG1276" t="e">
            <v>#N/A</v>
          </cell>
          <cell r="AK1276">
            <v>1</v>
          </cell>
          <cell r="AL1276">
            <v>0</v>
          </cell>
          <cell r="AV1276">
            <v>198722.96000000002</v>
          </cell>
        </row>
        <row r="1277">
          <cell r="A1277" t="str">
            <v>ZK202.K317</v>
          </cell>
          <cell r="B1277" t="str">
            <v>ZK202</v>
          </cell>
          <cell r="C1277">
            <v>0</v>
          </cell>
          <cell r="D1277">
            <v>0</v>
          </cell>
          <cell r="E1277">
            <v>2708.06</v>
          </cell>
          <cell r="F1277">
            <v>2670.21</v>
          </cell>
          <cell r="G1277">
            <v>0</v>
          </cell>
          <cell r="H1277">
            <v>2670.21</v>
          </cell>
          <cell r="J1277" t="str">
            <v>ZK202.K317</v>
          </cell>
          <cell r="K1277">
            <v>2670.21</v>
          </cell>
          <cell r="L1277" t="str">
            <v>ZK202.K317</v>
          </cell>
          <cell r="M1277" t="str">
            <v>ZK202.K317</v>
          </cell>
          <cell r="N1277" t="str">
            <v>ZK202</v>
          </cell>
          <cell r="O1277" t="str">
            <v>K317</v>
          </cell>
          <cell r="Q1277">
            <v>2670.21</v>
          </cell>
          <cell r="R1277">
            <v>0</v>
          </cell>
          <cell r="S1277" t="b">
            <v>0</v>
          </cell>
          <cell r="U1277" t="str">
            <v>ZK2</v>
          </cell>
          <cell r="V1277"/>
          <cell r="W1277"/>
          <cell r="X1277"/>
          <cell r="Y1277"/>
          <cell r="Z1277"/>
          <cell r="AA1277"/>
          <cell r="AB1277"/>
          <cell r="AC1277">
            <v>0</v>
          </cell>
          <cell r="AD1277">
            <v>2708.06</v>
          </cell>
          <cell r="AE1277">
            <v>2670.21</v>
          </cell>
          <cell r="AF1277">
            <v>0</v>
          </cell>
          <cell r="AG1277" t="e">
            <v>#N/A</v>
          </cell>
          <cell r="AK1277">
            <v>1</v>
          </cell>
          <cell r="AL1277">
            <v>0</v>
          </cell>
          <cell r="AV1277">
            <v>5378.27</v>
          </cell>
        </row>
        <row r="1278">
          <cell r="A1278" t="str">
            <v>ZK202.K318</v>
          </cell>
          <cell r="B1278" t="str">
            <v>ZK202</v>
          </cell>
          <cell r="C1278">
            <v>0</v>
          </cell>
          <cell r="D1278">
            <v>0</v>
          </cell>
          <cell r="E1278">
            <v>5841.37</v>
          </cell>
          <cell r="F1278">
            <v>8616.24</v>
          </cell>
          <cell r="G1278">
            <v>0</v>
          </cell>
          <cell r="H1278">
            <v>8616.24</v>
          </cell>
          <cell r="J1278" t="str">
            <v>ZK202.K318</v>
          </cell>
          <cell r="K1278">
            <v>8616.24</v>
          </cell>
          <cell r="L1278" t="str">
            <v>ZK202.K318</v>
          </cell>
          <cell r="M1278" t="str">
            <v>ZK202.K318</v>
          </cell>
          <cell r="N1278" t="str">
            <v>ZK202</v>
          </cell>
          <cell r="O1278" t="str">
            <v>K318</v>
          </cell>
          <cell r="Q1278">
            <v>8616.24</v>
          </cell>
          <cell r="R1278">
            <v>0</v>
          </cell>
          <cell r="S1278" t="b">
            <v>0</v>
          </cell>
          <cell r="U1278" t="str">
            <v>ZK2</v>
          </cell>
          <cell r="V1278"/>
          <cell r="W1278"/>
          <cell r="X1278"/>
          <cell r="Y1278"/>
          <cell r="Z1278"/>
          <cell r="AA1278"/>
          <cell r="AB1278"/>
          <cell r="AC1278">
            <v>0</v>
          </cell>
          <cell r="AD1278">
            <v>5841.37</v>
          </cell>
          <cell r="AE1278">
            <v>8616.24</v>
          </cell>
          <cell r="AF1278">
            <v>0</v>
          </cell>
          <cell r="AG1278" t="e">
            <v>#N/A</v>
          </cell>
          <cell r="AK1278">
            <v>1</v>
          </cell>
          <cell r="AL1278">
            <v>0</v>
          </cell>
          <cell r="AV1278">
            <v>14457.61</v>
          </cell>
        </row>
        <row r="1279">
          <cell r="A1279" t="str">
            <v>ZK202.K319</v>
          </cell>
          <cell r="B1279" t="str">
            <v>ZK202</v>
          </cell>
          <cell r="C1279">
            <v>0</v>
          </cell>
          <cell r="D1279">
            <v>0</v>
          </cell>
          <cell r="E1279">
            <v>17219.59</v>
          </cell>
          <cell r="F1279">
            <v>3013</v>
          </cell>
          <cell r="G1279">
            <v>0</v>
          </cell>
          <cell r="H1279">
            <v>3013</v>
          </cell>
          <cell r="J1279" t="str">
            <v>ZK202.K319</v>
          </cell>
          <cell r="K1279">
            <v>3013</v>
          </cell>
          <cell r="L1279" t="str">
            <v>ZK202.K319</v>
          </cell>
          <cell r="M1279" t="str">
            <v>ZK202.K319</v>
          </cell>
          <cell r="N1279" t="str">
            <v>ZK202</v>
          </cell>
          <cell r="O1279" t="str">
            <v>K319</v>
          </cell>
          <cell r="Q1279">
            <v>3013</v>
          </cell>
          <cell r="R1279">
            <v>0</v>
          </cell>
          <cell r="S1279" t="b">
            <v>0</v>
          </cell>
          <cell r="U1279" t="str">
            <v>ZK2</v>
          </cell>
          <cell r="V1279"/>
          <cell r="W1279"/>
          <cell r="X1279"/>
          <cell r="Y1279"/>
          <cell r="Z1279"/>
          <cell r="AA1279"/>
          <cell r="AB1279"/>
          <cell r="AC1279">
            <v>0</v>
          </cell>
          <cell r="AD1279">
            <v>17219.59</v>
          </cell>
          <cell r="AE1279">
            <v>3013</v>
          </cell>
          <cell r="AF1279">
            <v>0</v>
          </cell>
          <cell r="AG1279" t="e">
            <v>#N/A</v>
          </cell>
          <cell r="AK1279">
            <v>1</v>
          </cell>
          <cell r="AL1279">
            <v>0</v>
          </cell>
          <cell r="AV1279">
            <v>20232.59</v>
          </cell>
        </row>
        <row r="1280">
          <cell r="A1280" t="str">
            <v>ZK202.K334</v>
          </cell>
          <cell r="B1280" t="str">
            <v>ZK202</v>
          </cell>
          <cell r="C1280">
            <v>0</v>
          </cell>
          <cell r="D1280">
            <v>0</v>
          </cell>
          <cell r="E1280">
            <v>156.06</v>
          </cell>
          <cell r="F1280">
            <v>0</v>
          </cell>
          <cell r="G1280">
            <v>0</v>
          </cell>
          <cell r="H1280">
            <v>0</v>
          </cell>
          <cell r="J1280" t="str">
            <v>ZK202.K334</v>
          </cell>
          <cell r="K1280">
            <v>0</v>
          </cell>
          <cell r="L1280" t="str">
            <v>ZK202.K334</v>
          </cell>
          <cell r="M1280" t="str">
            <v>ZK202.K334</v>
          </cell>
          <cell r="N1280" t="str">
            <v>ZK202</v>
          </cell>
          <cell r="O1280" t="str">
            <v>K334</v>
          </cell>
          <cell r="Q1280">
            <v>0</v>
          </cell>
          <cell r="R1280">
            <v>0</v>
          </cell>
          <cell r="S1280" t="b">
            <v>0</v>
          </cell>
          <cell r="U1280" t="str">
            <v>ZK2</v>
          </cell>
          <cell r="V1280"/>
          <cell r="W1280"/>
          <cell r="X1280"/>
          <cell r="Y1280"/>
          <cell r="Z1280"/>
          <cell r="AA1280"/>
          <cell r="AB1280"/>
          <cell r="AC1280">
            <v>0</v>
          </cell>
          <cell r="AD1280">
            <v>156.06</v>
          </cell>
          <cell r="AE1280">
            <v>0</v>
          </cell>
          <cell r="AF1280">
            <v>0</v>
          </cell>
          <cell r="AG1280" t="e">
            <v>#N/A</v>
          </cell>
          <cell r="AK1280">
            <v>1</v>
          </cell>
          <cell r="AL1280">
            <v>0</v>
          </cell>
          <cell r="AV1280">
            <v>156.06</v>
          </cell>
        </row>
        <row r="1281">
          <cell r="A1281" t="str">
            <v>ZK203.K005</v>
          </cell>
          <cell r="B1281" t="str">
            <v>ZK203</v>
          </cell>
          <cell r="C1281">
            <v>0</v>
          </cell>
          <cell r="D1281">
            <v>0</v>
          </cell>
          <cell r="E1281">
            <v>-750</v>
          </cell>
          <cell r="F1281">
            <v>0</v>
          </cell>
          <cell r="G1281">
            <v>0</v>
          </cell>
          <cell r="H1281">
            <v>0</v>
          </cell>
          <cell r="J1281" t="str">
            <v>ZK203.K005</v>
          </cell>
          <cell r="K1281">
            <v>0</v>
          </cell>
          <cell r="L1281" t="str">
            <v>ZK203.K005</v>
          </cell>
          <cell r="M1281" t="str">
            <v>ZK203.K005</v>
          </cell>
          <cell r="N1281" t="str">
            <v>ZK203</v>
          </cell>
          <cell r="O1281" t="str">
            <v>K005</v>
          </cell>
          <cell r="Q1281">
            <v>0</v>
          </cell>
          <cell r="R1281">
            <v>0</v>
          </cell>
          <cell r="S1281" t="b">
            <v>0</v>
          </cell>
          <cell r="U1281" t="str">
            <v>ZK2</v>
          </cell>
          <cell r="V1281"/>
          <cell r="W1281"/>
          <cell r="X1281"/>
          <cell r="Y1281"/>
          <cell r="Z1281"/>
          <cell r="AA1281"/>
          <cell r="AB1281"/>
          <cell r="AC1281">
            <v>0</v>
          </cell>
          <cell r="AD1281">
            <v>-750</v>
          </cell>
          <cell r="AE1281">
            <v>0</v>
          </cell>
          <cell r="AF1281">
            <v>0</v>
          </cell>
          <cell r="AG1281" t="e">
            <v>#N/A</v>
          </cell>
          <cell r="AK1281">
            <v>1</v>
          </cell>
          <cell r="AL1281">
            <v>0</v>
          </cell>
          <cell r="AV1281">
            <v>-750</v>
          </cell>
        </row>
        <row r="1282">
          <cell r="A1282" t="str">
            <v>ZK203.K130</v>
          </cell>
          <cell r="B1282" t="str">
            <v>ZK203</v>
          </cell>
          <cell r="C1282">
            <v>0</v>
          </cell>
          <cell r="D1282">
            <v>20.63</v>
          </cell>
          <cell r="E1282">
            <v>0</v>
          </cell>
          <cell r="F1282">
            <v>0</v>
          </cell>
          <cell r="G1282">
            <v>0</v>
          </cell>
          <cell r="H1282">
            <v>0</v>
          </cell>
          <cell r="J1282" t="str">
            <v>ZK203.K130</v>
          </cell>
          <cell r="K1282">
            <v>0</v>
          </cell>
          <cell r="L1282" t="str">
            <v>ZK203.K130</v>
          </cell>
          <cell r="M1282" t="str">
            <v>ZK203.K130</v>
          </cell>
          <cell r="N1282" t="str">
            <v>ZK203</v>
          </cell>
          <cell r="O1282" t="str">
            <v>K130</v>
          </cell>
          <cell r="Q1282">
            <v>0</v>
          </cell>
          <cell r="R1282">
            <v>20.63</v>
          </cell>
          <cell r="S1282" t="b">
            <v>0</v>
          </cell>
          <cell r="U1282" t="str">
            <v>ZK2</v>
          </cell>
          <cell r="V1282"/>
          <cell r="W1282"/>
          <cell r="X1282"/>
          <cell r="Y1282"/>
          <cell r="Z1282"/>
          <cell r="AA1282"/>
          <cell r="AB1282"/>
          <cell r="AC1282">
            <v>20.63</v>
          </cell>
          <cell r="AD1282">
            <v>0</v>
          </cell>
          <cell r="AE1282">
            <v>0</v>
          </cell>
          <cell r="AF1282">
            <v>0</v>
          </cell>
          <cell r="AG1282" t="e">
            <v>#N/A</v>
          </cell>
          <cell r="AK1282">
            <v>1</v>
          </cell>
          <cell r="AL1282">
            <v>0</v>
          </cell>
          <cell r="AV1282">
            <v>20.63</v>
          </cell>
        </row>
        <row r="1283">
          <cell r="A1283" t="str">
            <v>ZK203.K133</v>
          </cell>
          <cell r="B1283" t="str">
            <v>ZK203</v>
          </cell>
          <cell r="C1283">
            <v>0</v>
          </cell>
          <cell r="D1283">
            <v>0</v>
          </cell>
          <cell r="E1283">
            <v>101.84</v>
          </cell>
          <cell r="F1283">
            <v>0</v>
          </cell>
          <cell r="G1283">
            <v>0</v>
          </cell>
          <cell r="H1283">
            <v>0</v>
          </cell>
          <cell r="J1283" t="str">
            <v>ZK203.K133</v>
          </cell>
          <cell r="K1283">
            <v>0</v>
          </cell>
          <cell r="L1283" t="str">
            <v>ZK203.K133</v>
          </cell>
          <cell r="M1283" t="str">
            <v>ZK203.K133</v>
          </cell>
          <cell r="N1283" t="str">
            <v>ZK203</v>
          </cell>
          <cell r="O1283" t="str">
            <v>K133</v>
          </cell>
          <cell r="Q1283">
            <v>0</v>
          </cell>
          <cell r="R1283">
            <v>0</v>
          </cell>
          <cell r="S1283" t="b">
            <v>0</v>
          </cell>
          <cell r="U1283" t="str">
            <v>ZK2</v>
          </cell>
          <cell r="V1283"/>
          <cell r="W1283"/>
          <cell r="X1283"/>
          <cell r="Y1283"/>
          <cell r="Z1283"/>
          <cell r="AA1283"/>
          <cell r="AB1283"/>
          <cell r="AC1283">
            <v>0</v>
          </cell>
          <cell r="AD1283">
            <v>101.84</v>
          </cell>
          <cell r="AE1283">
            <v>0</v>
          </cell>
          <cell r="AF1283">
            <v>0</v>
          </cell>
          <cell r="AG1283" t="e">
            <v>#N/A</v>
          </cell>
          <cell r="AK1283">
            <v>1</v>
          </cell>
          <cell r="AL1283">
            <v>0</v>
          </cell>
          <cell r="AV1283">
            <v>101.84</v>
          </cell>
        </row>
        <row r="1284">
          <cell r="A1284" t="str">
            <v>ZK203.K137</v>
          </cell>
          <cell r="B1284" t="str">
            <v>ZK203</v>
          </cell>
          <cell r="C1284">
            <v>0</v>
          </cell>
          <cell r="D1284">
            <v>0</v>
          </cell>
          <cell r="E1284">
            <v>0</v>
          </cell>
          <cell r="F1284">
            <v>25</v>
          </cell>
          <cell r="G1284">
            <v>0</v>
          </cell>
          <cell r="H1284">
            <v>25</v>
          </cell>
          <cell r="J1284" t="str">
            <v>ZK203.K137</v>
          </cell>
          <cell r="K1284">
            <v>25</v>
          </cell>
          <cell r="L1284" t="str">
            <v>ZK203.K137</v>
          </cell>
          <cell r="M1284" t="str">
            <v>ZK203.K137</v>
          </cell>
          <cell r="N1284" t="str">
            <v>ZK203</v>
          </cell>
          <cell r="O1284" t="str">
            <v>K137</v>
          </cell>
          <cell r="Q1284">
            <v>25</v>
          </cell>
          <cell r="R1284">
            <v>0</v>
          </cell>
          <cell r="S1284" t="b">
            <v>0</v>
          </cell>
          <cell r="U1284" t="str">
            <v>ZK2</v>
          </cell>
          <cell r="V1284"/>
          <cell r="W1284"/>
          <cell r="X1284"/>
          <cell r="Y1284"/>
          <cell r="Z1284"/>
          <cell r="AA1284"/>
          <cell r="AB1284"/>
          <cell r="AC1284">
            <v>0</v>
          </cell>
          <cell r="AD1284">
            <v>0</v>
          </cell>
          <cell r="AE1284">
            <v>25</v>
          </cell>
          <cell r="AF1284">
            <v>0</v>
          </cell>
          <cell r="AG1284" t="e">
            <v>#N/A</v>
          </cell>
          <cell r="AK1284">
            <v>1</v>
          </cell>
          <cell r="AL1284">
            <v>0</v>
          </cell>
          <cell r="AV1284">
            <v>25</v>
          </cell>
        </row>
        <row r="1285">
          <cell r="A1285" t="str">
            <v>ZK203.K160</v>
          </cell>
          <cell r="B1285" t="str">
            <v>ZK203</v>
          </cell>
          <cell r="C1285">
            <v>0</v>
          </cell>
          <cell r="D1285">
            <v>200</v>
          </cell>
          <cell r="E1285">
            <v>11807.5</v>
          </cell>
          <cell r="F1285">
            <v>25112.5</v>
          </cell>
          <cell r="G1285">
            <v>0</v>
          </cell>
          <cell r="H1285">
            <v>25112.5</v>
          </cell>
          <cell r="J1285" t="str">
            <v>ZK203.K160</v>
          </cell>
          <cell r="K1285">
            <v>25112.5</v>
          </cell>
          <cell r="L1285" t="str">
            <v>ZK203.K160</v>
          </cell>
          <cell r="M1285" t="str">
            <v>ZK203.K160</v>
          </cell>
          <cell r="N1285" t="str">
            <v>ZK203</v>
          </cell>
          <cell r="O1285" t="str">
            <v>K160</v>
          </cell>
          <cell r="Q1285">
            <v>25112.5</v>
          </cell>
          <cell r="R1285">
            <v>200</v>
          </cell>
          <cell r="S1285" t="b">
            <v>0</v>
          </cell>
          <cell r="U1285" t="str">
            <v>ZK2</v>
          </cell>
          <cell r="V1285"/>
          <cell r="W1285"/>
          <cell r="X1285"/>
          <cell r="Y1285"/>
          <cell r="Z1285"/>
          <cell r="AA1285"/>
          <cell r="AB1285"/>
          <cell r="AC1285">
            <v>200</v>
          </cell>
          <cell r="AD1285">
            <v>11807.5</v>
          </cell>
          <cell r="AE1285">
            <v>25112.5</v>
          </cell>
          <cell r="AF1285">
            <v>0</v>
          </cell>
          <cell r="AG1285" t="e">
            <v>#N/A</v>
          </cell>
          <cell r="AK1285">
            <v>1</v>
          </cell>
          <cell r="AL1285">
            <v>0</v>
          </cell>
          <cell r="AV1285">
            <v>37120</v>
          </cell>
        </row>
        <row r="1286">
          <cell r="A1286" t="str">
            <v>ZK203.K237</v>
          </cell>
          <cell r="B1286" t="str">
            <v>ZK203</v>
          </cell>
          <cell r="C1286">
            <v>0</v>
          </cell>
          <cell r="D1286">
            <v>0</v>
          </cell>
          <cell r="E1286">
            <v>0</v>
          </cell>
          <cell r="F1286">
            <v>9.99</v>
          </cell>
          <cell r="G1286">
            <v>0</v>
          </cell>
          <cell r="H1286">
            <v>9.99</v>
          </cell>
          <cell r="J1286" t="str">
            <v>ZK203.K237</v>
          </cell>
          <cell r="K1286">
            <v>9.99</v>
          </cell>
          <cell r="L1286" t="str">
            <v>ZK203.K237</v>
          </cell>
          <cell r="M1286" t="str">
            <v>ZK203.K237</v>
          </cell>
          <cell r="N1286" t="str">
            <v>ZK203</v>
          </cell>
          <cell r="O1286" t="str">
            <v>K237</v>
          </cell>
          <cell r="Q1286">
            <v>9.99</v>
          </cell>
          <cell r="R1286">
            <v>0</v>
          </cell>
          <cell r="S1286" t="b">
            <v>0</v>
          </cell>
          <cell r="U1286" t="str">
            <v>ZK2</v>
          </cell>
          <cell r="V1286"/>
          <cell r="W1286"/>
          <cell r="X1286"/>
          <cell r="Y1286"/>
          <cell r="Z1286"/>
          <cell r="AA1286"/>
          <cell r="AB1286"/>
          <cell r="AC1286">
            <v>0</v>
          </cell>
          <cell r="AD1286">
            <v>0</v>
          </cell>
          <cell r="AE1286">
            <v>9.99</v>
          </cell>
          <cell r="AF1286">
            <v>0</v>
          </cell>
          <cell r="AG1286" t="e">
            <v>#N/A</v>
          </cell>
          <cell r="AK1286">
            <v>1</v>
          </cell>
          <cell r="AL1286">
            <v>0</v>
          </cell>
          <cell r="AV1286">
            <v>9.99</v>
          </cell>
        </row>
        <row r="1287">
          <cell r="A1287" t="str">
            <v>ZK203.K310</v>
          </cell>
          <cell r="B1287" t="str">
            <v>ZK203</v>
          </cell>
          <cell r="C1287">
            <v>0</v>
          </cell>
          <cell r="D1287">
            <v>-20.63</v>
          </cell>
          <cell r="E1287">
            <v>0</v>
          </cell>
          <cell r="F1287">
            <v>0</v>
          </cell>
          <cell r="G1287">
            <v>0</v>
          </cell>
          <cell r="H1287">
            <v>0</v>
          </cell>
          <cell r="J1287" t="str">
            <v>ZK203.K310</v>
          </cell>
          <cell r="K1287">
            <v>0</v>
          </cell>
          <cell r="L1287" t="str">
            <v>ZK203.K310</v>
          </cell>
          <cell r="M1287" t="str">
            <v>ZK203.K310</v>
          </cell>
          <cell r="N1287" t="str">
            <v>ZK203</v>
          </cell>
          <cell r="O1287" t="str">
            <v>K310</v>
          </cell>
          <cell r="Q1287">
            <v>0</v>
          </cell>
          <cell r="R1287">
            <v>-20.63</v>
          </cell>
          <cell r="S1287" t="b">
            <v>0</v>
          </cell>
          <cell r="U1287" t="str">
            <v>ZK2</v>
          </cell>
          <cell r="V1287"/>
          <cell r="W1287"/>
          <cell r="X1287"/>
          <cell r="Y1287"/>
          <cell r="Z1287"/>
          <cell r="AA1287"/>
          <cell r="AB1287"/>
          <cell r="AC1287">
            <v>-20.63</v>
          </cell>
          <cell r="AD1287">
            <v>0</v>
          </cell>
          <cell r="AE1287">
            <v>0</v>
          </cell>
          <cell r="AF1287">
            <v>0</v>
          </cell>
          <cell r="AG1287" t="e">
            <v>#N/A</v>
          </cell>
          <cell r="AK1287">
            <v>1</v>
          </cell>
          <cell r="AL1287">
            <v>0</v>
          </cell>
          <cell r="AV1287">
            <v>-20.63</v>
          </cell>
        </row>
        <row r="1288">
          <cell r="A1288" t="str">
            <v>ZK203.K324</v>
          </cell>
          <cell r="B1288" t="str">
            <v>ZK203</v>
          </cell>
          <cell r="C1288">
            <v>0</v>
          </cell>
          <cell r="D1288">
            <v>66069.62</v>
          </cell>
          <cell r="E1288">
            <v>241377.82</v>
          </cell>
          <cell r="F1288">
            <v>0</v>
          </cell>
          <cell r="G1288">
            <v>0</v>
          </cell>
          <cell r="H1288">
            <v>0</v>
          </cell>
          <cell r="J1288" t="str">
            <v>ZK203.K324</v>
          </cell>
          <cell r="K1288">
            <v>0</v>
          </cell>
          <cell r="L1288" t="str">
            <v>ZK203.K324</v>
          </cell>
          <cell r="M1288" t="str">
            <v>ZK203.K324</v>
          </cell>
          <cell r="N1288" t="str">
            <v>ZK203</v>
          </cell>
          <cell r="O1288" t="str">
            <v>K324</v>
          </cell>
          <cell r="Q1288">
            <v>0</v>
          </cell>
          <cell r="R1288">
            <v>66069.62</v>
          </cell>
          <cell r="S1288" t="b">
            <v>0</v>
          </cell>
          <cell r="U1288" t="str">
            <v>ZK2</v>
          </cell>
          <cell r="V1288"/>
          <cell r="W1288"/>
          <cell r="X1288"/>
          <cell r="Y1288"/>
          <cell r="Z1288"/>
          <cell r="AA1288"/>
          <cell r="AB1288"/>
          <cell r="AC1288">
            <v>66069.62</v>
          </cell>
          <cell r="AD1288">
            <v>241377.82</v>
          </cell>
          <cell r="AE1288">
            <v>0</v>
          </cell>
          <cell r="AF1288">
            <v>0</v>
          </cell>
          <cell r="AG1288" t="e">
            <v>#N/A</v>
          </cell>
          <cell r="AK1288">
            <v>1</v>
          </cell>
          <cell r="AL1288">
            <v>0</v>
          </cell>
          <cell r="AV1288">
            <v>307447.44</v>
          </cell>
        </row>
        <row r="1289">
          <cell r="A1289" t="str">
            <v>ZK203.K325</v>
          </cell>
          <cell r="B1289" t="str">
            <v>ZK203</v>
          </cell>
          <cell r="C1289">
            <v>0</v>
          </cell>
          <cell r="D1289">
            <v>0</v>
          </cell>
          <cell r="E1289">
            <v>73873.759999999995</v>
          </cell>
          <cell r="F1289">
            <v>50077.72</v>
          </cell>
          <cell r="G1289">
            <v>7890</v>
          </cell>
          <cell r="H1289">
            <v>57967.72</v>
          </cell>
          <cell r="J1289" t="str">
            <v>ZK203.K325</v>
          </cell>
          <cell r="K1289">
            <v>57967.72</v>
          </cell>
          <cell r="L1289" t="str">
            <v>ZK203.K325</v>
          </cell>
          <cell r="M1289" t="str">
            <v>ZK203.K325</v>
          </cell>
          <cell r="N1289" t="str">
            <v>ZK203</v>
          </cell>
          <cell r="O1289" t="str">
            <v>K325</v>
          </cell>
          <cell r="Q1289">
            <v>57967.72</v>
          </cell>
          <cell r="R1289">
            <v>0</v>
          </cell>
          <cell r="S1289" t="b">
            <v>0</v>
          </cell>
          <cell r="U1289" t="str">
            <v>ZK2</v>
          </cell>
          <cell r="V1289"/>
          <cell r="W1289"/>
          <cell r="X1289"/>
          <cell r="Y1289"/>
          <cell r="Z1289"/>
          <cell r="AA1289"/>
          <cell r="AB1289"/>
          <cell r="AC1289">
            <v>0</v>
          </cell>
          <cell r="AD1289">
            <v>73873.759999999995</v>
          </cell>
          <cell r="AE1289">
            <v>50077.72</v>
          </cell>
          <cell r="AF1289">
            <v>7890</v>
          </cell>
          <cell r="AG1289" t="e">
            <v>#N/A</v>
          </cell>
          <cell r="AK1289">
            <v>1</v>
          </cell>
          <cell r="AL1289">
            <v>0</v>
          </cell>
          <cell r="AV1289">
            <v>123951.48</v>
          </cell>
        </row>
        <row r="1290">
          <cell r="A1290" t="str">
            <v>ZK203.K326</v>
          </cell>
          <cell r="B1290" t="str">
            <v>ZK203</v>
          </cell>
          <cell r="C1290">
            <v>0</v>
          </cell>
          <cell r="D1290">
            <v>20426.55</v>
          </cell>
          <cell r="E1290">
            <v>124446.35</v>
          </cell>
          <cell r="F1290">
            <v>172723.11</v>
          </cell>
          <cell r="G1290">
            <v>1000</v>
          </cell>
          <cell r="H1290">
            <v>173723.11</v>
          </cell>
          <cell r="J1290" t="str">
            <v>ZK203.K326</v>
          </cell>
          <cell r="K1290">
            <v>173723.11</v>
          </cell>
          <cell r="L1290" t="str">
            <v>ZK203.K326</v>
          </cell>
          <cell r="M1290" t="str">
            <v>ZK203.K326</v>
          </cell>
          <cell r="N1290" t="str">
            <v>ZK203</v>
          </cell>
          <cell r="O1290" t="str">
            <v>K326</v>
          </cell>
          <cell r="Q1290">
            <v>173723.11</v>
          </cell>
          <cell r="R1290">
            <v>20426.55</v>
          </cell>
          <cell r="S1290" t="b">
            <v>0</v>
          </cell>
          <cell r="U1290" t="str">
            <v>ZK2</v>
          </cell>
          <cell r="V1290"/>
          <cell r="W1290"/>
          <cell r="X1290"/>
          <cell r="Y1290"/>
          <cell r="Z1290"/>
          <cell r="AA1290"/>
          <cell r="AB1290"/>
          <cell r="AC1290">
            <v>20426.55</v>
          </cell>
          <cell r="AD1290">
            <v>124446.35</v>
          </cell>
          <cell r="AE1290">
            <v>172723.11</v>
          </cell>
          <cell r="AF1290">
            <v>1000</v>
          </cell>
          <cell r="AG1290" t="e">
            <v>#N/A</v>
          </cell>
          <cell r="AK1290">
            <v>1</v>
          </cell>
          <cell r="AL1290">
            <v>0</v>
          </cell>
          <cell r="AV1290">
            <v>317596.01</v>
          </cell>
        </row>
        <row r="1291">
          <cell r="A1291" t="str">
            <v>ZK203.K327</v>
          </cell>
          <cell r="B1291" t="str">
            <v>ZK203</v>
          </cell>
          <cell r="C1291">
            <v>0</v>
          </cell>
          <cell r="D1291">
            <v>11193.32</v>
          </cell>
          <cell r="E1291">
            <v>52539.98</v>
          </cell>
          <cell r="F1291">
            <v>35425.839999999997</v>
          </cell>
          <cell r="G1291">
            <v>0</v>
          </cell>
          <cell r="H1291">
            <v>35425.839999999997</v>
          </cell>
          <cell r="J1291" t="str">
            <v>ZK203.K327</v>
          </cell>
          <cell r="K1291">
            <v>35425.839999999997</v>
          </cell>
          <cell r="L1291" t="str">
            <v>ZK203.K327</v>
          </cell>
          <cell r="M1291" t="str">
            <v>ZK203.K327</v>
          </cell>
          <cell r="N1291" t="str">
            <v>ZK203</v>
          </cell>
          <cell r="O1291" t="str">
            <v>K327</v>
          </cell>
          <cell r="Q1291">
            <v>35425.839999999997</v>
          </cell>
          <cell r="R1291">
            <v>11193.32</v>
          </cell>
          <cell r="S1291" t="b">
            <v>0</v>
          </cell>
          <cell r="U1291" t="str">
            <v>ZK2</v>
          </cell>
          <cell r="V1291"/>
          <cell r="W1291"/>
          <cell r="X1291"/>
          <cell r="Y1291"/>
          <cell r="Z1291"/>
          <cell r="AA1291"/>
          <cell r="AB1291"/>
          <cell r="AC1291">
            <v>11193.32</v>
          </cell>
          <cell r="AD1291">
            <v>52539.98</v>
          </cell>
          <cell r="AE1291">
            <v>35425.839999999997</v>
          </cell>
          <cell r="AF1291">
            <v>0</v>
          </cell>
          <cell r="AG1291" t="e">
            <v>#N/A</v>
          </cell>
          <cell r="AK1291">
            <v>1</v>
          </cell>
          <cell r="AL1291">
            <v>0</v>
          </cell>
          <cell r="AV1291">
            <v>99159.14</v>
          </cell>
        </row>
        <row r="1292">
          <cell r="A1292" t="str">
            <v>ZK203.K329</v>
          </cell>
          <cell r="B1292" t="str">
            <v>ZK203</v>
          </cell>
          <cell r="C1292">
            <v>0</v>
          </cell>
          <cell r="D1292">
            <v>1502.65</v>
          </cell>
          <cell r="E1292">
            <v>15295.73</v>
          </cell>
          <cell r="F1292">
            <v>17163.560000000001</v>
          </cell>
          <cell r="G1292">
            <v>0</v>
          </cell>
          <cell r="H1292">
            <v>17163.560000000001</v>
          </cell>
          <cell r="J1292" t="str">
            <v>ZK203.K329</v>
          </cell>
          <cell r="K1292">
            <v>17163.560000000001</v>
          </cell>
          <cell r="L1292" t="str">
            <v>ZK203.K329</v>
          </cell>
          <cell r="M1292" t="str">
            <v>ZK203.K329</v>
          </cell>
          <cell r="N1292" t="str">
            <v>ZK203</v>
          </cell>
          <cell r="O1292" t="str">
            <v>K329</v>
          </cell>
          <cell r="Q1292">
            <v>17163.560000000001</v>
          </cell>
          <cell r="R1292">
            <v>1502.65</v>
          </cell>
          <cell r="S1292" t="b">
            <v>0</v>
          </cell>
          <cell r="U1292" t="str">
            <v>ZK2</v>
          </cell>
          <cell r="V1292"/>
          <cell r="W1292"/>
          <cell r="X1292"/>
          <cell r="Y1292"/>
          <cell r="Z1292"/>
          <cell r="AA1292"/>
          <cell r="AB1292"/>
          <cell r="AC1292">
            <v>1502.65</v>
          </cell>
          <cell r="AD1292">
            <v>15295.73</v>
          </cell>
          <cell r="AE1292">
            <v>17163.560000000001</v>
          </cell>
          <cell r="AF1292">
            <v>0</v>
          </cell>
          <cell r="AG1292" t="e">
            <v>#N/A</v>
          </cell>
          <cell r="AK1292">
            <v>1</v>
          </cell>
          <cell r="AL1292">
            <v>0</v>
          </cell>
          <cell r="AV1292">
            <v>33961.94</v>
          </cell>
        </row>
        <row r="1293">
          <cell r="A1293" t="str">
            <v>ZK203.K354</v>
          </cell>
          <cell r="B1293" t="str">
            <v>ZK203</v>
          </cell>
          <cell r="C1293">
            <v>0</v>
          </cell>
          <cell r="D1293">
            <v>0</v>
          </cell>
          <cell r="E1293">
            <v>0</v>
          </cell>
          <cell r="F1293">
            <v>690.26</v>
          </cell>
          <cell r="G1293">
            <v>0</v>
          </cell>
          <cell r="H1293">
            <v>690.26</v>
          </cell>
          <cell r="J1293" t="str">
            <v>ZK203.K354</v>
          </cell>
          <cell r="K1293">
            <v>690.26</v>
          </cell>
          <cell r="L1293" t="str">
            <v>ZK203.K354</v>
          </cell>
          <cell r="M1293" t="str">
            <v>ZK203.K354</v>
          </cell>
          <cell r="N1293" t="str">
            <v>ZK203</v>
          </cell>
          <cell r="O1293" t="str">
            <v>K354</v>
          </cell>
          <cell r="Q1293">
            <v>690.26</v>
          </cell>
          <cell r="R1293">
            <v>0</v>
          </cell>
          <cell r="S1293" t="b">
            <v>0</v>
          </cell>
          <cell r="U1293" t="str">
            <v>ZK2</v>
          </cell>
          <cell r="V1293"/>
          <cell r="W1293"/>
          <cell r="X1293"/>
          <cell r="Y1293"/>
          <cell r="Z1293"/>
          <cell r="AA1293"/>
          <cell r="AB1293"/>
          <cell r="AC1293">
            <v>0</v>
          </cell>
          <cell r="AD1293">
            <v>0</v>
          </cell>
          <cell r="AE1293">
            <v>690.26</v>
          </cell>
          <cell r="AF1293">
            <v>0</v>
          </cell>
          <cell r="AG1293" t="e">
            <v>#N/A</v>
          </cell>
          <cell r="AK1293">
            <v>1</v>
          </cell>
          <cell r="AL1293">
            <v>0</v>
          </cell>
          <cell r="AV1293">
            <v>690.26</v>
          </cell>
        </row>
        <row r="1294">
          <cell r="A1294" t="str">
            <v>ZK204.K115</v>
          </cell>
          <cell r="B1294" t="str">
            <v>ZK204</v>
          </cell>
          <cell r="C1294">
            <v>0</v>
          </cell>
          <cell r="D1294">
            <v>0</v>
          </cell>
          <cell r="E1294">
            <v>0</v>
          </cell>
          <cell r="F1294">
            <v>2999</v>
          </cell>
          <cell r="G1294">
            <v>0</v>
          </cell>
          <cell r="H1294">
            <v>2999</v>
          </cell>
          <cell r="J1294" t="str">
            <v>ZK204.K115</v>
          </cell>
          <cell r="K1294">
            <v>2999</v>
          </cell>
          <cell r="L1294" t="str">
            <v>ZK204.K115</v>
          </cell>
          <cell r="M1294" t="str">
            <v>ZK204.K115</v>
          </cell>
          <cell r="N1294" t="str">
            <v>ZK204</v>
          </cell>
          <cell r="O1294" t="str">
            <v>K115</v>
          </cell>
          <cell r="Q1294">
            <v>2999</v>
          </cell>
          <cell r="R1294">
            <v>0</v>
          </cell>
          <cell r="S1294" t="b">
            <v>0</v>
          </cell>
          <cell r="U1294" t="str">
            <v>ZK2</v>
          </cell>
          <cell r="V1294"/>
          <cell r="W1294"/>
          <cell r="X1294"/>
          <cell r="Y1294"/>
          <cell r="Z1294"/>
          <cell r="AA1294"/>
          <cell r="AB1294"/>
          <cell r="AC1294">
            <v>0</v>
          </cell>
          <cell r="AD1294">
            <v>0</v>
          </cell>
          <cell r="AE1294">
            <v>2999</v>
          </cell>
          <cell r="AF1294">
            <v>0</v>
          </cell>
          <cell r="AG1294" t="e">
            <v>#N/A</v>
          </cell>
          <cell r="AK1294">
            <v>1</v>
          </cell>
          <cell r="AL1294">
            <v>0</v>
          </cell>
          <cell r="AV1294">
            <v>2999</v>
          </cell>
        </row>
        <row r="1295">
          <cell r="A1295" t="str">
            <v>ZK204.K133</v>
          </cell>
          <cell r="B1295" t="str">
            <v>ZK204</v>
          </cell>
          <cell r="C1295">
            <v>0</v>
          </cell>
          <cell r="D1295">
            <v>0</v>
          </cell>
          <cell r="E1295">
            <v>0</v>
          </cell>
          <cell r="F1295">
            <v>0</v>
          </cell>
          <cell r="G1295">
            <v>0</v>
          </cell>
          <cell r="H1295">
            <v>0</v>
          </cell>
          <cell r="J1295" t="str">
            <v>ZK204.K133</v>
          </cell>
          <cell r="K1295">
            <v>0</v>
          </cell>
          <cell r="L1295" t="str">
            <v>ZK204.K133</v>
          </cell>
          <cell r="M1295" t="str">
            <v>ZK204.K133</v>
          </cell>
          <cell r="N1295" t="str">
            <v>ZK204</v>
          </cell>
          <cell r="O1295" t="str">
            <v>K133</v>
          </cell>
          <cell r="Q1295">
            <v>0</v>
          </cell>
          <cell r="R1295">
            <v>0</v>
          </cell>
          <cell r="S1295" t="b">
            <v>0</v>
          </cell>
          <cell r="U1295" t="str">
            <v>ZK2</v>
          </cell>
          <cell r="V1295"/>
          <cell r="W1295"/>
          <cell r="X1295"/>
          <cell r="Y1295"/>
          <cell r="Z1295"/>
          <cell r="AA1295"/>
          <cell r="AB1295"/>
          <cell r="AC1295">
            <v>0</v>
          </cell>
          <cell r="AD1295">
            <v>0</v>
          </cell>
          <cell r="AE1295">
            <v>0</v>
          </cell>
          <cell r="AF1295">
            <v>0</v>
          </cell>
          <cell r="AG1295" t="e">
            <v>#N/A</v>
          </cell>
          <cell r="AK1295">
            <v>1</v>
          </cell>
          <cell r="AL1295">
            <v>0</v>
          </cell>
          <cell r="AV1295">
            <v>0</v>
          </cell>
        </row>
        <row r="1296">
          <cell r="A1296" t="str">
            <v>ZK204.K134</v>
          </cell>
          <cell r="B1296" t="str">
            <v>ZK204</v>
          </cell>
          <cell r="C1296">
            <v>0</v>
          </cell>
          <cell r="D1296">
            <v>0</v>
          </cell>
          <cell r="E1296">
            <v>0</v>
          </cell>
          <cell r="F1296">
            <v>0</v>
          </cell>
          <cell r="G1296">
            <v>0</v>
          </cell>
          <cell r="H1296">
            <v>0</v>
          </cell>
          <cell r="J1296" t="str">
            <v>ZK204.K134</v>
          </cell>
          <cell r="K1296">
            <v>0</v>
          </cell>
          <cell r="L1296" t="str">
            <v>ZK204.K134</v>
          </cell>
          <cell r="M1296" t="str">
            <v>ZK204.K134</v>
          </cell>
          <cell r="N1296" t="str">
            <v>ZK204</v>
          </cell>
          <cell r="O1296" t="str">
            <v>K134</v>
          </cell>
          <cell r="Q1296">
            <v>0</v>
          </cell>
          <cell r="R1296">
            <v>0</v>
          </cell>
          <cell r="S1296" t="b">
            <v>0</v>
          </cell>
          <cell r="U1296" t="str">
            <v>ZK2</v>
          </cell>
          <cell r="V1296"/>
          <cell r="W1296"/>
          <cell r="X1296"/>
          <cell r="Y1296"/>
          <cell r="Z1296"/>
          <cell r="AA1296"/>
          <cell r="AB1296"/>
          <cell r="AC1296">
            <v>0</v>
          </cell>
          <cell r="AD1296">
            <v>0</v>
          </cell>
          <cell r="AE1296">
            <v>0</v>
          </cell>
          <cell r="AF1296">
            <v>0</v>
          </cell>
          <cell r="AG1296" t="e">
            <v>#N/A</v>
          </cell>
          <cell r="AK1296">
            <v>1</v>
          </cell>
          <cell r="AL1296">
            <v>0</v>
          </cell>
          <cell r="AV1296">
            <v>0</v>
          </cell>
        </row>
        <row r="1297">
          <cell r="A1297" t="str">
            <v>ZK204.K150</v>
          </cell>
          <cell r="B1297" t="str">
            <v>ZK204</v>
          </cell>
          <cell r="C1297">
            <v>0</v>
          </cell>
          <cell r="D1297">
            <v>0</v>
          </cell>
          <cell r="E1297">
            <v>0</v>
          </cell>
          <cell r="F1297">
            <v>1878.74</v>
          </cell>
          <cell r="G1297">
            <v>0</v>
          </cell>
          <cell r="H1297">
            <v>1878.74</v>
          </cell>
          <cell r="J1297" t="str">
            <v>ZK204.K150</v>
          </cell>
          <cell r="K1297">
            <v>1878.74</v>
          </cell>
          <cell r="L1297" t="str">
            <v>ZK204.K150</v>
          </cell>
          <cell r="M1297" t="str">
            <v>ZK204.K150</v>
          </cell>
          <cell r="N1297" t="str">
            <v>ZK204</v>
          </cell>
          <cell r="O1297" t="str">
            <v>K150</v>
          </cell>
          <cell r="Q1297">
            <v>1878.74</v>
          </cell>
          <cell r="R1297">
            <v>0</v>
          </cell>
          <cell r="S1297" t="b">
            <v>0</v>
          </cell>
          <cell r="U1297" t="str">
            <v>ZK2</v>
          </cell>
          <cell r="V1297"/>
          <cell r="W1297"/>
          <cell r="X1297"/>
          <cell r="Y1297"/>
          <cell r="Z1297"/>
          <cell r="AA1297"/>
          <cell r="AB1297"/>
          <cell r="AC1297">
            <v>0</v>
          </cell>
          <cell r="AD1297">
            <v>0</v>
          </cell>
          <cell r="AE1297">
            <v>1878.74</v>
          </cell>
          <cell r="AF1297">
            <v>0</v>
          </cell>
          <cell r="AG1297" t="e">
            <v>#N/A</v>
          </cell>
          <cell r="AK1297">
            <v>1</v>
          </cell>
          <cell r="AL1297">
            <v>0</v>
          </cell>
          <cell r="AV1297">
            <v>1878.74</v>
          </cell>
        </row>
        <row r="1298">
          <cell r="A1298" t="str">
            <v>ZK204.K160</v>
          </cell>
          <cell r="B1298" t="str">
            <v>ZK204</v>
          </cell>
          <cell r="C1298">
            <v>0</v>
          </cell>
          <cell r="D1298">
            <v>0</v>
          </cell>
          <cell r="E1298">
            <v>3548.85</v>
          </cell>
          <cell r="F1298">
            <v>3132.94</v>
          </cell>
          <cell r="G1298">
            <v>0</v>
          </cell>
          <cell r="H1298">
            <v>3132.94</v>
          </cell>
          <cell r="J1298" t="str">
            <v>ZK204.K160</v>
          </cell>
          <cell r="K1298">
            <v>3132.94</v>
          </cell>
          <cell r="L1298" t="str">
            <v>ZK204.K160</v>
          </cell>
          <cell r="M1298" t="str">
            <v>ZK204.K160</v>
          </cell>
          <cell r="N1298" t="str">
            <v>ZK204</v>
          </cell>
          <cell r="O1298" t="str">
            <v>K160</v>
          </cell>
          <cell r="Q1298">
            <v>3132.94</v>
          </cell>
          <cell r="R1298">
            <v>0</v>
          </cell>
          <cell r="S1298" t="b">
            <v>0</v>
          </cell>
          <cell r="U1298" t="str">
            <v>ZK2</v>
          </cell>
          <cell r="V1298"/>
          <cell r="W1298"/>
          <cell r="X1298"/>
          <cell r="Y1298"/>
          <cell r="Z1298"/>
          <cell r="AA1298"/>
          <cell r="AB1298"/>
          <cell r="AC1298">
            <v>0</v>
          </cell>
          <cell r="AD1298">
            <v>3548.85</v>
          </cell>
          <cell r="AE1298">
            <v>3132.94</v>
          </cell>
          <cell r="AF1298">
            <v>0</v>
          </cell>
          <cell r="AG1298" t="e">
            <v>#N/A</v>
          </cell>
          <cell r="AK1298">
            <v>1</v>
          </cell>
          <cell r="AL1298">
            <v>0</v>
          </cell>
          <cell r="AV1298">
            <v>6681.79</v>
          </cell>
        </row>
        <row r="1299">
          <cell r="A1299" t="str">
            <v>ZK204.K334</v>
          </cell>
          <cell r="B1299" t="str">
            <v>ZK204</v>
          </cell>
          <cell r="C1299">
            <v>0</v>
          </cell>
          <cell r="D1299">
            <v>28667.58</v>
          </cell>
          <cell r="E1299">
            <v>92045</v>
          </cell>
          <cell r="F1299">
            <v>44546.54</v>
          </cell>
          <cell r="G1299">
            <v>1250</v>
          </cell>
          <cell r="H1299">
            <v>45796.54</v>
          </cell>
          <cell r="J1299" t="str">
            <v>ZK204.K334</v>
          </cell>
          <cell r="K1299">
            <v>45796.54</v>
          </cell>
          <cell r="L1299" t="str">
            <v>ZK204.K334</v>
          </cell>
          <cell r="M1299" t="str">
            <v>ZK204.K334</v>
          </cell>
          <cell r="N1299" t="str">
            <v>ZK204</v>
          </cell>
          <cell r="O1299" t="str">
            <v>K334</v>
          </cell>
          <cell r="Q1299">
            <v>45796.54</v>
          </cell>
          <cell r="R1299">
            <v>28667.58</v>
          </cell>
          <cell r="S1299" t="b">
            <v>0</v>
          </cell>
          <cell r="U1299" t="str">
            <v>ZK2</v>
          </cell>
          <cell r="V1299"/>
          <cell r="W1299"/>
          <cell r="X1299"/>
          <cell r="Y1299"/>
          <cell r="Z1299"/>
          <cell r="AA1299"/>
          <cell r="AB1299"/>
          <cell r="AC1299">
            <v>28667.58</v>
          </cell>
          <cell r="AD1299">
            <v>92045</v>
          </cell>
          <cell r="AE1299">
            <v>44546.54</v>
          </cell>
          <cell r="AF1299">
            <v>1250</v>
          </cell>
          <cell r="AG1299" t="e">
            <v>#N/A</v>
          </cell>
          <cell r="AK1299">
            <v>1</v>
          </cell>
          <cell r="AL1299">
            <v>0</v>
          </cell>
          <cell r="AV1299">
            <v>165259.12</v>
          </cell>
        </row>
        <row r="1300">
          <cell r="A1300" t="str">
            <v>ZK204.K335</v>
          </cell>
          <cell r="B1300" t="str">
            <v>ZK204</v>
          </cell>
          <cell r="C1300">
            <v>0</v>
          </cell>
          <cell r="D1300">
            <v>4267.95</v>
          </cell>
          <cell r="E1300">
            <v>56898.13</v>
          </cell>
          <cell r="F1300">
            <v>13125.6</v>
          </cell>
          <cell r="G1300">
            <v>0</v>
          </cell>
          <cell r="H1300">
            <v>13125.6</v>
          </cell>
          <cell r="J1300" t="str">
            <v>ZK204.K335</v>
          </cell>
          <cell r="K1300">
            <v>13125.6</v>
          </cell>
          <cell r="L1300" t="str">
            <v>ZK204.K335</v>
          </cell>
          <cell r="M1300" t="str">
            <v>ZK204.K335</v>
          </cell>
          <cell r="N1300" t="str">
            <v>ZK204</v>
          </cell>
          <cell r="O1300" t="str">
            <v>K335</v>
          </cell>
          <cell r="Q1300">
            <v>13125.6</v>
          </cell>
          <cell r="R1300">
            <v>4267.95</v>
          </cell>
          <cell r="S1300" t="b">
            <v>0</v>
          </cell>
          <cell r="U1300" t="str">
            <v>ZK2</v>
          </cell>
          <cell r="V1300"/>
          <cell r="W1300"/>
          <cell r="X1300"/>
          <cell r="Y1300"/>
          <cell r="Z1300"/>
          <cell r="AA1300"/>
          <cell r="AB1300"/>
          <cell r="AC1300">
            <v>4267.95</v>
          </cell>
          <cell r="AD1300">
            <v>56898.13</v>
          </cell>
          <cell r="AE1300">
            <v>13125.6</v>
          </cell>
          <cell r="AF1300">
            <v>0</v>
          </cell>
          <cell r="AG1300" t="e">
            <v>#N/A</v>
          </cell>
          <cell r="AK1300">
            <v>1</v>
          </cell>
          <cell r="AL1300">
            <v>0</v>
          </cell>
          <cell r="AV1300">
            <v>74291.679999999993</v>
          </cell>
        </row>
        <row r="1301">
          <cell r="A1301" t="str">
            <v>ZK204.K336</v>
          </cell>
          <cell r="B1301" t="str">
            <v>ZK204</v>
          </cell>
          <cell r="C1301">
            <v>0</v>
          </cell>
          <cell r="D1301">
            <v>870.1</v>
          </cell>
          <cell r="E1301">
            <v>10495.83</v>
          </cell>
          <cell r="F1301">
            <v>18733.68</v>
          </cell>
          <cell r="G1301">
            <v>0</v>
          </cell>
          <cell r="H1301">
            <v>18733.68</v>
          </cell>
          <cell r="J1301" t="str">
            <v>ZK204.K336</v>
          </cell>
          <cell r="K1301">
            <v>18733.68</v>
          </cell>
          <cell r="L1301" t="str">
            <v>ZK204.K336</v>
          </cell>
          <cell r="M1301" t="str">
            <v>ZK204.K336</v>
          </cell>
          <cell r="N1301" t="str">
            <v>ZK204</v>
          </cell>
          <cell r="O1301" t="str">
            <v>K336</v>
          </cell>
          <cell r="Q1301">
            <v>18733.68</v>
          </cell>
          <cell r="R1301">
            <v>870.1</v>
          </cell>
          <cell r="S1301" t="b">
            <v>0</v>
          </cell>
          <cell r="U1301" t="str">
            <v>ZK2</v>
          </cell>
          <cell r="V1301"/>
          <cell r="W1301"/>
          <cell r="X1301"/>
          <cell r="Y1301"/>
          <cell r="Z1301"/>
          <cell r="AA1301"/>
          <cell r="AB1301"/>
          <cell r="AC1301">
            <v>870.1</v>
          </cell>
          <cell r="AD1301">
            <v>10495.83</v>
          </cell>
          <cell r="AE1301">
            <v>18733.68</v>
          </cell>
          <cell r="AF1301">
            <v>0</v>
          </cell>
          <cell r="AG1301" t="e">
            <v>#N/A</v>
          </cell>
          <cell r="AK1301">
            <v>1</v>
          </cell>
          <cell r="AL1301">
            <v>0</v>
          </cell>
          <cell r="AV1301">
            <v>30099.61</v>
          </cell>
        </row>
        <row r="1302">
          <cell r="A1302" t="str">
            <v>ZK204.K341</v>
          </cell>
          <cell r="B1302" t="str">
            <v>ZK204</v>
          </cell>
          <cell r="C1302">
            <v>0</v>
          </cell>
          <cell r="D1302">
            <v>0</v>
          </cell>
          <cell r="E1302">
            <v>3000</v>
          </cell>
          <cell r="F1302">
            <v>0</v>
          </cell>
          <cell r="G1302">
            <v>0</v>
          </cell>
          <cell r="H1302">
            <v>0</v>
          </cell>
          <cell r="J1302" t="str">
            <v>ZK204.K341</v>
          </cell>
          <cell r="K1302">
            <v>0</v>
          </cell>
          <cell r="L1302" t="str">
            <v>ZK204.K341</v>
          </cell>
          <cell r="M1302" t="str">
            <v>ZK204.K341</v>
          </cell>
          <cell r="N1302" t="str">
            <v>ZK204</v>
          </cell>
          <cell r="O1302" t="str">
            <v>K341</v>
          </cell>
          <cell r="Q1302">
            <v>0</v>
          </cell>
          <cell r="R1302">
            <v>0</v>
          </cell>
          <cell r="S1302" t="b">
            <v>0</v>
          </cell>
          <cell r="U1302" t="str">
            <v>ZK2</v>
          </cell>
          <cell r="V1302"/>
          <cell r="W1302"/>
          <cell r="X1302"/>
          <cell r="Y1302"/>
          <cell r="Z1302"/>
          <cell r="AA1302"/>
          <cell r="AB1302"/>
          <cell r="AC1302">
            <v>0</v>
          </cell>
          <cell r="AD1302">
            <v>3000</v>
          </cell>
          <cell r="AE1302">
            <v>0</v>
          </cell>
          <cell r="AF1302">
            <v>0</v>
          </cell>
          <cell r="AG1302" t="e">
            <v>#N/A</v>
          </cell>
          <cell r="AK1302">
            <v>1</v>
          </cell>
          <cell r="AL1302">
            <v>0</v>
          </cell>
          <cell r="AV1302">
            <v>3000</v>
          </cell>
        </row>
        <row r="1303">
          <cell r="A1303" t="str">
            <v>ZK204.K344</v>
          </cell>
          <cell r="B1303" t="str">
            <v>ZK204</v>
          </cell>
          <cell r="C1303">
            <v>0</v>
          </cell>
          <cell r="D1303">
            <v>0</v>
          </cell>
          <cell r="E1303">
            <v>0</v>
          </cell>
          <cell r="F1303">
            <v>37.4</v>
          </cell>
          <cell r="G1303">
            <v>0</v>
          </cell>
          <cell r="H1303">
            <v>37.4</v>
          </cell>
          <cell r="J1303" t="str">
            <v>ZK204.K344</v>
          </cell>
          <cell r="K1303">
            <v>37.4</v>
          </cell>
          <cell r="L1303" t="str">
            <v>ZK204.K344</v>
          </cell>
          <cell r="M1303" t="str">
            <v>ZK204.K344</v>
          </cell>
          <cell r="N1303" t="str">
            <v>ZK204</v>
          </cell>
          <cell r="O1303" t="str">
            <v>K344</v>
          </cell>
          <cell r="Q1303">
            <v>37.4</v>
          </cell>
          <cell r="R1303">
            <v>0</v>
          </cell>
          <cell r="S1303" t="b">
            <v>0</v>
          </cell>
          <cell r="U1303" t="str">
            <v>ZK2</v>
          </cell>
          <cell r="V1303"/>
          <cell r="W1303"/>
          <cell r="X1303"/>
          <cell r="Y1303"/>
          <cell r="Z1303"/>
          <cell r="AA1303"/>
          <cell r="AB1303"/>
          <cell r="AC1303">
            <v>0</v>
          </cell>
          <cell r="AD1303">
            <v>0</v>
          </cell>
          <cell r="AE1303">
            <v>37.4</v>
          </cell>
          <cell r="AF1303">
            <v>0</v>
          </cell>
          <cell r="AG1303" t="e">
            <v>#N/A</v>
          </cell>
          <cell r="AK1303">
            <v>1</v>
          </cell>
          <cell r="AL1303">
            <v>0</v>
          </cell>
          <cell r="AV1303">
            <v>37.4</v>
          </cell>
        </row>
        <row r="1304">
          <cell r="A1304" t="str">
            <v>ZK204.K352</v>
          </cell>
          <cell r="B1304" t="str">
            <v>ZK204</v>
          </cell>
          <cell r="C1304">
            <v>0</v>
          </cell>
          <cell r="D1304">
            <v>0</v>
          </cell>
          <cell r="E1304">
            <v>0</v>
          </cell>
          <cell r="F1304">
            <v>0</v>
          </cell>
          <cell r="G1304">
            <v>0</v>
          </cell>
          <cell r="H1304">
            <v>0</v>
          </cell>
          <cell r="J1304" t="str">
            <v>ZK204.K352</v>
          </cell>
          <cell r="K1304">
            <v>0</v>
          </cell>
          <cell r="L1304" t="str">
            <v>ZK204.K352</v>
          </cell>
          <cell r="M1304" t="str">
            <v>ZK204.K352</v>
          </cell>
          <cell r="N1304" t="str">
            <v>ZK204</v>
          </cell>
          <cell r="O1304" t="str">
            <v>K352</v>
          </cell>
          <cell r="Q1304">
            <v>0</v>
          </cell>
          <cell r="R1304">
            <v>0</v>
          </cell>
          <cell r="S1304" t="b">
            <v>0</v>
          </cell>
          <cell r="U1304" t="str">
            <v>ZK2</v>
          </cell>
          <cell r="V1304"/>
          <cell r="W1304"/>
          <cell r="X1304"/>
          <cell r="Y1304"/>
          <cell r="Z1304"/>
          <cell r="AA1304"/>
          <cell r="AB1304"/>
          <cell r="AC1304">
            <v>0</v>
          </cell>
          <cell r="AD1304">
            <v>0</v>
          </cell>
          <cell r="AE1304">
            <v>0</v>
          </cell>
          <cell r="AF1304">
            <v>0</v>
          </cell>
          <cell r="AG1304" t="e">
            <v>#N/A</v>
          </cell>
          <cell r="AK1304">
            <v>1</v>
          </cell>
          <cell r="AL1304">
            <v>0</v>
          </cell>
          <cell r="AV1304">
            <v>0</v>
          </cell>
        </row>
        <row r="1305">
          <cell r="A1305" t="str">
            <v>ZK204.K353</v>
          </cell>
          <cell r="B1305" t="str">
            <v>ZK204</v>
          </cell>
          <cell r="C1305">
            <v>0</v>
          </cell>
          <cell r="D1305">
            <v>0</v>
          </cell>
          <cell r="E1305">
            <v>0</v>
          </cell>
          <cell r="F1305">
            <v>0</v>
          </cell>
          <cell r="G1305">
            <v>0</v>
          </cell>
          <cell r="H1305">
            <v>0</v>
          </cell>
          <cell r="J1305" t="str">
            <v>ZK204.K353</v>
          </cell>
          <cell r="K1305">
            <v>0</v>
          </cell>
          <cell r="L1305" t="str">
            <v>ZK204.K353</v>
          </cell>
          <cell r="M1305" t="str">
            <v>ZK204.K353</v>
          </cell>
          <cell r="N1305" t="str">
            <v>ZK204</v>
          </cell>
          <cell r="O1305" t="str">
            <v>K353</v>
          </cell>
          <cell r="Q1305">
            <v>0</v>
          </cell>
          <cell r="R1305">
            <v>0</v>
          </cell>
          <cell r="S1305" t="b">
            <v>0</v>
          </cell>
          <cell r="U1305" t="str">
            <v>ZK2</v>
          </cell>
          <cell r="V1305"/>
          <cell r="W1305"/>
          <cell r="X1305"/>
          <cell r="Y1305"/>
          <cell r="Z1305"/>
          <cell r="AA1305"/>
          <cell r="AB1305"/>
          <cell r="AC1305">
            <v>0</v>
          </cell>
          <cell r="AD1305">
            <v>0</v>
          </cell>
          <cell r="AE1305">
            <v>0</v>
          </cell>
          <cell r="AF1305">
            <v>0</v>
          </cell>
          <cell r="AG1305" t="e">
            <v>#N/A</v>
          </cell>
          <cell r="AK1305">
            <v>1</v>
          </cell>
          <cell r="AL1305">
            <v>0</v>
          </cell>
          <cell r="AV1305">
            <v>0</v>
          </cell>
        </row>
        <row r="1306">
          <cell r="A1306" t="str">
            <v>ZK204.K355</v>
          </cell>
          <cell r="B1306" t="str">
            <v>ZK204</v>
          </cell>
          <cell r="C1306">
            <v>0</v>
          </cell>
          <cell r="D1306">
            <v>0</v>
          </cell>
          <cell r="E1306">
            <v>0</v>
          </cell>
          <cell r="F1306">
            <v>0</v>
          </cell>
          <cell r="G1306">
            <v>0</v>
          </cell>
          <cell r="H1306">
            <v>0</v>
          </cell>
          <cell r="J1306" t="str">
            <v>ZK204.K355</v>
          </cell>
          <cell r="K1306">
            <v>0</v>
          </cell>
          <cell r="L1306" t="str">
            <v>ZK204.K355</v>
          </cell>
          <cell r="M1306" t="str">
            <v>ZK204.K355</v>
          </cell>
          <cell r="N1306" t="str">
            <v>ZK204</v>
          </cell>
          <cell r="O1306" t="str">
            <v>K355</v>
          </cell>
          <cell r="Q1306">
            <v>0</v>
          </cell>
          <cell r="R1306">
            <v>0</v>
          </cell>
          <cell r="S1306" t="b">
            <v>0</v>
          </cell>
          <cell r="U1306" t="str">
            <v>ZK2</v>
          </cell>
          <cell r="V1306"/>
          <cell r="W1306"/>
          <cell r="X1306"/>
          <cell r="Y1306"/>
          <cell r="Z1306"/>
          <cell r="AA1306"/>
          <cell r="AB1306"/>
          <cell r="AC1306">
            <v>0</v>
          </cell>
          <cell r="AD1306">
            <v>0</v>
          </cell>
          <cell r="AE1306">
            <v>0</v>
          </cell>
          <cell r="AF1306">
            <v>0</v>
          </cell>
          <cell r="AG1306" t="e">
            <v>#N/A</v>
          </cell>
          <cell r="AK1306">
            <v>1</v>
          </cell>
          <cell r="AL1306">
            <v>0</v>
          </cell>
          <cell r="AV1306">
            <v>0</v>
          </cell>
        </row>
        <row r="1307">
          <cell r="A1307" t="str">
            <v>ZK205.K001</v>
          </cell>
          <cell r="B1307" t="str">
            <v>ZK205</v>
          </cell>
          <cell r="C1307">
            <v>0</v>
          </cell>
          <cell r="D1307">
            <v>0</v>
          </cell>
          <cell r="E1307">
            <v>0</v>
          </cell>
          <cell r="F1307">
            <v>0</v>
          </cell>
          <cell r="G1307">
            <v>0</v>
          </cell>
          <cell r="H1307">
            <v>0</v>
          </cell>
          <cell r="J1307"/>
          <cell r="K1307"/>
          <cell r="L1307"/>
          <cell r="M1307"/>
          <cell r="N1307"/>
          <cell r="O1307"/>
          <cell r="Q1307"/>
          <cell r="R1307"/>
          <cell r="S1307" t="b">
            <v>0</v>
          </cell>
          <cell r="U1307"/>
          <cell r="V1307"/>
          <cell r="W1307"/>
          <cell r="X1307"/>
          <cell r="Y1307"/>
          <cell r="Z1307"/>
          <cell r="AA1307"/>
          <cell r="AB1307"/>
          <cell r="AC1307">
            <v>0</v>
          </cell>
          <cell r="AD1307">
            <v>0</v>
          </cell>
          <cell r="AE1307">
            <v>0</v>
          </cell>
          <cell r="AF1307">
            <v>0</v>
          </cell>
          <cell r="AG1307" t="e">
            <v>#N/A</v>
          </cell>
          <cell r="AK1307">
            <v>1</v>
          </cell>
          <cell r="AL1307">
            <v>0</v>
          </cell>
          <cell r="AV1307">
            <v>0</v>
          </cell>
        </row>
        <row r="1308">
          <cell r="A1308" t="str">
            <v>ZK205.K006</v>
          </cell>
          <cell r="B1308" t="str">
            <v>ZK205</v>
          </cell>
          <cell r="C1308">
            <v>0</v>
          </cell>
          <cell r="D1308">
            <v>0</v>
          </cell>
          <cell r="E1308">
            <v>-6950</v>
          </cell>
          <cell r="F1308">
            <v>0</v>
          </cell>
          <cell r="G1308">
            <v>0</v>
          </cell>
          <cell r="H1308">
            <v>0</v>
          </cell>
          <cell r="J1308" t="str">
            <v>ZK205.K006</v>
          </cell>
          <cell r="K1308">
            <v>0</v>
          </cell>
          <cell r="L1308" t="str">
            <v>ZK205.K006</v>
          </cell>
          <cell r="M1308" t="str">
            <v>ZK205.K006</v>
          </cell>
          <cell r="N1308" t="str">
            <v>ZK205</v>
          </cell>
          <cell r="O1308" t="str">
            <v>K006</v>
          </cell>
          <cell r="Q1308">
            <v>0</v>
          </cell>
          <cell r="R1308">
            <v>0</v>
          </cell>
          <cell r="S1308" t="b">
            <v>0</v>
          </cell>
          <cell r="U1308" t="str">
            <v>ZK2</v>
          </cell>
          <cell r="V1308"/>
          <cell r="W1308"/>
          <cell r="X1308"/>
          <cell r="Y1308"/>
          <cell r="Z1308"/>
          <cell r="AA1308"/>
          <cell r="AB1308"/>
          <cell r="AC1308">
            <v>0</v>
          </cell>
          <cell r="AD1308">
            <v>-6950</v>
          </cell>
          <cell r="AE1308">
            <v>0</v>
          </cell>
          <cell r="AF1308">
            <v>0</v>
          </cell>
          <cell r="AG1308" t="e">
            <v>#N/A</v>
          </cell>
          <cell r="AK1308">
            <v>1</v>
          </cell>
          <cell r="AL1308">
            <v>0</v>
          </cell>
          <cell r="AV1308">
            <v>-6950</v>
          </cell>
        </row>
        <row r="1309">
          <cell r="A1309" t="str">
            <v>ZK205.K115</v>
          </cell>
          <cell r="B1309" t="str">
            <v>ZK205</v>
          </cell>
          <cell r="C1309">
            <v>0</v>
          </cell>
          <cell r="D1309">
            <v>0</v>
          </cell>
          <cell r="E1309">
            <v>0</v>
          </cell>
          <cell r="F1309">
            <v>481</v>
          </cell>
          <cell r="G1309">
            <v>0</v>
          </cell>
          <cell r="H1309">
            <v>481</v>
          </cell>
          <cell r="J1309" t="str">
            <v>ZK205.K115</v>
          </cell>
          <cell r="K1309">
            <v>481</v>
          </cell>
          <cell r="L1309" t="str">
            <v>ZK205.K115</v>
          </cell>
          <cell r="M1309" t="str">
            <v>ZK205.K115</v>
          </cell>
          <cell r="N1309" t="str">
            <v>ZK205</v>
          </cell>
          <cell r="O1309" t="str">
            <v>K115</v>
          </cell>
          <cell r="Q1309">
            <v>481</v>
          </cell>
          <cell r="R1309">
            <v>0</v>
          </cell>
          <cell r="S1309" t="b">
            <v>0</v>
          </cell>
          <cell r="U1309" t="str">
            <v>ZK2</v>
          </cell>
          <cell r="V1309"/>
          <cell r="W1309"/>
          <cell r="X1309"/>
          <cell r="Y1309"/>
          <cell r="Z1309"/>
          <cell r="AA1309"/>
          <cell r="AB1309"/>
          <cell r="AC1309">
            <v>0</v>
          </cell>
          <cell r="AD1309">
            <v>0</v>
          </cell>
          <cell r="AE1309">
            <v>481</v>
          </cell>
          <cell r="AF1309">
            <v>0</v>
          </cell>
          <cell r="AG1309" t="e">
            <v>#N/A</v>
          </cell>
          <cell r="AK1309">
            <v>1</v>
          </cell>
          <cell r="AL1309">
            <v>0</v>
          </cell>
          <cell r="AV1309">
            <v>481</v>
          </cell>
        </row>
        <row r="1310">
          <cell r="A1310" t="str">
            <v>ZK205.K120</v>
          </cell>
          <cell r="B1310" t="str">
            <v>ZK205</v>
          </cell>
          <cell r="C1310">
            <v>0</v>
          </cell>
          <cell r="D1310">
            <v>0</v>
          </cell>
          <cell r="E1310">
            <v>74</v>
          </cell>
          <cell r="F1310">
            <v>0</v>
          </cell>
          <cell r="G1310">
            <v>0</v>
          </cell>
          <cell r="H1310">
            <v>0</v>
          </cell>
          <cell r="J1310" t="str">
            <v>ZK205.K120</v>
          </cell>
          <cell r="K1310">
            <v>0</v>
          </cell>
          <cell r="L1310" t="str">
            <v>ZK205.K120</v>
          </cell>
          <cell r="M1310" t="str">
            <v>ZK205.K120</v>
          </cell>
          <cell r="N1310" t="str">
            <v>ZK205</v>
          </cell>
          <cell r="O1310" t="str">
            <v>K120</v>
          </cell>
          <cell r="Q1310">
            <v>0</v>
          </cell>
          <cell r="R1310">
            <v>0</v>
          </cell>
          <cell r="S1310" t="b">
            <v>0</v>
          </cell>
          <cell r="U1310" t="str">
            <v>ZK2</v>
          </cell>
          <cell r="V1310"/>
          <cell r="W1310"/>
          <cell r="X1310"/>
          <cell r="Y1310"/>
          <cell r="Z1310"/>
          <cell r="AA1310"/>
          <cell r="AB1310"/>
          <cell r="AC1310">
            <v>0</v>
          </cell>
          <cell r="AD1310">
            <v>74</v>
          </cell>
          <cell r="AE1310">
            <v>0</v>
          </cell>
          <cell r="AF1310">
            <v>0</v>
          </cell>
          <cell r="AG1310" t="e">
            <v>#N/A</v>
          </cell>
          <cell r="AK1310">
            <v>1</v>
          </cell>
          <cell r="AL1310">
            <v>0</v>
          </cell>
          <cell r="AV1310">
            <v>74</v>
          </cell>
        </row>
        <row r="1311">
          <cell r="A1311" t="str">
            <v>ZK205.K136</v>
          </cell>
          <cell r="B1311" t="str">
            <v>ZK205</v>
          </cell>
          <cell r="C1311">
            <v>0</v>
          </cell>
          <cell r="D1311">
            <v>0</v>
          </cell>
          <cell r="E1311">
            <v>0</v>
          </cell>
          <cell r="F1311">
            <v>0</v>
          </cell>
          <cell r="G1311">
            <v>0</v>
          </cell>
          <cell r="H1311">
            <v>0</v>
          </cell>
          <cell r="J1311" t="str">
            <v>ZK205.K136</v>
          </cell>
          <cell r="K1311">
            <v>0</v>
          </cell>
          <cell r="L1311" t="str">
            <v>ZK205.K136</v>
          </cell>
          <cell r="M1311" t="str">
            <v>ZK205.K136</v>
          </cell>
          <cell r="N1311" t="str">
            <v>ZK205</v>
          </cell>
          <cell r="O1311" t="str">
            <v>K136</v>
          </cell>
          <cell r="Q1311">
            <v>0</v>
          </cell>
          <cell r="R1311">
            <v>0</v>
          </cell>
          <cell r="S1311" t="b">
            <v>0</v>
          </cell>
          <cell r="U1311" t="str">
            <v>ZK2</v>
          </cell>
          <cell r="V1311"/>
          <cell r="W1311"/>
          <cell r="X1311"/>
          <cell r="Y1311"/>
          <cell r="Z1311"/>
          <cell r="AA1311"/>
          <cell r="AB1311"/>
          <cell r="AC1311">
            <v>0</v>
          </cell>
          <cell r="AD1311">
            <v>0</v>
          </cell>
          <cell r="AE1311">
            <v>0</v>
          </cell>
          <cell r="AF1311">
            <v>0</v>
          </cell>
          <cell r="AG1311" t="e">
            <v>#N/A</v>
          </cell>
          <cell r="AK1311">
            <v>1</v>
          </cell>
          <cell r="AL1311">
            <v>0</v>
          </cell>
          <cell r="AV1311">
            <v>0</v>
          </cell>
        </row>
        <row r="1312">
          <cell r="A1312" t="str">
            <v>ZK205.K161</v>
          </cell>
          <cell r="B1312" t="str">
            <v>ZK205</v>
          </cell>
          <cell r="C1312">
            <v>0</v>
          </cell>
          <cell r="D1312">
            <v>0</v>
          </cell>
          <cell r="E1312">
            <v>0</v>
          </cell>
          <cell r="F1312">
            <v>0</v>
          </cell>
          <cell r="G1312">
            <v>0</v>
          </cell>
          <cell r="H1312">
            <v>0</v>
          </cell>
          <cell r="J1312" t="str">
            <v>ZK205.K161</v>
          </cell>
          <cell r="K1312">
            <v>0</v>
          </cell>
          <cell r="L1312" t="str">
            <v>ZK205.K161</v>
          </cell>
          <cell r="M1312" t="str">
            <v>ZK205.K161</v>
          </cell>
          <cell r="N1312" t="str">
            <v>ZK205</v>
          </cell>
          <cell r="O1312" t="str">
            <v>K161</v>
          </cell>
          <cell r="Q1312">
            <v>0</v>
          </cell>
          <cell r="R1312">
            <v>0</v>
          </cell>
          <cell r="S1312" t="b">
            <v>0</v>
          </cell>
          <cell r="U1312" t="str">
            <v>ZK2</v>
          </cell>
          <cell r="V1312"/>
          <cell r="W1312"/>
          <cell r="X1312"/>
          <cell r="Y1312"/>
          <cell r="Z1312"/>
          <cell r="AA1312"/>
          <cell r="AB1312"/>
          <cell r="AC1312">
            <v>0</v>
          </cell>
          <cell r="AD1312">
            <v>0</v>
          </cell>
          <cell r="AE1312">
            <v>0</v>
          </cell>
          <cell r="AF1312">
            <v>0</v>
          </cell>
          <cell r="AG1312" t="e">
            <v>#N/A</v>
          </cell>
          <cell r="AK1312">
            <v>1</v>
          </cell>
          <cell r="AL1312">
            <v>0</v>
          </cell>
          <cell r="AV1312">
            <v>0</v>
          </cell>
        </row>
        <row r="1313">
          <cell r="A1313" t="str">
            <v>ZK205.K171</v>
          </cell>
          <cell r="B1313" t="str">
            <v>ZK205</v>
          </cell>
          <cell r="C1313">
            <v>0</v>
          </cell>
          <cell r="D1313">
            <v>0</v>
          </cell>
          <cell r="E1313">
            <v>0</v>
          </cell>
          <cell r="F1313">
            <v>1.5</v>
          </cell>
          <cell r="G1313">
            <v>0</v>
          </cell>
          <cell r="H1313">
            <v>1.5</v>
          </cell>
          <cell r="J1313" t="str">
            <v>ZK205.K171</v>
          </cell>
          <cell r="K1313">
            <v>1.5</v>
          </cell>
          <cell r="L1313" t="str">
            <v>ZK205.K171</v>
          </cell>
          <cell r="M1313" t="str">
            <v>ZK205.K171</v>
          </cell>
          <cell r="N1313" t="str">
            <v>ZK205</v>
          </cell>
          <cell r="O1313" t="str">
            <v>K171</v>
          </cell>
          <cell r="Q1313">
            <v>1.5</v>
          </cell>
          <cell r="R1313">
            <v>0</v>
          </cell>
          <cell r="S1313" t="b">
            <v>0</v>
          </cell>
          <cell r="U1313" t="str">
            <v>ZK2</v>
          </cell>
          <cell r="V1313"/>
          <cell r="W1313"/>
          <cell r="X1313"/>
          <cell r="Y1313"/>
          <cell r="Z1313"/>
          <cell r="AA1313"/>
          <cell r="AB1313"/>
          <cell r="AC1313">
            <v>0</v>
          </cell>
          <cell r="AD1313">
            <v>0</v>
          </cell>
          <cell r="AE1313">
            <v>1.5</v>
          </cell>
          <cell r="AF1313">
            <v>0</v>
          </cell>
          <cell r="AG1313" t="e">
            <v>#N/A</v>
          </cell>
          <cell r="AK1313">
            <v>1</v>
          </cell>
          <cell r="AL1313">
            <v>0</v>
          </cell>
          <cell r="AV1313">
            <v>1.5</v>
          </cell>
        </row>
        <row r="1314">
          <cell r="A1314" t="str">
            <v>ZK205.K307</v>
          </cell>
          <cell r="B1314" t="str">
            <v>ZK205</v>
          </cell>
          <cell r="C1314">
            <v>0</v>
          </cell>
          <cell r="D1314">
            <v>7500</v>
          </cell>
          <cell r="E1314">
            <v>6340.93</v>
          </cell>
          <cell r="F1314">
            <v>0</v>
          </cell>
          <cell r="G1314">
            <v>0</v>
          </cell>
          <cell r="H1314">
            <v>0</v>
          </cell>
          <cell r="J1314" t="str">
            <v>ZK205.K307</v>
          </cell>
          <cell r="K1314">
            <v>0</v>
          </cell>
          <cell r="L1314" t="str">
            <v>ZK205.K307</v>
          </cell>
          <cell r="M1314" t="str">
            <v>ZK205.K307</v>
          </cell>
          <cell r="N1314" t="str">
            <v>ZK205</v>
          </cell>
          <cell r="O1314" t="str">
            <v>K307</v>
          </cell>
          <cell r="Q1314">
            <v>0</v>
          </cell>
          <cell r="R1314">
            <v>7500</v>
          </cell>
          <cell r="S1314" t="b">
            <v>0</v>
          </cell>
          <cell r="U1314" t="str">
            <v>ZK2</v>
          </cell>
          <cell r="V1314"/>
          <cell r="W1314"/>
          <cell r="X1314"/>
          <cell r="Y1314"/>
          <cell r="Z1314"/>
          <cell r="AA1314"/>
          <cell r="AB1314"/>
          <cell r="AC1314">
            <v>7500</v>
          </cell>
          <cell r="AD1314">
            <v>6340.93</v>
          </cell>
          <cell r="AE1314">
            <v>0</v>
          </cell>
          <cell r="AF1314">
            <v>0</v>
          </cell>
          <cell r="AG1314" t="e">
            <v>#N/A</v>
          </cell>
          <cell r="AK1314">
            <v>1</v>
          </cell>
          <cell r="AL1314">
            <v>0</v>
          </cell>
          <cell r="AV1314">
            <v>13840.93</v>
          </cell>
        </row>
        <row r="1315">
          <cell r="A1315" t="str">
            <v>ZK205.K308</v>
          </cell>
          <cell r="B1315" t="str">
            <v>ZK205</v>
          </cell>
          <cell r="C1315">
            <v>0</v>
          </cell>
          <cell r="D1315">
            <v>0</v>
          </cell>
          <cell r="E1315">
            <v>3184.3</v>
          </cell>
          <cell r="F1315">
            <v>25713.35</v>
          </cell>
          <cell r="G1315">
            <v>0</v>
          </cell>
          <cell r="H1315">
            <v>25713.35</v>
          </cell>
          <cell r="J1315" t="str">
            <v>ZK205.K308</v>
          </cell>
          <cell r="K1315">
            <v>25713.35</v>
          </cell>
          <cell r="L1315" t="str">
            <v>ZK205.K308</v>
          </cell>
          <cell r="M1315" t="str">
            <v>ZK205.K308</v>
          </cell>
          <cell r="N1315" t="str">
            <v>ZK205</v>
          </cell>
          <cell r="O1315" t="str">
            <v>K308</v>
          </cell>
          <cell r="Q1315">
            <v>25713.35</v>
          </cell>
          <cell r="R1315">
            <v>0</v>
          </cell>
          <cell r="S1315" t="b">
            <v>0</v>
          </cell>
          <cell r="U1315" t="str">
            <v>ZK2</v>
          </cell>
          <cell r="V1315"/>
          <cell r="W1315"/>
          <cell r="X1315"/>
          <cell r="Y1315"/>
          <cell r="Z1315"/>
          <cell r="AA1315"/>
          <cell r="AB1315"/>
          <cell r="AC1315">
            <v>0</v>
          </cell>
          <cell r="AD1315">
            <v>3184.3</v>
          </cell>
          <cell r="AE1315">
            <v>25713.35</v>
          </cell>
          <cell r="AF1315">
            <v>0</v>
          </cell>
          <cell r="AG1315" t="e">
            <v>#N/A</v>
          </cell>
          <cell r="AK1315">
            <v>1</v>
          </cell>
          <cell r="AL1315">
            <v>0</v>
          </cell>
          <cell r="AV1315">
            <v>28897.649999999998</v>
          </cell>
        </row>
        <row r="1316">
          <cell r="A1316" t="str">
            <v>ZK205.K327</v>
          </cell>
          <cell r="B1316" t="str">
            <v>ZK205</v>
          </cell>
          <cell r="C1316">
            <v>0</v>
          </cell>
          <cell r="D1316">
            <v>0</v>
          </cell>
          <cell r="E1316">
            <v>26</v>
          </cell>
          <cell r="F1316">
            <v>0</v>
          </cell>
          <cell r="G1316">
            <v>0</v>
          </cell>
          <cell r="H1316">
            <v>0</v>
          </cell>
          <cell r="J1316" t="str">
            <v>ZK205.K327</v>
          </cell>
          <cell r="K1316">
            <v>0</v>
          </cell>
          <cell r="L1316" t="str">
            <v>ZK205.K327</v>
          </cell>
          <cell r="M1316" t="str">
            <v>ZK205.K327</v>
          </cell>
          <cell r="N1316" t="str">
            <v>ZK205</v>
          </cell>
          <cell r="O1316" t="str">
            <v>K327</v>
          </cell>
          <cell r="Q1316">
            <v>0</v>
          </cell>
          <cell r="R1316">
            <v>0</v>
          </cell>
          <cell r="S1316" t="b">
            <v>0</v>
          </cell>
          <cell r="U1316" t="str">
            <v>ZK2</v>
          </cell>
          <cell r="V1316"/>
          <cell r="W1316"/>
          <cell r="X1316"/>
          <cell r="Y1316"/>
          <cell r="Z1316"/>
          <cell r="AA1316"/>
          <cell r="AB1316"/>
          <cell r="AC1316">
            <v>0</v>
          </cell>
          <cell r="AD1316">
            <v>26</v>
          </cell>
          <cell r="AE1316">
            <v>0</v>
          </cell>
          <cell r="AF1316">
            <v>0</v>
          </cell>
          <cell r="AG1316" t="e">
            <v>#N/A</v>
          </cell>
          <cell r="AK1316">
            <v>1</v>
          </cell>
          <cell r="AL1316">
            <v>0</v>
          </cell>
          <cell r="AV1316">
            <v>26</v>
          </cell>
        </row>
        <row r="1317">
          <cell r="A1317" t="str">
            <v>ZK205.K334</v>
          </cell>
          <cell r="B1317" t="str">
            <v>ZK205</v>
          </cell>
          <cell r="C1317">
            <v>0</v>
          </cell>
          <cell r="D1317">
            <v>0</v>
          </cell>
          <cell r="E1317">
            <v>9.17</v>
          </cell>
          <cell r="F1317">
            <v>460</v>
          </cell>
          <cell r="G1317">
            <v>0</v>
          </cell>
          <cell r="H1317">
            <v>460</v>
          </cell>
          <cell r="J1317" t="str">
            <v>ZK205.K334</v>
          </cell>
          <cell r="K1317">
            <v>460</v>
          </cell>
          <cell r="L1317" t="str">
            <v>ZK205.K334</v>
          </cell>
          <cell r="M1317" t="str">
            <v>ZK205.K334</v>
          </cell>
          <cell r="N1317" t="str">
            <v>ZK205</v>
          </cell>
          <cell r="O1317" t="str">
            <v>K334</v>
          </cell>
          <cell r="Q1317">
            <v>460</v>
          </cell>
          <cell r="R1317">
            <v>0</v>
          </cell>
          <cell r="S1317" t="b">
            <v>0</v>
          </cell>
          <cell r="U1317" t="str">
            <v>ZK2</v>
          </cell>
          <cell r="V1317"/>
          <cell r="W1317"/>
          <cell r="X1317"/>
          <cell r="Y1317"/>
          <cell r="Z1317"/>
          <cell r="AA1317"/>
          <cell r="AB1317"/>
          <cell r="AC1317">
            <v>0</v>
          </cell>
          <cell r="AD1317">
            <v>9.17</v>
          </cell>
          <cell r="AE1317">
            <v>460</v>
          </cell>
          <cell r="AF1317">
            <v>0</v>
          </cell>
          <cell r="AG1317" t="e">
            <v>#N/A</v>
          </cell>
          <cell r="AK1317">
            <v>1</v>
          </cell>
          <cell r="AL1317">
            <v>0</v>
          </cell>
          <cell r="AV1317">
            <v>469.17</v>
          </cell>
        </row>
        <row r="1318">
          <cell r="A1318" t="str">
            <v>ZK205.K335</v>
          </cell>
          <cell r="B1318" t="str">
            <v>ZK205</v>
          </cell>
          <cell r="C1318">
            <v>0</v>
          </cell>
          <cell r="D1318">
            <v>0</v>
          </cell>
          <cell r="E1318">
            <v>0</v>
          </cell>
          <cell r="F1318">
            <v>87.12</v>
          </cell>
          <cell r="G1318">
            <v>0</v>
          </cell>
          <cell r="H1318">
            <v>87.12</v>
          </cell>
          <cell r="J1318" t="str">
            <v>ZK205.K335</v>
          </cell>
          <cell r="K1318">
            <v>87.12</v>
          </cell>
          <cell r="L1318" t="str">
            <v>ZK205.K335</v>
          </cell>
          <cell r="M1318" t="str">
            <v>ZK205.K335</v>
          </cell>
          <cell r="N1318" t="str">
            <v>ZK205</v>
          </cell>
          <cell r="O1318" t="str">
            <v>K335</v>
          </cell>
          <cell r="Q1318">
            <v>87.12</v>
          </cell>
          <cell r="R1318">
            <v>0</v>
          </cell>
          <cell r="S1318" t="b">
            <v>0</v>
          </cell>
          <cell r="U1318" t="str">
            <v>ZK2</v>
          </cell>
          <cell r="V1318"/>
          <cell r="W1318"/>
          <cell r="X1318"/>
          <cell r="Y1318"/>
          <cell r="Z1318"/>
          <cell r="AA1318"/>
          <cell r="AB1318"/>
          <cell r="AC1318">
            <v>0</v>
          </cell>
          <cell r="AD1318">
            <v>0</v>
          </cell>
          <cell r="AE1318">
            <v>87.12</v>
          </cell>
          <cell r="AF1318">
            <v>0</v>
          </cell>
          <cell r="AG1318" t="e">
            <v>#N/A</v>
          </cell>
          <cell r="AK1318">
            <v>1</v>
          </cell>
          <cell r="AL1318">
            <v>0</v>
          </cell>
          <cell r="AV1318">
            <v>87.12</v>
          </cell>
        </row>
        <row r="1319">
          <cell r="A1319" t="str">
            <v>ZK205.K341</v>
          </cell>
          <cell r="B1319" t="str">
            <v>ZK205</v>
          </cell>
          <cell r="C1319">
            <v>0</v>
          </cell>
          <cell r="D1319">
            <v>2780</v>
          </cell>
          <cell r="E1319">
            <v>171369.8</v>
          </cell>
          <cell r="F1319">
            <v>325341.84000000003</v>
          </cell>
          <cell r="G1319">
            <v>0</v>
          </cell>
          <cell r="H1319">
            <v>325341.84000000003</v>
          </cell>
          <cell r="J1319" t="str">
            <v>ZK205.K341</v>
          </cell>
          <cell r="K1319">
            <v>325341.84000000003</v>
          </cell>
          <cell r="L1319" t="str">
            <v>ZK205.K341</v>
          </cell>
          <cell r="M1319" t="str">
            <v>ZK205.K341</v>
          </cell>
          <cell r="N1319" t="str">
            <v>ZK205</v>
          </cell>
          <cell r="O1319" t="str">
            <v>K341</v>
          </cell>
          <cell r="Q1319">
            <v>325341.84000000003</v>
          </cell>
          <cell r="R1319">
            <v>2780</v>
          </cell>
          <cell r="S1319" t="b">
            <v>0</v>
          </cell>
          <cell r="U1319" t="str">
            <v>ZK2</v>
          </cell>
          <cell r="V1319"/>
          <cell r="W1319"/>
          <cell r="X1319"/>
          <cell r="Y1319"/>
          <cell r="Z1319"/>
          <cell r="AA1319"/>
          <cell r="AB1319"/>
          <cell r="AC1319">
            <v>2780</v>
          </cell>
          <cell r="AD1319">
            <v>171369.8</v>
          </cell>
          <cell r="AE1319">
            <v>325341.84000000003</v>
          </cell>
          <cell r="AF1319">
            <v>0</v>
          </cell>
          <cell r="AG1319" t="e">
            <v>#N/A</v>
          </cell>
          <cell r="AK1319">
            <v>1</v>
          </cell>
          <cell r="AL1319">
            <v>0</v>
          </cell>
          <cell r="AV1319">
            <v>499491.64</v>
          </cell>
        </row>
        <row r="1320">
          <cell r="A1320" t="str">
            <v>ZK205.K342</v>
          </cell>
          <cell r="B1320" t="str">
            <v>ZK205</v>
          </cell>
          <cell r="C1320">
            <v>0</v>
          </cell>
          <cell r="D1320">
            <v>771</v>
          </cell>
          <cell r="E1320">
            <v>24343.7</v>
          </cell>
          <cell r="F1320">
            <v>52168.33</v>
          </cell>
          <cell r="G1320">
            <v>0</v>
          </cell>
          <cell r="H1320">
            <v>52168.33</v>
          </cell>
          <cell r="J1320" t="str">
            <v>ZK205.K342</v>
          </cell>
          <cell r="K1320">
            <v>52168.33</v>
          </cell>
          <cell r="L1320" t="str">
            <v>ZK205.K342</v>
          </cell>
          <cell r="M1320" t="str">
            <v>ZK205.K342</v>
          </cell>
          <cell r="N1320" t="str">
            <v>ZK205</v>
          </cell>
          <cell r="O1320" t="str">
            <v>K342</v>
          </cell>
          <cell r="Q1320">
            <v>52168.33</v>
          </cell>
          <cell r="R1320">
            <v>771</v>
          </cell>
          <cell r="S1320" t="b">
            <v>0</v>
          </cell>
          <cell r="U1320" t="str">
            <v>ZK2</v>
          </cell>
          <cell r="V1320"/>
          <cell r="W1320"/>
          <cell r="X1320"/>
          <cell r="Y1320"/>
          <cell r="Z1320"/>
          <cell r="AA1320"/>
          <cell r="AB1320"/>
          <cell r="AC1320">
            <v>771</v>
          </cell>
          <cell r="AD1320">
            <v>24343.7</v>
          </cell>
          <cell r="AE1320">
            <v>52168.33</v>
          </cell>
          <cell r="AF1320">
            <v>0</v>
          </cell>
          <cell r="AG1320" t="e">
            <v>#N/A</v>
          </cell>
          <cell r="AK1320">
            <v>1</v>
          </cell>
          <cell r="AL1320">
            <v>0</v>
          </cell>
          <cell r="AV1320">
            <v>77283.03</v>
          </cell>
        </row>
        <row r="1321">
          <cell r="A1321" t="str">
            <v>ZK205.K343</v>
          </cell>
          <cell r="B1321" t="str">
            <v>ZK205</v>
          </cell>
          <cell r="C1321">
            <v>0</v>
          </cell>
          <cell r="D1321">
            <v>1122.21</v>
          </cell>
          <cell r="E1321">
            <v>50385.97</v>
          </cell>
          <cell r="F1321">
            <v>46824.19</v>
          </cell>
          <cell r="G1321">
            <v>0</v>
          </cell>
          <cell r="H1321">
            <v>46824.19</v>
          </cell>
          <cell r="J1321" t="str">
            <v>ZK205.K343</v>
          </cell>
          <cell r="K1321">
            <v>46824.19</v>
          </cell>
          <cell r="L1321" t="str">
            <v>ZK205.K343</v>
          </cell>
          <cell r="M1321" t="str">
            <v>ZK205.K343</v>
          </cell>
          <cell r="N1321" t="str">
            <v>ZK205</v>
          </cell>
          <cell r="O1321" t="str">
            <v>K343</v>
          </cell>
          <cell r="Q1321">
            <v>46824.19</v>
          </cell>
          <cell r="R1321">
            <v>1122.21</v>
          </cell>
          <cell r="S1321" t="b">
            <v>0</v>
          </cell>
          <cell r="U1321" t="str">
            <v>ZK2</v>
          </cell>
          <cell r="V1321"/>
          <cell r="W1321"/>
          <cell r="X1321"/>
          <cell r="Y1321"/>
          <cell r="Z1321"/>
          <cell r="AA1321"/>
          <cell r="AB1321"/>
          <cell r="AC1321">
            <v>1122.21</v>
          </cell>
          <cell r="AD1321">
            <v>50385.97</v>
          </cell>
          <cell r="AE1321">
            <v>46824.19</v>
          </cell>
          <cell r="AF1321">
            <v>0</v>
          </cell>
          <cell r="AG1321" t="e">
            <v>#N/A</v>
          </cell>
          <cell r="AK1321">
            <v>1</v>
          </cell>
          <cell r="AL1321">
            <v>0</v>
          </cell>
          <cell r="AV1321">
            <v>98332.37</v>
          </cell>
        </row>
        <row r="1322">
          <cell r="A1322" t="str">
            <v>ZK205.K344</v>
          </cell>
          <cell r="B1322" t="str">
            <v>ZK205</v>
          </cell>
          <cell r="C1322">
            <v>0</v>
          </cell>
          <cell r="D1322">
            <v>710</v>
          </cell>
          <cell r="E1322">
            <v>35461.83</v>
          </cell>
          <cell r="F1322">
            <v>62305.440000000002</v>
          </cell>
          <cell r="G1322">
            <v>0</v>
          </cell>
          <cell r="H1322">
            <v>62305.440000000002</v>
          </cell>
          <cell r="J1322" t="str">
            <v>ZK205.K344</v>
          </cell>
          <cell r="K1322">
            <v>62305.440000000002</v>
          </cell>
          <cell r="L1322" t="str">
            <v>ZK205.K344</v>
          </cell>
          <cell r="M1322" t="str">
            <v>ZK205.K344</v>
          </cell>
          <cell r="N1322" t="str">
            <v>ZK205</v>
          </cell>
          <cell r="O1322" t="str">
            <v>K344</v>
          </cell>
          <cell r="Q1322">
            <v>62305.440000000002</v>
          </cell>
          <cell r="R1322">
            <v>710</v>
          </cell>
          <cell r="S1322" t="b">
            <v>0</v>
          </cell>
          <cell r="U1322" t="str">
            <v>ZK2</v>
          </cell>
          <cell r="V1322"/>
          <cell r="W1322"/>
          <cell r="X1322"/>
          <cell r="Y1322"/>
          <cell r="Z1322"/>
          <cell r="AA1322"/>
          <cell r="AB1322"/>
          <cell r="AC1322">
            <v>710</v>
          </cell>
          <cell r="AD1322">
            <v>35461.83</v>
          </cell>
          <cell r="AE1322">
            <v>62305.440000000002</v>
          </cell>
          <cell r="AF1322">
            <v>0</v>
          </cell>
          <cell r="AG1322" t="e">
            <v>#N/A</v>
          </cell>
          <cell r="AK1322">
            <v>1</v>
          </cell>
          <cell r="AL1322">
            <v>0</v>
          </cell>
          <cell r="AV1322">
            <v>98477.27</v>
          </cell>
        </row>
        <row r="1323">
          <cell r="A1323" t="str">
            <v>ZK205.K354</v>
          </cell>
          <cell r="B1323" t="str">
            <v>ZK205</v>
          </cell>
          <cell r="C1323">
            <v>0</v>
          </cell>
          <cell r="D1323">
            <v>0</v>
          </cell>
          <cell r="E1323">
            <v>147.5</v>
          </cell>
          <cell r="F1323">
            <v>0</v>
          </cell>
          <cell r="G1323">
            <v>0</v>
          </cell>
          <cell r="H1323">
            <v>0</v>
          </cell>
          <cell r="J1323" t="str">
            <v>ZK205.K354</v>
          </cell>
          <cell r="K1323">
            <v>0</v>
          </cell>
          <cell r="L1323" t="str">
            <v>ZK205.K354</v>
          </cell>
          <cell r="M1323" t="str">
            <v>ZK205.K354</v>
          </cell>
          <cell r="N1323" t="str">
            <v>ZK205</v>
          </cell>
          <cell r="O1323" t="str">
            <v>K354</v>
          </cell>
          <cell r="Q1323">
            <v>0</v>
          </cell>
          <cell r="R1323">
            <v>0</v>
          </cell>
          <cell r="S1323" t="b">
            <v>0</v>
          </cell>
          <cell r="U1323" t="str">
            <v>ZK2</v>
          </cell>
          <cell r="V1323"/>
          <cell r="W1323"/>
          <cell r="X1323"/>
          <cell r="Y1323"/>
          <cell r="Z1323"/>
          <cell r="AA1323"/>
          <cell r="AB1323"/>
          <cell r="AC1323">
            <v>0</v>
          </cell>
          <cell r="AD1323">
            <v>147.5</v>
          </cell>
          <cell r="AE1323">
            <v>0</v>
          </cell>
          <cell r="AF1323">
            <v>0</v>
          </cell>
          <cell r="AG1323" t="e">
            <v>#N/A</v>
          </cell>
          <cell r="AK1323">
            <v>1</v>
          </cell>
          <cell r="AL1323">
            <v>0</v>
          </cell>
          <cell r="AV1323">
            <v>147.5</v>
          </cell>
        </row>
        <row r="1324">
          <cell r="A1324" t="str">
            <v>ZK205.K356</v>
          </cell>
          <cell r="B1324" t="str">
            <v>ZK205</v>
          </cell>
          <cell r="C1324">
            <v>0</v>
          </cell>
          <cell r="D1324">
            <v>0</v>
          </cell>
          <cell r="E1324">
            <v>0</v>
          </cell>
          <cell r="F1324">
            <v>0</v>
          </cell>
          <cell r="G1324">
            <v>0</v>
          </cell>
          <cell r="H1324">
            <v>0</v>
          </cell>
          <cell r="J1324" t="str">
            <v>ZK205.K356</v>
          </cell>
          <cell r="K1324">
            <v>0</v>
          </cell>
          <cell r="L1324" t="str">
            <v>ZK205.K356</v>
          </cell>
          <cell r="M1324" t="str">
            <v>ZK205.K356</v>
          </cell>
          <cell r="N1324" t="str">
            <v>ZK205</v>
          </cell>
          <cell r="O1324" t="str">
            <v>K356</v>
          </cell>
          <cell r="Q1324">
            <v>0</v>
          </cell>
          <cell r="R1324">
            <v>0</v>
          </cell>
          <cell r="S1324" t="b">
            <v>0</v>
          </cell>
          <cell r="U1324" t="str">
            <v>ZK2</v>
          </cell>
          <cell r="V1324"/>
          <cell r="W1324"/>
          <cell r="X1324"/>
          <cell r="Y1324"/>
          <cell r="Z1324"/>
          <cell r="AA1324"/>
          <cell r="AB1324"/>
          <cell r="AC1324">
            <v>0</v>
          </cell>
          <cell r="AD1324">
            <v>0</v>
          </cell>
          <cell r="AE1324">
            <v>0</v>
          </cell>
          <cell r="AF1324">
            <v>0</v>
          </cell>
          <cell r="AG1324" t="e">
            <v>#N/A</v>
          </cell>
          <cell r="AK1324">
            <v>1</v>
          </cell>
          <cell r="AL1324">
            <v>0</v>
          </cell>
          <cell r="AV1324">
            <v>0</v>
          </cell>
        </row>
        <row r="1325">
          <cell r="A1325" t="str">
            <v>ZK206.K115</v>
          </cell>
          <cell r="B1325" t="str">
            <v>ZK206</v>
          </cell>
          <cell r="C1325">
            <v>0</v>
          </cell>
          <cell r="D1325">
            <v>0</v>
          </cell>
          <cell r="E1325">
            <v>3.1</v>
          </cell>
          <cell r="F1325">
            <v>1763.41</v>
          </cell>
          <cell r="G1325">
            <v>0</v>
          </cell>
          <cell r="H1325">
            <v>1763.41</v>
          </cell>
          <cell r="J1325" t="str">
            <v>ZK206.K115</v>
          </cell>
          <cell r="K1325">
            <v>1763.41</v>
          </cell>
          <cell r="L1325" t="str">
            <v>ZK206.K115</v>
          </cell>
          <cell r="M1325" t="str">
            <v>ZK206.K115</v>
          </cell>
          <cell r="N1325" t="str">
            <v>ZK206</v>
          </cell>
          <cell r="O1325" t="str">
            <v>K115</v>
          </cell>
          <cell r="Q1325">
            <v>1763.41</v>
          </cell>
          <cell r="R1325">
            <v>0</v>
          </cell>
          <cell r="S1325" t="b">
            <v>0</v>
          </cell>
          <cell r="U1325" t="str">
            <v>ZK2</v>
          </cell>
          <cell r="V1325"/>
          <cell r="W1325"/>
          <cell r="X1325"/>
          <cell r="Y1325"/>
          <cell r="Z1325"/>
          <cell r="AA1325"/>
          <cell r="AB1325"/>
          <cell r="AC1325">
            <v>0</v>
          </cell>
          <cell r="AD1325">
            <v>3.1</v>
          </cell>
          <cell r="AE1325">
            <v>1763.41</v>
          </cell>
          <cell r="AF1325">
            <v>0</v>
          </cell>
          <cell r="AG1325" t="e">
            <v>#N/A</v>
          </cell>
          <cell r="AK1325">
            <v>1</v>
          </cell>
          <cell r="AL1325">
            <v>0</v>
          </cell>
          <cell r="AV1325">
            <v>1766.51</v>
          </cell>
        </row>
        <row r="1326">
          <cell r="A1326" t="str">
            <v>ZK206.K116</v>
          </cell>
          <cell r="B1326" t="str">
            <v>ZK206</v>
          </cell>
          <cell r="C1326">
            <v>0</v>
          </cell>
          <cell r="D1326">
            <v>0</v>
          </cell>
          <cell r="E1326">
            <v>0</v>
          </cell>
          <cell r="F1326">
            <v>278.33999999999997</v>
          </cell>
          <cell r="G1326">
            <v>0</v>
          </cell>
          <cell r="H1326">
            <v>278.33999999999997</v>
          </cell>
          <cell r="J1326" t="str">
            <v>ZK206.K116</v>
          </cell>
          <cell r="K1326">
            <v>278.33999999999997</v>
          </cell>
          <cell r="L1326" t="str">
            <v>ZK206.K116</v>
          </cell>
          <cell r="M1326" t="str">
            <v>ZK206.K116</v>
          </cell>
          <cell r="N1326" t="str">
            <v>ZK206</v>
          </cell>
          <cell r="O1326" t="str">
            <v>K116</v>
          </cell>
          <cell r="Q1326">
            <v>278.33999999999997</v>
          </cell>
          <cell r="R1326">
            <v>0</v>
          </cell>
          <cell r="S1326" t="b">
            <v>0</v>
          </cell>
          <cell r="U1326" t="str">
            <v>ZK2</v>
          </cell>
          <cell r="V1326"/>
          <cell r="W1326"/>
          <cell r="X1326"/>
          <cell r="Y1326"/>
          <cell r="Z1326"/>
          <cell r="AA1326"/>
          <cell r="AB1326"/>
          <cell r="AC1326">
            <v>0</v>
          </cell>
          <cell r="AD1326">
            <v>0</v>
          </cell>
          <cell r="AE1326">
            <v>278.33999999999997</v>
          </cell>
          <cell r="AF1326">
            <v>0</v>
          </cell>
          <cell r="AG1326" t="e">
            <v>#N/A</v>
          </cell>
          <cell r="AK1326">
            <v>1</v>
          </cell>
          <cell r="AL1326">
            <v>0</v>
          </cell>
          <cell r="AV1326">
            <v>278.33999999999997</v>
          </cell>
        </row>
        <row r="1327">
          <cell r="A1327" t="str">
            <v>ZK206.K150</v>
          </cell>
          <cell r="B1327" t="str">
            <v>ZK206</v>
          </cell>
          <cell r="C1327">
            <v>0</v>
          </cell>
          <cell r="D1327">
            <v>0</v>
          </cell>
          <cell r="E1327">
            <v>0</v>
          </cell>
          <cell r="F1327">
            <v>288.20999999999998</v>
          </cell>
          <cell r="G1327">
            <v>0</v>
          </cell>
          <cell r="H1327">
            <v>288.20999999999998</v>
          </cell>
          <cell r="J1327" t="str">
            <v>ZK206.K150</v>
          </cell>
          <cell r="K1327">
            <v>288.20999999999998</v>
          </cell>
          <cell r="L1327" t="str">
            <v>ZK206.K150</v>
          </cell>
          <cell r="M1327" t="str">
            <v>ZK206.K150</v>
          </cell>
          <cell r="N1327" t="str">
            <v>ZK206</v>
          </cell>
          <cell r="O1327" t="str">
            <v>K150</v>
          </cell>
          <cell r="Q1327">
            <v>288.20999999999998</v>
          </cell>
          <cell r="R1327">
            <v>0</v>
          </cell>
          <cell r="S1327" t="b">
            <v>0</v>
          </cell>
          <cell r="U1327" t="str">
            <v>ZK2</v>
          </cell>
          <cell r="V1327"/>
          <cell r="W1327"/>
          <cell r="X1327"/>
          <cell r="Y1327"/>
          <cell r="Z1327"/>
          <cell r="AA1327"/>
          <cell r="AB1327"/>
          <cell r="AC1327">
            <v>0</v>
          </cell>
          <cell r="AD1327">
            <v>0</v>
          </cell>
          <cell r="AE1327">
            <v>288.20999999999998</v>
          </cell>
          <cell r="AF1327">
            <v>0</v>
          </cell>
          <cell r="AG1327" t="e">
            <v>#N/A</v>
          </cell>
          <cell r="AK1327">
            <v>1</v>
          </cell>
          <cell r="AL1327">
            <v>0</v>
          </cell>
          <cell r="AV1327">
            <v>288.20999999999998</v>
          </cell>
        </row>
        <row r="1328">
          <cell r="A1328" t="str">
            <v>ZK206.K335</v>
          </cell>
          <cell r="B1328" t="str">
            <v>ZK206</v>
          </cell>
          <cell r="C1328">
            <v>0</v>
          </cell>
          <cell r="D1328">
            <v>0</v>
          </cell>
          <cell r="E1328">
            <v>878.59</v>
          </cell>
          <cell r="F1328">
            <v>17.97</v>
          </cell>
          <cell r="G1328">
            <v>0</v>
          </cell>
          <cell r="H1328">
            <v>17.97</v>
          </cell>
          <cell r="J1328" t="str">
            <v>ZK206.K335</v>
          </cell>
          <cell r="K1328">
            <v>17.97</v>
          </cell>
          <cell r="L1328" t="str">
            <v>ZK206.K335</v>
          </cell>
          <cell r="M1328" t="str">
            <v>ZK206.K335</v>
          </cell>
          <cell r="N1328" t="str">
            <v>ZK206</v>
          </cell>
          <cell r="O1328" t="str">
            <v>K335</v>
          </cell>
          <cell r="Q1328">
            <v>17.97</v>
          </cell>
          <cell r="R1328">
            <v>0</v>
          </cell>
          <cell r="S1328" t="b">
            <v>0</v>
          </cell>
          <cell r="U1328" t="str">
            <v>ZK2</v>
          </cell>
          <cell r="V1328"/>
          <cell r="W1328"/>
          <cell r="X1328"/>
          <cell r="Y1328"/>
          <cell r="Z1328"/>
          <cell r="AA1328"/>
          <cell r="AB1328"/>
          <cell r="AC1328">
            <v>0</v>
          </cell>
          <cell r="AD1328">
            <v>878.59</v>
          </cell>
          <cell r="AE1328">
            <v>17.97</v>
          </cell>
          <cell r="AF1328">
            <v>0</v>
          </cell>
          <cell r="AG1328" t="e">
            <v>#N/A</v>
          </cell>
          <cell r="AK1328">
            <v>1</v>
          </cell>
          <cell r="AL1328">
            <v>0</v>
          </cell>
          <cell r="AV1328">
            <v>896.56000000000006</v>
          </cell>
        </row>
        <row r="1329">
          <cell r="A1329" t="str">
            <v>ZK206.K341</v>
          </cell>
          <cell r="B1329" t="str">
            <v>ZK206</v>
          </cell>
          <cell r="C1329">
            <v>0</v>
          </cell>
          <cell r="D1329">
            <v>0</v>
          </cell>
          <cell r="E1329">
            <v>0</v>
          </cell>
          <cell r="F1329">
            <v>216</v>
          </cell>
          <cell r="G1329">
            <v>0</v>
          </cell>
          <cell r="H1329">
            <v>216</v>
          </cell>
          <cell r="J1329" t="str">
            <v>ZK206.K341</v>
          </cell>
          <cell r="K1329">
            <v>216</v>
          </cell>
          <cell r="L1329" t="str">
            <v>ZK206.K341</v>
          </cell>
          <cell r="M1329" t="str">
            <v>ZK206.K341</v>
          </cell>
          <cell r="N1329" t="str">
            <v>ZK206</v>
          </cell>
          <cell r="O1329" t="str">
            <v>K341</v>
          </cell>
          <cell r="Q1329">
            <v>216</v>
          </cell>
          <cell r="R1329">
            <v>0</v>
          </cell>
          <cell r="S1329" t="b">
            <v>0</v>
          </cell>
          <cell r="U1329" t="str">
            <v>ZK2</v>
          </cell>
          <cell r="V1329"/>
          <cell r="W1329"/>
          <cell r="X1329"/>
          <cell r="Y1329"/>
          <cell r="Z1329"/>
          <cell r="AA1329"/>
          <cell r="AB1329"/>
          <cell r="AC1329">
            <v>0</v>
          </cell>
          <cell r="AD1329">
            <v>0</v>
          </cell>
          <cell r="AE1329">
            <v>216</v>
          </cell>
          <cell r="AF1329">
            <v>0</v>
          </cell>
          <cell r="AG1329" t="e">
            <v>#N/A</v>
          </cell>
          <cell r="AK1329">
            <v>1</v>
          </cell>
          <cell r="AL1329">
            <v>0</v>
          </cell>
          <cell r="AV1329">
            <v>216</v>
          </cell>
        </row>
        <row r="1330">
          <cell r="A1330" t="str">
            <v>ZK206.K343</v>
          </cell>
          <cell r="B1330" t="str">
            <v>ZK206</v>
          </cell>
          <cell r="C1330">
            <v>0</v>
          </cell>
          <cell r="D1330">
            <v>0</v>
          </cell>
          <cell r="E1330">
            <v>0</v>
          </cell>
          <cell r="F1330">
            <v>8.5</v>
          </cell>
          <cell r="G1330">
            <v>0</v>
          </cell>
          <cell r="H1330">
            <v>8.5</v>
          </cell>
          <cell r="J1330" t="str">
            <v>ZK206.K343</v>
          </cell>
          <cell r="K1330">
            <v>8.5</v>
          </cell>
          <cell r="L1330" t="str">
            <v>ZK206.K343</v>
          </cell>
          <cell r="M1330" t="str">
            <v>ZK206.K343</v>
          </cell>
          <cell r="N1330" t="str">
            <v>ZK206</v>
          </cell>
          <cell r="O1330" t="str">
            <v>K343</v>
          </cell>
          <cell r="Q1330">
            <v>8.5</v>
          </cell>
          <cell r="R1330">
            <v>0</v>
          </cell>
          <cell r="S1330" t="b">
            <v>0</v>
          </cell>
          <cell r="U1330" t="str">
            <v>ZK2</v>
          </cell>
          <cell r="V1330"/>
          <cell r="W1330"/>
          <cell r="X1330"/>
          <cell r="Y1330"/>
          <cell r="Z1330"/>
          <cell r="AA1330"/>
          <cell r="AB1330"/>
          <cell r="AC1330">
            <v>0</v>
          </cell>
          <cell r="AD1330">
            <v>0</v>
          </cell>
          <cell r="AE1330">
            <v>8.5</v>
          </cell>
          <cell r="AF1330">
            <v>0</v>
          </cell>
          <cell r="AG1330" t="e">
            <v>#N/A</v>
          </cell>
          <cell r="AK1330">
            <v>1</v>
          </cell>
          <cell r="AL1330">
            <v>0</v>
          </cell>
          <cell r="AV1330">
            <v>8.5</v>
          </cell>
        </row>
        <row r="1331">
          <cell r="A1331" t="str">
            <v>ZK206.K349</v>
          </cell>
          <cell r="B1331" t="str">
            <v>ZK206</v>
          </cell>
          <cell r="C1331">
            <v>0</v>
          </cell>
          <cell r="D1331">
            <v>16481.25</v>
          </cell>
          <cell r="E1331">
            <v>609.58000000000004</v>
          </cell>
          <cell r="F1331">
            <v>1825.81</v>
          </cell>
          <cell r="G1331">
            <v>0</v>
          </cell>
          <cell r="H1331">
            <v>1825.81</v>
          </cell>
          <cell r="J1331" t="str">
            <v>ZK206.K349</v>
          </cell>
          <cell r="K1331">
            <v>1825.81</v>
          </cell>
          <cell r="L1331" t="str">
            <v>ZK206.K349</v>
          </cell>
          <cell r="M1331" t="str">
            <v>ZK206.K349</v>
          </cell>
          <cell r="N1331" t="str">
            <v>ZK206</v>
          </cell>
          <cell r="O1331" t="str">
            <v>K349</v>
          </cell>
          <cell r="Q1331">
            <v>1825.81</v>
          </cell>
          <cell r="R1331">
            <v>16481.25</v>
          </cell>
          <cell r="S1331" t="b">
            <v>0</v>
          </cell>
          <cell r="U1331" t="str">
            <v>ZK2</v>
          </cell>
          <cell r="V1331"/>
          <cell r="W1331"/>
          <cell r="X1331"/>
          <cell r="Y1331"/>
          <cell r="Z1331"/>
          <cell r="AA1331"/>
          <cell r="AB1331"/>
          <cell r="AC1331">
            <v>16481.25</v>
          </cell>
          <cell r="AD1331">
            <v>609.58000000000004</v>
          </cell>
          <cell r="AE1331">
            <v>1825.81</v>
          </cell>
          <cell r="AF1331">
            <v>0</v>
          </cell>
          <cell r="AG1331" t="e">
            <v>#N/A</v>
          </cell>
          <cell r="AK1331">
            <v>1</v>
          </cell>
          <cell r="AL1331">
            <v>0</v>
          </cell>
          <cell r="AV1331">
            <v>18916.640000000003</v>
          </cell>
        </row>
        <row r="1332">
          <cell r="A1332" t="str">
            <v>ZK206.K350</v>
          </cell>
          <cell r="B1332" t="str">
            <v>ZK206</v>
          </cell>
          <cell r="C1332">
            <v>0</v>
          </cell>
          <cell r="D1332">
            <v>3690</v>
          </cell>
          <cell r="E1332">
            <v>11440.1</v>
          </cell>
          <cell r="F1332">
            <v>15122.59</v>
          </cell>
          <cell r="G1332">
            <v>348</v>
          </cell>
          <cell r="H1332">
            <v>15470.59</v>
          </cell>
          <cell r="J1332" t="str">
            <v>ZK206.K350</v>
          </cell>
          <cell r="K1332">
            <v>15470.59</v>
          </cell>
          <cell r="L1332" t="str">
            <v>ZK206.K350</v>
          </cell>
          <cell r="M1332" t="str">
            <v>ZK206.K350</v>
          </cell>
          <cell r="N1332" t="str">
            <v>ZK206</v>
          </cell>
          <cell r="O1332" t="str">
            <v>K350</v>
          </cell>
          <cell r="Q1332">
            <v>15470.59</v>
          </cell>
          <cell r="R1332">
            <v>3690</v>
          </cell>
          <cell r="S1332" t="b">
            <v>0</v>
          </cell>
          <cell r="U1332" t="str">
            <v>ZK2</v>
          </cell>
          <cell r="V1332"/>
          <cell r="W1332"/>
          <cell r="X1332"/>
          <cell r="Y1332"/>
          <cell r="Z1332"/>
          <cell r="AA1332"/>
          <cell r="AB1332"/>
          <cell r="AC1332">
            <v>3690</v>
          </cell>
          <cell r="AD1332">
            <v>11440.1</v>
          </cell>
          <cell r="AE1332">
            <v>15122.59</v>
          </cell>
          <cell r="AF1332">
            <v>348</v>
          </cell>
          <cell r="AG1332" t="e">
            <v>#N/A</v>
          </cell>
          <cell r="AK1332">
            <v>1</v>
          </cell>
          <cell r="AL1332">
            <v>0</v>
          </cell>
          <cell r="AV1332">
            <v>30252.690000000002</v>
          </cell>
        </row>
        <row r="1333">
          <cell r="A1333" t="str">
            <v>ZK206.K351</v>
          </cell>
          <cell r="B1333" t="str">
            <v>ZK206</v>
          </cell>
          <cell r="C1333">
            <v>0</v>
          </cell>
          <cell r="D1333">
            <v>0</v>
          </cell>
          <cell r="E1333">
            <v>27868.97</v>
          </cell>
          <cell r="F1333">
            <v>73920.62</v>
          </cell>
          <cell r="G1333">
            <v>529.45000000000005</v>
          </cell>
          <cell r="H1333">
            <v>74450.069999999992</v>
          </cell>
          <cell r="J1333" t="str">
            <v>ZK206.K351</v>
          </cell>
          <cell r="K1333">
            <v>74450.069999999992</v>
          </cell>
          <cell r="L1333" t="str">
            <v>ZK206.K351</v>
          </cell>
          <cell r="M1333" t="str">
            <v>ZK206.K351</v>
          </cell>
          <cell r="N1333" t="str">
            <v>ZK206</v>
          </cell>
          <cell r="O1333" t="str">
            <v>K351</v>
          </cell>
          <cell r="Q1333">
            <v>74450.069999999992</v>
          </cell>
          <cell r="R1333">
            <v>0</v>
          </cell>
          <cell r="S1333" t="b">
            <v>0</v>
          </cell>
          <cell r="U1333" t="str">
            <v>ZK2</v>
          </cell>
          <cell r="V1333"/>
          <cell r="W1333"/>
          <cell r="X1333"/>
          <cell r="Y1333"/>
          <cell r="Z1333"/>
          <cell r="AA1333"/>
          <cell r="AB1333"/>
          <cell r="AC1333">
            <v>0</v>
          </cell>
          <cell r="AD1333">
            <v>27868.97</v>
          </cell>
          <cell r="AE1333">
            <v>73920.62</v>
          </cell>
          <cell r="AF1333">
            <v>529.45000000000005</v>
          </cell>
          <cell r="AG1333" t="e">
            <v>#N/A</v>
          </cell>
          <cell r="AK1333">
            <v>1</v>
          </cell>
          <cell r="AL1333">
            <v>0</v>
          </cell>
          <cell r="AV1333">
            <v>101789.59</v>
          </cell>
        </row>
        <row r="1334">
          <cell r="A1334" t="str">
            <v>ZK206.K352</v>
          </cell>
          <cell r="B1334" t="str">
            <v>ZK206</v>
          </cell>
          <cell r="C1334">
            <v>0</v>
          </cell>
          <cell r="D1334">
            <v>6125.74</v>
          </cell>
          <cell r="E1334">
            <v>100742.76000000001</v>
          </cell>
          <cell r="F1334">
            <v>47260.18</v>
          </cell>
          <cell r="G1334">
            <v>0</v>
          </cell>
          <cell r="H1334">
            <v>47260.18</v>
          </cell>
          <cell r="J1334" t="str">
            <v>ZK206.K352</v>
          </cell>
          <cell r="K1334">
            <v>47260.18</v>
          </cell>
          <cell r="L1334" t="str">
            <v>ZK206.K352</v>
          </cell>
          <cell r="M1334" t="str">
            <v>ZK206.K352</v>
          </cell>
          <cell r="N1334" t="str">
            <v>ZK206</v>
          </cell>
          <cell r="O1334" t="str">
            <v>K352</v>
          </cell>
          <cell r="Q1334">
            <v>47260.18</v>
          </cell>
          <cell r="R1334">
            <v>6125.74</v>
          </cell>
          <cell r="S1334" t="b">
            <v>0</v>
          </cell>
          <cell r="U1334" t="str">
            <v>ZK2</v>
          </cell>
          <cell r="V1334"/>
          <cell r="W1334"/>
          <cell r="X1334"/>
          <cell r="Y1334"/>
          <cell r="Z1334"/>
          <cell r="AA1334"/>
          <cell r="AB1334"/>
          <cell r="AC1334">
            <v>6125.74</v>
          </cell>
          <cell r="AD1334">
            <v>100742.76000000001</v>
          </cell>
          <cell r="AE1334">
            <v>47260.18</v>
          </cell>
          <cell r="AF1334">
            <v>0</v>
          </cell>
          <cell r="AG1334" t="e">
            <v>#N/A</v>
          </cell>
          <cell r="AK1334">
            <v>1</v>
          </cell>
          <cell r="AL1334">
            <v>0</v>
          </cell>
          <cell r="AV1334">
            <v>154128.68000000002</v>
          </cell>
        </row>
        <row r="1335">
          <cell r="A1335" t="str">
            <v>ZK206.K353</v>
          </cell>
          <cell r="B1335" t="str">
            <v>ZK206</v>
          </cell>
          <cell r="C1335">
            <v>0</v>
          </cell>
          <cell r="D1335">
            <v>4916.24</v>
          </cell>
          <cell r="E1335">
            <v>15998.99</v>
          </cell>
          <cell r="F1335">
            <v>4460.25</v>
          </cell>
          <cell r="G1335">
            <v>0</v>
          </cell>
          <cell r="H1335">
            <v>4460.25</v>
          </cell>
          <cell r="J1335" t="str">
            <v>ZK206.K353</v>
          </cell>
          <cell r="K1335">
            <v>4460.25</v>
          </cell>
          <cell r="L1335" t="str">
            <v>ZK206.K353</v>
          </cell>
          <cell r="M1335" t="str">
            <v>ZK206.K353</v>
          </cell>
          <cell r="N1335" t="str">
            <v>ZK206</v>
          </cell>
          <cell r="O1335" t="str">
            <v>K353</v>
          </cell>
          <cell r="Q1335">
            <v>4460.25</v>
          </cell>
          <cell r="R1335">
            <v>4916.24</v>
          </cell>
          <cell r="S1335" t="b">
            <v>0</v>
          </cell>
          <cell r="U1335" t="str">
            <v>ZK2</v>
          </cell>
          <cell r="V1335"/>
          <cell r="W1335"/>
          <cell r="X1335"/>
          <cell r="Y1335"/>
          <cell r="Z1335"/>
          <cell r="AA1335"/>
          <cell r="AB1335"/>
          <cell r="AC1335">
            <v>4916.24</v>
          </cell>
          <cell r="AD1335">
            <v>15998.99</v>
          </cell>
          <cell r="AE1335">
            <v>4460.25</v>
          </cell>
          <cell r="AF1335">
            <v>0</v>
          </cell>
          <cell r="AG1335" t="e">
            <v>#N/A</v>
          </cell>
          <cell r="AK1335">
            <v>1</v>
          </cell>
          <cell r="AL1335">
            <v>0</v>
          </cell>
          <cell r="AV1335">
            <v>25375.48</v>
          </cell>
        </row>
        <row r="1336">
          <cell r="A1336" t="str">
            <v>ZK206.K354</v>
          </cell>
          <cell r="B1336" t="str">
            <v>ZK206</v>
          </cell>
          <cell r="C1336">
            <v>0</v>
          </cell>
          <cell r="D1336">
            <v>5338.13</v>
          </cell>
          <cell r="E1336">
            <v>207625.64</v>
          </cell>
          <cell r="F1336">
            <v>85210.85</v>
          </cell>
          <cell r="G1336">
            <v>3000</v>
          </cell>
          <cell r="H1336">
            <v>88210.85</v>
          </cell>
          <cell r="J1336" t="str">
            <v>ZK206.K354</v>
          </cell>
          <cell r="K1336">
            <v>88210.85</v>
          </cell>
          <cell r="L1336" t="str">
            <v>ZK206.K354</v>
          </cell>
          <cell r="M1336" t="str">
            <v>ZK206.K354</v>
          </cell>
          <cell r="N1336" t="str">
            <v>ZK206</v>
          </cell>
          <cell r="O1336" t="str">
            <v>K354</v>
          </cell>
          <cell r="Q1336">
            <v>88210.85</v>
          </cell>
          <cell r="R1336">
            <v>5338.13</v>
          </cell>
          <cell r="S1336" t="b">
            <v>0</v>
          </cell>
          <cell r="U1336" t="str">
            <v>ZK2</v>
          </cell>
          <cell r="V1336"/>
          <cell r="W1336"/>
          <cell r="X1336"/>
          <cell r="Y1336"/>
          <cell r="Z1336"/>
          <cell r="AA1336"/>
          <cell r="AB1336"/>
          <cell r="AC1336">
            <v>5338.13</v>
          </cell>
          <cell r="AD1336">
            <v>207625.64</v>
          </cell>
          <cell r="AE1336">
            <v>85210.85</v>
          </cell>
          <cell r="AF1336">
            <v>3000</v>
          </cell>
          <cell r="AG1336" t="e">
            <v>#N/A</v>
          </cell>
          <cell r="AK1336">
            <v>1</v>
          </cell>
          <cell r="AL1336">
            <v>0</v>
          </cell>
          <cell r="AV1336">
            <v>298174.62</v>
          </cell>
        </row>
        <row r="1337">
          <cell r="A1337" t="str">
            <v>ZK206.K355</v>
          </cell>
          <cell r="B1337" t="str">
            <v>ZK206</v>
          </cell>
          <cell r="C1337">
            <v>0</v>
          </cell>
          <cell r="D1337">
            <v>0</v>
          </cell>
          <cell r="E1337">
            <v>75045.95</v>
          </cell>
          <cell r="F1337">
            <v>90836.57</v>
          </cell>
          <cell r="G1337">
            <v>1082.5</v>
          </cell>
          <cell r="H1337">
            <v>91919.07</v>
          </cell>
          <cell r="J1337" t="str">
            <v>ZK206.K355</v>
          </cell>
          <cell r="K1337">
            <v>91919.07</v>
          </cell>
          <cell r="L1337" t="str">
            <v>ZK206.K355</v>
          </cell>
          <cell r="M1337" t="str">
            <v>ZK206.K355</v>
          </cell>
          <cell r="N1337" t="str">
            <v>ZK206</v>
          </cell>
          <cell r="O1337" t="str">
            <v>K355</v>
          </cell>
          <cell r="Q1337">
            <v>91919.07</v>
          </cell>
          <cell r="R1337">
            <v>0</v>
          </cell>
          <cell r="S1337" t="b">
            <v>0</v>
          </cell>
          <cell r="U1337" t="str">
            <v>ZK2</v>
          </cell>
          <cell r="V1337"/>
          <cell r="W1337"/>
          <cell r="X1337"/>
          <cell r="Y1337"/>
          <cell r="Z1337"/>
          <cell r="AA1337"/>
          <cell r="AB1337"/>
          <cell r="AC1337">
            <v>0</v>
          </cell>
          <cell r="AD1337">
            <v>75045.95</v>
          </cell>
          <cell r="AE1337">
            <v>90836.57</v>
          </cell>
          <cell r="AF1337">
            <v>1082.5</v>
          </cell>
          <cell r="AG1337" t="e">
            <v>#N/A</v>
          </cell>
          <cell r="AK1337">
            <v>1</v>
          </cell>
          <cell r="AL1337">
            <v>0</v>
          </cell>
          <cell r="AV1337">
            <v>165882.52000000002</v>
          </cell>
        </row>
        <row r="1338">
          <cell r="A1338" t="str">
            <v>ZK206.K356</v>
          </cell>
          <cell r="B1338" t="str">
            <v>ZK206</v>
          </cell>
          <cell r="C1338">
            <v>0</v>
          </cell>
          <cell r="D1338">
            <v>0</v>
          </cell>
          <cell r="E1338">
            <v>3903.65</v>
          </cell>
          <cell r="F1338">
            <v>56920.94</v>
          </cell>
          <cell r="G1338">
            <v>650</v>
          </cell>
          <cell r="H1338">
            <v>57570.94</v>
          </cell>
          <cell r="J1338" t="str">
            <v>ZK206.K356</v>
          </cell>
          <cell r="K1338">
            <v>57570.94</v>
          </cell>
          <cell r="L1338" t="str">
            <v>ZK206.K356</v>
          </cell>
          <cell r="M1338" t="str">
            <v>ZK206.K356</v>
          </cell>
          <cell r="N1338" t="str">
            <v>ZK206</v>
          </cell>
          <cell r="O1338" t="str">
            <v>K356</v>
          </cell>
          <cell r="Q1338">
            <v>57570.94</v>
          </cell>
          <cell r="R1338">
            <v>0</v>
          </cell>
          <cell r="S1338" t="b">
            <v>0</v>
          </cell>
          <cell r="U1338" t="str">
            <v>ZK2</v>
          </cell>
          <cell r="V1338"/>
          <cell r="W1338"/>
          <cell r="X1338"/>
          <cell r="Y1338"/>
          <cell r="Z1338"/>
          <cell r="AA1338"/>
          <cell r="AB1338"/>
          <cell r="AC1338">
            <v>0</v>
          </cell>
          <cell r="AD1338">
            <v>3903.65</v>
          </cell>
          <cell r="AE1338">
            <v>56920.94</v>
          </cell>
          <cell r="AF1338">
            <v>650</v>
          </cell>
          <cell r="AG1338" t="e">
            <v>#N/A</v>
          </cell>
          <cell r="AK1338">
            <v>1</v>
          </cell>
          <cell r="AL1338">
            <v>0</v>
          </cell>
          <cell r="AV1338">
            <v>60824.590000000004</v>
          </cell>
        </row>
        <row r="1339">
          <cell r="A1339" t="str">
            <v>ZK207.K015</v>
          </cell>
          <cell r="B1339" t="str">
            <v>ZK207</v>
          </cell>
          <cell r="C1339">
            <v>0</v>
          </cell>
          <cell r="D1339">
            <v>0</v>
          </cell>
          <cell r="E1339">
            <v>-7282.19</v>
          </cell>
          <cell r="F1339">
            <v>-15868.34</v>
          </cell>
          <cell r="G1339">
            <v>0</v>
          </cell>
          <cell r="H1339">
            <v>-15868.34</v>
          </cell>
          <cell r="J1339" t="str">
            <v>ZK207.K015</v>
          </cell>
          <cell r="K1339">
            <v>-15868.34</v>
          </cell>
          <cell r="L1339" t="str">
            <v>ZK207.K015</v>
          </cell>
          <cell r="M1339" t="str">
            <v>ZK207.K015</v>
          </cell>
          <cell r="N1339" t="str">
            <v>ZK207</v>
          </cell>
          <cell r="O1339" t="str">
            <v>K015</v>
          </cell>
          <cell r="Q1339">
            <v>-15868.34</v>
          </cell>
          <cell r="R1339">
            <v>0</v>
          </cell>
          <cell r="S1339" t="b">
            <v>0</v>
          </cell>
          <cell r="U1339" t="str">
            <v>ZK2</v>
          </cell>
          <cell r="V1339"/>
          <cell r="W1339"/>
          <cell r="X1339"/>
          <cell r="Y1339"/>
          <cell r="Z1339"/>
          <cell r="AA1339"/>
          <cell r="AB1339"/>
          <cell r="AC1339">
            <v>0</v>
          </cell>
          <cell r="AD1339">
            <v>-7282.19</v>
          </cell>
          <cell r="AE1339">
            <v>-15868.34</v>
          </cell>
          <cell r="AF1339">
            <v>0</v>
          </cell>
          <cell r="AG1339" t="e">
            <v>#N/A</v>
          </cell>
          <cell r="AK1339">
            <v>1</v>
          </cell>
          <cell r="AL1339">
            <v>0</v>
          </cell>
          <cell r="AV1339">
            <v>-23150.53</v>
          </cell>
        </row>
        <row r="1340">
          <cell r="A1340" t="str">
            <v>ZK207.K016</v>
          </cell>
          <cell r="B1340" t="str">
            <v>ZK207</v>
          </cell>
          <cell r="C1340">
            <v>0</v>
          </cell>
          <cell r="D1340">
            <v>0</v>
          </cell>
          <cell r="E1340">
            <v>-1057.4100000000001</v>
          </cell>
          <cell r="F1340">
            <v>-1418.59</v>
          </cell>
          <cell r="G1340">
            <v>0</v>
          </cell>
          <cell r="H1340">
            <v>-1418.59</v>
          </cell>
          <cell r="J1340" t="str">
            <v>ZK207.K016</v>
          </cell>
          <cell r="K1340">
            <v>-1418.59</v>
          </cell>
          <cell r="L1340" t="str">
            <v>ZK207.K016</v>
          </cell>
          <cell r="M1340" t="str">
            <v>ZK207.K016</v>
          </cell>
          <cell r="N1340" t="str">
            <v>ZK207</v>
          </cell>
          <cell r="O1340" t="str">
            <v>K016</v>
          </cell>
          <cell r="Q1340">
            <v>-1418.59</v>
          </cell>
          <cell r="R1340">
            <v>0</v>
          </cell>
          <cell r="S1340" t="b">
            <v>0</v>
          </cell>
          <cell r="U1340" t="str">
            <v>ZK2</v>
          </cell>
          <cell r="V1340"/>
          <cell r="W1340"/>
          <cell r="X1340"/>
          <cell r="Y1340"/>
          <cell r="Z1340"/>
          <cell r="AA1340"/>
          <cell r="AB1340"/>
          <cell r="AC1340">
            <v>0</v>
          </cell>
          <cell r="AD1340">
            <v>-1057.4100000000001</v>
          </cell>
          <cell r="AE1340">
            <v>-1418.59</v>
          </cell>
          <cell r="AF1340">
            <v>0</v>
          </cell>
          <cell r="AG1340" t="e">
            <v>#N/A</v>
          </cell>
          <cell r="AK1340">
            <v>1</v>
          </cell>
          <cell r="AL1340">
            <v>0</v>
          </cell>
          <cell r="AV1340">
            <v>-2476</v>
          </cell>
        </row>
        <row r="1341">
          <cell r="A1341" t="str">
            <v>ZK207.K133</v>
          </cell>
          <cell r="B1341" t="str">
            <v>ZK207</v>
          </cell>
          <cell r="C1341">
            <v>0</v>
          </cell>
          <cell r="D1341">
            <v>0</v>
          </cell>
          <cell r="E1341">
            <v>0</v>
          </cell>
          <cell r="F1341">
            <v>6.12</v>
          </cell>
          <cell r="G1341">
            <v>0</v>
          </cell>
          <cell r="H1341">
            <v>6.12</v>
          </cell>
          <cell r="J1341" t="str">
            <v>ZK207.K133</v>
          </cell>
          <cell r="K1341">
            <v>6.12</v>
          </cell>
          <cell r="L1341" t="str">
            <v>ZK207.K133</v>
          </cell>
          <cell r="M1341" t="str">
            <v>ZK207.K133</v>
          </cell>
          <cell r="N1341" t="str">
            <v>ZK207</v>
          </cell>
          <cell r="O1341" t="str">
            <v>K133</v>
          </cell>
          <cell r="Q1341">
            <v>6.12</v>
          </cell>
          <cell r="R1341">
            <v>0</v>
          </cell>
          <cell r="S1341" t="b">
            <v>0</v>
          </cell>
          <cell r="U1341" t="str">
            <v>ZK2</v>
          </cell>
          <cell r="V1341"/>
          <cell r="W1341"/>
          <cell r="X1341"/>
          <cell r="Y1341"/>
          <cell r="Z1341"/>
          <cell r="AA1341"/>
          <cell r="AB1341"/>
          <cell r="AC1341">
            <v>0</v>
          </cell>
          <cell r="AD1341">
            <v>0</v>
          </cell>
          <cell r="AE1341">
            <v>6.12</v>
          </cell>
          <cell r="AF1341">
            <v>0</v>
          </cell>
          <cell r="AG1341" t="e">
            <v>#N/A</v>
          </cell>
          <cell r="AK1341">
            <v>1</v>
          </cell>
          <cell r="AL1341">
            <v>0</v>
          </cell>
          <cell r="AV1341">
            <v>6.12</v>
          </cell>
        </row>
        <row r="1342">
          <cell r="A1342" t="str">
            <v>ZK207.K176</v>
          </cell>
          <cell r="B1342" t="str">
            <v>ZK207</v>
          </cell>
          <cell r="C1342">
            <v>0</v>
          </cell>
          <cell r="D1342">
            <v>0</v>
          </cell>
          <cell r="E1342">
            <v>219.95</v>
          </cell>
          <cell r="F1342">
            <v>0</v>
          </cell>
          <cell r="G1342">
            <v>0</v>
          </cell>
          <cell r="H1342">
            <v>0</v>
          </cell>
          <cell r="J1342" t="str">
            <v>ZK207.K176</v>
          </cell>
          <cell r="K1342">
            <v>0</v>
          </cell>
          <cell r="L1342" t="str">
            <v>ZK207.K176</v>
          </cell>
          <cell r="M1342" t="str">
            <v>ZK207.K176</v>
          </cell>
          <cell r="N1342" t="str">
            <v>ZK207</v>
          </cell>
          <cell r="O1342" t="str">
            <v>K176</v>
          </cell>
          <cell r="Q1342">
            <v>0</v>
          </cell>
          <cell r="R1342">
            <v>0</v>
          </cell>
          <cell r="S1342" t="b">
            <v>0</v>
          </cell>
          <cell r="U1342" t="str">
            <v>ZK2</v>
          </cell>
          <cell r="V1342"/>
          <cell r="W1342"/>
          <cell r="X1342"/>
          <cell r="Y1342"/>
          <cell r="Z1342"/>
          <cell r="AA1342"/>
          <cell r="AB1342"/>
          <cell r="AC1342">
            <v>0</v>
          </cell>
          <cell r="AD1342">
            <v>219.95</v>
          </cell>
          <cell r="AE1342">
            <v>0</v>
          </cell>
          <cell r="AF1342">
            <v>0</v>
          </cell>
          <cell r="AG1342" t="e">
            <v>#N/A</v>
          </cell>
          <cell r="AK1342">
            <v>1</v>
          </cell>
          <cell r="AL1342">
            <v>0</v>
          </cell>
          <cell r="AV1342">
            <v>219.95</v>
          </cell>
        </row>
        <row r="1343">
          <cell r="A1343" t="str">
            <v>ZK207.K309</v>
          </cell>
          <cell r="B1343" t="str">
            <v>ZK207</v>
          </cell>
          <cell r="C1343">
            <v>0</v>
          </cell>
          <cell r="D1343">
            <v>0</v>
          </cell>
          <cell r="E1343">
            <v>2000</v>
          </cell>
          <cell r="F1343">
            <v>0</v>
          </cell>
          <cell r="G1343">
            <v>0</v>
          </cell>
          <cell r="H1343">
            <v>0</v>
          </cell>
          <cell r="J1343" t="str">
            <v>ZK207.K309</v>
          </cell>
          <cell r="K1343">
            <v>0</v>
          </cell>
          <cell r="L1343" t="str">
            <v>ZK207.K309</v>
          </cell>
          <cell r="M1343" t="str">
            <v>ZK207.K309</v>
          </cell>
          <cell r="N1343" t="str">
            <v>ZK207</v>
          </cell>
          <cell r="O1343" t="str">
            <v>K309</v>
          </cell>
          <cell r="Q1343">
            <v>0</v>
          </cell>
          <cell r="R1343">
            <v>0</v>
          </cell>
          <cell r="S1343" t="b">
            <v>0</v>
          </cell>
          <cell r="U1343" t="str">
            <v>ZK2</v>
          </cell>
          <cell r="V1343"/>
          <cell r="W1343"/>
          <cell r="X1343"/>
          <cell r="Y1343"/>
          <cell r="Z1343"/>
          <cell r="AA1343"/>
          <cell r="AB1343"/>
          <cell r="AC1343">
            <v>0</v>
          </cell>
          <cell r="AD1343">
            <v>2000</v>
          </cell>
          <cell r="AE1343">
            <v>0</v>
          </cell>
          <cell r="AF1343">
            <v>0</v>
          </cell>
          <cell r="AG1343" t="e">
            <v>#N/A</v>
          </cell>
          <cell r="AK1343">
            <v>1</v>
          </cell>
          <cell r="AL1343">
            <v>0</v>
          </cell>
          <cell r="AV1343">
            <v>2000</v>
          </cell>
        </row>
        <row r="1344">
          <cell r="A1344" t="str">
            <v>ZK207.K327</v>
          </cell>
          <cell r="B1344" t="str">
            <v>ZK207</v>
          </cell>
          <cell r="C1344">
            <v>0</v>
          </cell>
          <cell r="D1344">
            <v>0</v>
          </cell>
          <cell r="E1344">
            <v>0</v>
          </cell>
          <cell r="F1344">
            <v>-433.5</v>
          </cell>
          <cell r="G1344">
            <v>0</v>
          </cell>
          <cell r="H1344">
            <v>-433.5</v>
          </cell>
          <cell r="J1344" t="str">
            <v>ZK207.K327</v>
          </cell>
          <cell r="K1344">
            <v>-433.5</v>
          </cell>
          <cell r="L1344" t="str">
            <v>ZK207.K327</v>
          </cell>
          <cell r="M1344" t="str">
            <v>ZK207.K327</v>
          </cell>
          <cell r="N1344" t="str">
            <v>ZK207</v>
          </cell>
          <cell r="O1344" t="str">
            <v>K327</v>
          </cell>
          <cell r="Q1344">
            <v>-433.5</v>
          </cell>
          <cell r="R1344">
            <v>0</v>
          </cell>
          <cell r="S1344" t="b">
            <v>0</v>
          </cell>
          <cell r="U1344" t="str">
            <v>ZK2</v>
          </cell>
          <cell r="V1344"/>
          <cell r="W1344"/>
          <cell r="X1344"/>
          <cell r="Y1344"/>
          <cell r="Z1344"/>
          <cell r="AA1344"/>
          <cell r="AB1344"/>
          <cell r="AC1344">
            <v>0</v>
          </cell>
          <cell r="AD1344">
            <v>0</v>
          </cell>
          <cell r="AE1344">
            <v>-433.5</v>
          </cell>
          <cell r="AF1344">
            <v>0</v>
          </cell>
          <cell r="AG1344" t="e">
            <v>#N/A</v>
          </cell>
          <cell r="AK1344">
            <v>1</v>
          </cell>
          <cell r="AL1344">
            <v>0</v>
          </cell>
          <cell r="AV1344">
            <v>-433.5</v>
          </cell>
        </row>
        <row r="1345">
          <cell r="A1345" t="str">
            <v>ZK207.K360</v>
          </cell>
          <cell r="B1345" t="str">
            <v>ZK207</v>
          </cell>
          <cell r="C1345">
            <v>0</v>
          </cell>
          <cell r="D1345">
            <v>0</v>
          </cell>
          <cell r="E1345">
            <v>3816.44</v>
          </cell>
          <cell r="F1345">
            <v>4222.7700000000004</v>
          </cell>
          <cell r="G1345">
            <v>0</v>
          </cell>
          <cell r="H1345">
            <v>4222.7700000000004</v>
          </cell>
          <cell r="J1345" t="str">
            <v>ZK207.K360</v>
          </cell>
          <cell r="K1345">
            <v>4222.7700000000004</v>
          </cell>
          <cell r="L1345" t="str">
            <v>ZK207.K360</v>
          </cell>
          <cell r="M1345" t="str">
            <v>ZK207.K360</v>
          </cell>
          <cell r="N1345" t="str">
            <v>ZK207</v>
          </cell>
          <cell r="O1345" t="str">
            <v>K360</v>
          </cell>
          <cell r="Q1345">
            <v>4222.7700000000004</v>
          </cell>
          <cell r="R1345">
            <v>0</v>
          </cell>
          <cell r="S1345" t="b">
            <v>0</v>
          </cell>
          <cell r="U1345" t="str">
            <v>ZK2</v>
          </cell>
          <cell r="V1345"/>
          <cell r="W1345"/>
          <cell r="X1345"/>
          <cell r="Y1345"/>
          <cell r="Z1345"/>
          <cell r="AA1345"/>
          <cell r="AB1345"/>
          <cell r="AC1345">
            <v>0</v>
          </cell>
          <cell r="AD1345">
            <v>3816.44</v>
          </cell>
          <cell r="AE1345">
            <v>4222.7700000000004</v>
          </cell>
          <cell r="AF1345">
            <v>0</v>
          </cell>
          <cell r="AG1345" t="e">
            <v>#N/A</v>
          </cell>
          <cell r="AK1345">
            <v>1</v>
          </cell>
          <cell r="AL1345">
            <v>0</v>
          </cell>
          <cell r="AV1345">
            <v>8039.2100000000009</v>
          </cell>
        </row>
        <row r="1346">
          <cell r="A1346" t="str">
            <v>ZK207.K361</v>
          </cell>
          <cell r="B1346" t="str">
            <v>ZK207</v>
          </cell>
          <cell r="C1346">
            <v>0</v>
          </cell>
          <cell r="D1346">
            <v>0</v>
          </cell>
          <cell r="E1346">
            <v>12523.05</v>
          </cell>
          <cell r="F1346">
            <v>31193.279999999999</v>
          </cell>
          <cell r="G1346">
            <v>0</v>
          </cell>
          <cell r="H1346">
            <v>31193.279999999999</v>
          </cell>
          <cell r="J1346" t="str">
            <v>ZK207.K361</v>
          </cell>
          <cell r="K1346">
            <v>31193.279999999999</v>
          </cell>
          <cell r="L1346" t="str">
            <v>ZK207.K361</v>
          </cell>
          <cell r="M1346" t="str">
            <v>ZK207.K361</v>
          </cell>
          <cell r="N1346" t="str">
            <v>ZK207</v>
          </cell>
          <cell r="O1346" t="str">
            <v>K361</v>
          </cell>
          <cell r="Q1346">
            <v>31193.279999999999</v>
          </cell>
          <cell r="R1346">
            <v>0</v>
          </cell>
          <cell r="S1346" t="b">
            <v>0</v>
          </cell>
          <cell r="U1346" t="str">
            <v>ZK2</v>
          </cell>
          <cell r="V1346"/>
          <cell r="W1346"/>
          <cell r="X1346"/>
          <cell r="Y1346"/>
          <cell r="Z1346"/>
          <cell r="AA1346"/>
          <cell r="AB1346"/>
          <cell r="AC1346">
            <v>0</v>
          </cell>
          <cell r="AD1346">
            <v>12523.05</v>
          </cell>
          <cell r="AE1346">
            <v>31193.279999999999</v>
          </cell>
          <cell r="AF1346">
            <v>0</v>
          </cell>
          <cell r="AG1346" t="e">
            <v>#N/A</v>
          </cell>
          <cell r="AK1346">
            <v>1</v>
          </cell>
          <cell r="AL1346">
            <v>0</v>
          </cell>
          <cell r="AV1346">
            <v>43716.33</v>
          </cell>
        </row>
        <row r="1347">
          <cell r="A1347" t="str">
            <v>ZK207.K362</v>
          </cell>
          <cell r="B1347" t="str">
            <v>ZK207</v>
          </cell>
          <cell r="C1347">
            <v>0</v>
          </cell>
          <cell r="D1347">
            <v>0</v>
          </cell>
          <cell r="E1347">
            <v>17550</v>
          </cell>
          <cell r="F1347">
            <v>0</v>
          </cell>
          <cell r="G1347">
            <v>0</v>
          </cell>
          <cell r="H1347">
            <v>0</v>
          </cell>
          <cell r="J1347" t="str">
            <v>ZK207.K362</v>
          </cell>
          <cell r="K1347">
            <v>0</v>
          </cell>
          <cell r="L1347" t="str">
            <v>ZK207.K362</v>
          </cell>
          <cell r="M1347" t="str">
            <v>ZK207.K362</v>
          </cell>
          <cell r="N1347" t="str">
            <v>ZK207</v>
          </cell>
          <cell r="O1347" t="str">
            <v>K362</v>
          </cell>
          <cell r="Q1347">
            <v>0</v>
          </cell>
          <cell r="R1347">
            <v>0</v>
          </cell>
          <cell r="S1347" t="b">
            <v>0</v>
          </cell>
          <cell r="U1347" t="str">
            <v>ZK2</v>
          </cell>
          <cell r="V1347"/>
          <cell r="W1347"/>
          <cell r="X1347"/>
          <cell r="Y1347"/>
          <cell r="Z1347"/>
          <cell r="AA1347"/>
          <cell r="AB1347"/>
          <cell r="AC1347">
            <v>0</v>
          </cell>
          <cell r="AD1347">
            <v>17550</v>
          </cell>
          <cell r="AE1347">
            <v>0</v>
          </cell>
          <cell r="AF1347">
            <v>0</v>
          </cell>
          <cell r="AG1347" t="e">
            <v>#N/A</v>
          </cell>
          <cell r="AK1347">
            <v>1</v>
          </cell>
          <cell r="AL1347">
            <v>0</v>
          </cell>
          <cell r="AV1347">
            <v>17550</v>
          </cell>
        </row>
        <row r="1348">
          <cell r="A1348" t="str">
            <v>ZK208.K136</v>
          </cell>
          <cell r="B1348" t="str">
            <v>ZK208</v>
          </cell>
          <cell r="C1348">
            <v>0</v>
          </cell>
          <cell r="D1348">
            <v>0</v>
          </cell>
          <cell r="E1348">
            <v>82.62</v>
          </cell>
          <cell r="F1348">
            <v>0</v>
          </cell>
          <cell r="G1348">
            <v>0</v>
          </cell>
          <cell r="H1348">
            <v>0</v>
          </cell>
          <cell r="J1348" t="str">
            <v>ZK208.K136</v>
          </cell>
          <cell r="K1348">
            <v>0</v>
          </cell>
          <cell r="L1348" t="str">
            <v>ZK208.K136</v>
          </cell>
          <cell r="M1348" t="str">
            <v>ZK208.K136</v>
          </cell>
          <cell r="N1348" t="str">
            <v>ZK208</v>
          </cell>
          <cell r="O1348" t="str">
            <v>K136</v>
          </cell>
          <cell r="Q1348">
            <v>0</v>
          </cell>
          <cell r="R1348">
            <v>0</v>
          </cell>
          <cell r="S1348" t="b">
            <v>0</v>
          </cell>
          <cell r="U1348" t="str">
            <v>ZK2</v>
          </cell>
          <cell r="V1348"/>
          <cell r="W1348"/>
          <cell r="X1348"/>
          <cell r="Y1348"/>
          <cell r="Z1348"/>
          <cell r="AA1348"/>
          <cell r="AB1348"/>
          <cell r="AC1348">
            <v>0</v>
          </cell>
          <cell r="AD1348">
            <v>82.62</v>
          </cell>
          <cell r="AE1348">
            <v>0</v>
          </cell>
          <cell r="AF1348">
            <v>0</v>
          </cell>
          <cell r="AG1348" t="e">
            <v>#N/A</v>
          </cell>
          <cell r="AK1348">
            <v>1</v>
          </cell>
          <cell r="AL1348">
            <v>0</v>
          </cell>
          <cell r="AV1348">
            <v>82.62</v>
          </cell>
        </row>
        <row r="1349">
          <cell r="A1349" t="str">
            <v>ZK208.K207</v>
          </cell>
          <cell r="B1349" t="str">
            <v>ZK208</v>
          </cell>
          <cell r="C1349">
            <v>0</v>
          </cell>
          <cell r="D1349">
            <v>0</v>
          </cell>
          <cell r="E1349">
            <v>2516</v>
          </cell>
          <cell r="F1349">
            <v>0</v>
          </cell>
          <cell r="G1349">
            <v>0</v>
          </cell>
          <cell r="H1349">
            <v>0</v>
          </cell>
          <cell r="J1349" t="str">
            <v>ZK208.K207</v>
          </cell>
          <cell r="K1349">
            <v>0</v>
          </cell>
          <cell r="L1349" t="str">
            <v>ZK208.K207</v>
          </cell>
          <cell r="M1349" t="str">
            <v>ZK208.K207</v>
          </cell>
          <cell r="N1349" t="str">
            <v>ZK208</v>
          </cell>
          <cell r="O1349" t="str">
            <v>K207</v>
          </cell>
          <cell r="Q1349">
            <v>0</v>
          </cell>
          <cell r="R1349">
            <v>0</v>
          </cell>
          <cell r="S1349" t="b">
            <v>0</v>
          </cell>
          <cell r="U1349" t="str">
            <v>ZK2</v>
          </cell>
          <cell r="V1349"/>
          <cell r="W1349"/>
          <cell r="X1349"/>
          <cell r="Y1349"/>
          <cell r="Z1349"/>
          <cell r="AA1349"/>
          <cell r="AB1349"/>
          <cell r="AC1349">
            <v>0</v>
          </cell>
          <cell r="AD1349">
            <v>2516</v>
          </cell>
          <cell r="AE1349">
            <v>0</v>
          </cell>
          <cell r="AF1349">
            <v>0</v>
          </cell>
          <cell r="AG1349" t="e">
            <v>#N/A</v>
          </cell>
          <cell r="AK1349">
            <v>1</v>
          </cell>
          <cell r="AL1349">
            <v>0</v>
          </cell>
          <cell r="AV1349">
            <v>2516</v>
          </cell>
        </row>
        <row r="1350">
          <cell r="A1350" t="str">
            <v>ZK208.K302</v>
          </cell>
          <cell r="B1350" t="str">
            <v>ZK208</v>
          </cell>
          <cell r="C1350">
            <v>0</v>
          </cell>
          <cell r="D1350">
            <v>0</v>
          </cell>
          <cell r="E1350">
            <v>4519.62</v>
          </cell>
          <cell r="F1350">
            <v>41963</v>
          </cell>
          <cell r="G1350">
            <v>0</v>
          </cell>
          <cell r="H1350">
            <v>41963</v>
          </cell>
          <cell r="J1350" t="str">
            <v>ZK208.K302</v>
          </cell>
          <cell r="K1350">
            <v>41963</v>
          </cell>
          <cell r="L1350" t="str">
            <v>ZK208.K302</v>
          </cell>
          <cell r="M1350" t="str">
            <v>ZK208.K302</v>
          </cell>
          <cell r="N1350" t="str">
            <v>ZK208</v>
          </cell>
          <cell r="O1350" t="str">
            <v>K302</v>
          </cell>
          <cell r="Q1350">
            <v>41963</v>
          </cell>
          <cell r="R1350">
            <v>0</v>
          </cell>
          <cell r="S1350" t="b">
            <v>0</v>
          </cell>
          <cell r="U1350" t="str">
            <v>ZK2</v>
          </cell>
          <cell r="V1350"/>
          <cell r="W1350"/>
          <cell r="X1350"/>
          <cell r="Y1350"/>
          <cell r="Z1350"/>
          <cell r="AA1350"/>
          <cell r="AB1350"/>
          <cell r="AC1350">
            <v>0</v>
          </cell>
          <cell r="AD1350">
            <v>4519.62</v>
          </cell>
          <cell r="AE1350">
            <v>41963</v>
          </cell>
          <cell r="AF1350">
            <v>0</v>
          </cell>
          <cell r="AG1350" t="e">
            <v>#N/A</v>
          </cell>
          <cell r="AK1350">
            <v>1</v>
          </cell>
          <cell r="AL1350">
            <v>0</v>
          </cell>
          <cell r="AV1350">
            <v>46482.62</v>
          </cell>
        </row>
        <row r="1351">
          <cell r="A1351" t="str">
            <v>ZK208.K303</v>
          </cell>
          <cell r="B1351" t="str">
            <v>ZK208</v>
          </cell>
          <cell r="C1351">
            <v>0</v>
          </cell>
          <cell r="D1351">
            <v>0</v>
          </cell>
          <cell r="E1351">
            <v>37.799999999999997</v>
          </cell>
          <cell r="F1351">
            <v>0</v>
          </cell>
          <cell r="G1351">
            <v>0</v>
          </cell>
          <cell r="H1351">
            <v>0</v>
          </cell>
          <cell r="J1351" t="str">
            <v>ZK208.K303</v>
          </cell>
          <cell r="K1351">
            <v>0</v>
          </cell>
          <cell r="L1351" t="str">
            <v>ZK208.K303</v>
          </cell>
          <cell r="M1351" t="str">
            <v>ZK208.K303</v>
          </cell>
          <cell r="N1351" t="str">
            <v>ZK208</v>
          </cell>
          <cell r="O1351" t="str">
            <v>K303</v>
          </cell>
          <cell r="Q1351">
            <v>0</v>
          </cell>
          <cell r="R1351">
            <v>0</v>
          </cell>
          <cell r="S1351" t="b">
            <v>0</v>
          </cell>
          <cell r="U1351" t="str">
            <v>ZK2</v>
          </cell>
          <cell r="V1351"/>
          <cell r="W1351"/>
          <cell r="X1351"/>
          <cell r="Y1351"/>
          <cell r="Z1351"/>
          <cell r="AA1351"/>
          <cell r="AB1351"/>
          <cell r="AC1351">
            <v>0</v>
          </cell>
          <cell r="AD1351">
            <v>37.799999999999997</v>
          </cell>
          <cell r="AE1351">
            <v>0</v>
          </cell>
          <cell r="AF1351">
            <v>0</v>
          </cell>
          <cell r="AG1351" t="e">
            <v>#N/A</v>
          </cell>
          <cell r="AK1351">
            <v>1</v>
          </cell>
          <cell r="AL1351">
            <v>0</v>
          </cell>
          <cell r="AV1351">
            <v>37.799999999999997</v>
          </cell>
        </row>
        <row r="1352">
          <cell r="A1352" t="str">
            <v>ZK208.K304</v>
          </cell>
          <cell r="B1352" t="str">
            <v>ZK208</v>
          </cell>
          <cell r="C1352">
            <v>0</v>
          </cell>
          <cell r="D1352">
            <v>0</v>
          </cell>
          <cell r="E1352">
            <v>13440.4</v>
          </cell>
          <cell r="F1352">
            <v>58574.12</v>
          </cell>
          <cell r="G1352">
            <v>0</v>
          </cell>
          <cell r="H1352">
            <v>58574.12</v>
          </cell>
          <cell r="J1352" t="str">
            <v>ZK208.K304</v>
          </cell>
          <cell r="K1352">
            <v>58574.12</v>
          </cell>
          <cell r="L1352" t="str">
            <v>ZK208.K304</v>
          </cell>
          <cell r="M1352" t="str">
            <v>ZK208.K304</v>
          </cell>
          <cell r="N1352" t="str">
            <v>ZK208</v>
          </cell>
          <cell r="O1352" t="str">
            <v>K304</v>
          </cell>
          <cell r="Q1352">
            <v>58574.12</v>
          </cell>
          <cell r="R1352">
            <v>0</v>
          </cell>
          <cell r="S1352" t="b">
            <v>0</v>
          </cell>
          <cell r="U1352" t="str">
            <v>ZK2</v>
          </cell>
          <cell r="V1352"/>
          <cell r="W1352"/>
          <cell r="X1352"/>
          <cell r="Y1352"/>
          <cell r="Z1352"/>
          <cell r="AA1352"/>
          <cell r="AB1352"/>
          <cell r="AC1352">
            <v>0</v>
          </cell>
          <cell r="AD1352">
            <v>13440.4</v>
          </cell>
          <cell r="AE1352">
            <v>58574.12</v>
          </cell>
          <cell r="AF1352">
            <v>0</v>
          </cell>
          <cell r="AG1352" t="e">
            <v>#N/A</v>
          </cell>
          <cell r="AK1352">
            <v>1</v>
          </cell>
          <cell r="AL1352">
            <v>0</v>
          </cell>
          <cell r="AV1352">
            <v>72014.52</v>
          </cell>
        </row>
        <row r="1353">
          <cell r="A1353" t="str">
            <v>ZK208.K316</v>
          </cell>
          <cell r="B1353" t="str">
            <v>ZK208</v>
          </cell>
          <cell r="C1353">
            <v>0</v>
          </cell>
          <cell r="D1353">
            <v>0</v>
          </cell>
          <cell r="E1353">
            <v>8886.6</v>
          </cell>
          <cell r="F1353">
            <v>11097.21</v>
          </cell>
          <cell r="G1353">
            <v>0</v>
          </cell>
          <cell r="H1353">
            <v>11097.21</v>
          </cell>
          <cell r="J1353" t="str">
            <v>ZK208.K316</v>
          </cell>
          <cell r="K1353">
            <v>11097.21</v>
          </cell>
          <cell r="L1353" t="str">
            <v>ZK208.K316</v>
          </cell>
          <cell r="M1353" t="str">
            <v>ZK208.K316</v>
          </cell>
          <cell r="N1353" t="str">
            <v>ZK208</v>
          </cell>
          <cell r="O1353" t="str">
            <v>K316</v>
          </cell>
          <cell r="Q1353">
            <v>11097.21</v>
          </cell>
          <cell r="R1353">
            <v>0</v>
          </cell>
          <cell r="S1353" t="b">
            <v>0</v>
          </cell>
          <cell r="U1353" t="str">
            <v>ZK2</v>
          </cell>
          <cell r="V1353"/>
          <cell r="W1353"/>
          <cell r="X1353"/>
          <cell r="Y1353"/>
          <cell r="Z1353"/>
          <cell r="AA1353"/>
          <cell r="AB1353"/>
          <cell r="AC1353">
            <v>0</v>
          </cell>
          <cell r="AD1353">
            <v>8886.6</v>
          </cell>
          <cell r="AE1353">
            <v>11097.21</v>
          </cell>
          <cell r="AF1353">
            <v>0</v>
          </cell>
          <cell r="AG1353" t="e">
            <v>#N/A</v>
          </cell>
          <cell r="AK1353">
            <v>1</v>
          </cell>
          <cell r="AL1353">
            <v>0</v>
          </cell>
          <cell r="AV1353">
            <v>19983.809999999998</v>
          </cell>
        </row>
        <row r="1354">
          <cell r="A1354" t="str">
            <v>ZK208.K334</v>
          </cell>
          <cell r="B1354" t="str">
            <v>ZK208</v>
          </cell>
          <cell r="C1354">
            <v>0</v>
          </cell>
          <cell r="D1354">
            <v>0</v>
          </cell>
          <cell r="E1354">
            <v>0</v>
          </cell>
          <cell r="F1354">
            <v>1770.8</v>
          </cell>
          <cell r="G1354">
            <v>0</v>
          </cell>
          <cell r="H1354">
            <v>1770.8</v>
          </cell>
          <cell r="J1354" t="str">
            <v>ZK208.K334</v>
          </cell>
          <cell r="K1354">
            <v>1770.8</v>
          </cell>
          <cell r="L1354" t="str">
            <v>ZK208.K334</v>
          </cell>
          <cell r="M1354" t="str">
            <v>ZK208.K334</v>
          </cell>
          <cell r="N1354" t="str">
            <v>ZK208</v>
          </cell>
          <cell r="O1354" t="str">
            <v>K334</v>
          </cell>
          <cell r="Q1354">
            <v>1770.8</v>
          </cell>
          <cell r="R1354">
            <v>0</v>
          </cell>
          <cell r="S1354" t="b">
            <v>0</v>
          </cell>
          <cell r="U1354" t="str">
            <v>ZK2</v>
          </cell>
          <cell r="V1354"/>
          <cell r="W1354"/>
          <cell r="X1354"/>
          <cell r="Y1354"/>
          <cell r="Z1354"/>
          <cell r="AA1354"/>
          <cell r="AB1354"/>
          <cell r="AC1354">
            <v>0</v>
          </cell>
          <cell r="AD1354">
            <v>0</v>
          </cell>
          <cell r="AE1354">
            <v>1770.8</v>
          </cell>
          <cell r="AF1354">
            <v>0</v>
          </cell>
          <cell r="AG1354" t="e">
            <v>#N/A</v>
          </cell>
          <cell r="AK1354">
            <v>1</v>
          </cell>
          <cell r="AL1354">
            <v>0</v>
          </cell>
          <cell r="AV1354">
            <v>1770.8</v>
          </cell>
        </row>
        <row r="1355">
          <cell r="A1355" t="str">
            <v>ZK208.K335</v>
          </cell>
          <cell r="B1355" t="str">
            <v>ZK208</v>
          </cell>
          <cell r="C1355">
            <v>0</v>
          </cell>
          <cell r="D1355">
            <v>0</v>
          </cell>
          <cell r="E1355">
            <v>13394.82</v>
          </cell>
          <cell r="F1355">
            <v>34487.9</v>
          </cell>
          <cell r="G1355">
            <v>0</v>
          </cell>
          <cell r="H1355">
            <v>34487.9</v>
          </cell>
          <cell r="J1355" t="str">
            <v>ZK208.K335</v>
          </cell>
          <cell r="K1355">
            <v>34487.9</v>
          </cell>
          <cell r="L1355" t="str">
            <v>ZK208.K335</v>
          </cell>
          <cell r="M1355" t="str">
            <v>ZK208.K335</v>
          </cell>
          <cell r="N1355" t="str">
            <v>ZK208</v>
          </cell>
          <cell r="O1355" t="str">
            <v>K335</v>
          </cell>
          <cell r="Q1355">
            <v>34487.9</v>
          </cell>
          <cell r="R1355">
            <v>0</v>
          </cell>
          <cell r="S1355" t="b">
            <v>0</v>
          </cell>
          <cell r="U1355" t="str">
            <v>ZK2</v>
          </cell>
          <cell r="V1355"/>
          <cell r="W1355"/>
          <cell r="X1355"/>
          <cell r="Y1355"/>
          <cell r="Z1355"/>
          <cell r="AA1355"/>
          <cell r="AB1355"/>
          <cell r="AC1355">
            <v>0</v>
          </cell>
          <cell r="AD1355">
            <v>13394.82</v>
          </cell>
          <cell r="AE1355">
            <v>34487.9</v>
          </cell>
          <cell r="AF1355">
            <v>0</v>
          </cell>
          <cell r="AG1355" t="e">
            <v>#N/A</v>
          </cell>
          <cell r="AK1355">
            <v>1</v>
          </cell>
          <cell r="AL1355">
            <v>0</v>
          </cell>
          <cell r="AV1355">
            <v>47882.720000000001</v>
          </cell>
        </row>
        <row r="1356">
          <cell r="A1356" t="str">
            <v>ZK208.K354</v>
          </cell>
          <cell r="B1356" t="str">
            <v>ZK208</v>
          </cell>
          <cell r="C1356">
            <v>0</v>
          </cell>
          <cell r="D1356">
            <v>0</v>
          </cell>
          <cell r="E1356">
            <v>29456</v>
          </cell>
          <cell r="F1356">
            <v>9238.0400000000009</v>
          </cell>
          <cell r="G1356">
            <v>0</v>
          </cell>
          <cell r="H1356">
            <v>9238.0400000000009</v>
          </cell>
          <cell r="J1356" t="str">
            <v>ZK208.K354</v>
          </cell>
          <cell r="K1356">
            <v>9238.0400000000009</v>
          </cell>
          <cell r="L1356" t="str">
            <v>ZK208.K354</v>
          </cell>
          <cell r="M1356" t="str">
            <v>ZK208.K354</v>
          </cell>
          <cell r="N1356" t="str">
            <v>ZK208</v>
          </cell>
          <cell r="O1356" t="str">
            <v>K354</v>
          </cell>
          <cell r="Q1356">
            <v>9238.0400000000009</v>
          </cell>
          <cell r="R1356">
            <v>0</v>
          </cell>
          <cell r="S1356" t="b">
            <v>0</v>
          </cell>
          <cell r="U1356" t="str">
            <v>ZK2</v>
          </cell>
          <cell r="V1356"/>
          <cell r="W1356"/>
          <cell r="X1356"/>
          <cell r="Y1356"/>
          <cell r="Z1356"/>
          <cell r="AA1356"/>
          <cell r="AB1356"/>
          <cell r="AC1356">
            <v>0</v>
          </cell>
          <cell r="AD1356">
            <v>29456</v>
          </cell>
          <cell r="AE1356">
            <v>9238.0400000000009</v>
          </cell>
          <cell r="AF1356">
            <v>0</v>
          </cell>
          <cell r="AG1356" t="e">
            <v>#N/A</v>
          </cell>
          <cell r="AK1356">
            <v>1</v>
          </cell>
          <cell r="AL1356">
            <v>0</v>
          </cell>
          <cell r="AV1356">
            <v>38694.04</v>
          </cell>
        </row>
        <row r="1357">
          <cell r="A1357" t="str">
            <v>ZK300.0001</v>
          </cell>
          <cell r="B1357" t="str">
            <v>ZK300</v>
          </cell>
          <cell r="C1357">
            <v>0</v>
          </cell>
          <cell r="D1357">
            <v>0</v>
          </cell>
          <cell r="E1357">
            <v>0</v>
          </cell>
          <cell r="F1357">
            <v>0</v>
          </cell>
          <cell r="G1357">
            <v>0</v>
          </cell>
          <cell r="H1357">
            <v>0</v>
          </cell>
          <cell r="J1357"/>
          <cell r="K1357"/>
          <cell r="L1357"/>
          <cell r="M1357"/>
          <cell r="N1357"/>
          <cell r="O1357"/>
          <cell r="Q1357"/>
          <cell r="R1357"/>
          <cell r="S1357" t="b">
            <v>0</v>
          </cell>
          <cell r="U1357"/>
          <cell r="V1357"/>
          <cell r="W1357"/>
          <cell r="X1357"/>
          <cell r="Y1357"/>
          <cell r="Z1357"/>
          <cell r="AA1357"/>
          <cell r="AB1357"/>
          <cell r="AC1357">
            <v>0</v>
          </cell>
          <cell r="AD1357">
            <v>0</v>
          </cell>
          <cell r="AE1357">
            <v>0</v>
          </cell>
          <cell r="AF1357">
            <v>0</v>
          </cell>
          <cell r="AG1357" t="e">
            <v>#N/A</v>
          </cell>
          <cell r="AK1357">
            <v>1</v>
          </cell>
          <cell r="AL1357">
            <v>0</v>
          </cell>
          <cell r="AV1357">
            <v>0</v>
          </cell>
        </row>
        <row r="1358">
          <cell r="A1358" t="str">
            <v>ZK300.0008</v>
          </cell>
          <cell r="B1358" t="str">
            <v>ZK300</v>
          </cell>
          <cell r="C1358">
            <v>0</v>
          </cell>
          <cell r="D1358">
            <v>0</v>
          </cell>
          <cell r="E1358">
            <v>0</v>
          </cell>
          <cell r="F1358">
            <v>0</v>
          </cell>
          <cell r="G1358">
            <v>0</v>
          </cell>
          <cell r="H1358">
            <v>0</v>
          </cell>
          <cell r="J1358"/>
          <cell r="K1358"/>
          <cell r="L1358"/>
          <cell r="M1358"/>
          <cell r="N1358"/>
          <cell r="O1358"/>
          <cell r="Q1358"/>
          <cell r="R1358"/>
          <cell r="S1358" t="b">
            <v>0</v>
          </cell>
          <cell r="U1358"/>
          <cell r="V1358"/>
          <cell r="W1358"/>
          <cell r="X1358"/>
          <cell r="Y1358"/>
          <cell r="Z1358"/>
          <cell r="AA1358"/>
          <cell r="AB1358"/>
          <cell r="AC1358">
            <v>0</v>
          </cell>
          <cell r="AD1358">
            <v>0</v>
          </cell>
          <cell r="AE1358">
            <v>0</v>
          </cell>
          <cell r="AF1358">
            <v>0</v>
          </cell>
          <cell r="AG1358" t="e">
            <v>#N/A</v>
          </cell>
          <cell r="AK1358">
            <v>1</v>
          </cell>
          <cell r="AL1358">
            <v>0</v>
          </cell>
          <cell r="AV1358">
            <v>0</v>
          </cell>
        </row>
        <row r="1359">
          <cell r="A1359" t="str">
            <v>ZK300.0009</v>
          </cell>
          <cell r="B1359" t="str">
            <v>ZK300</v>
          </cell>
          <cell r="C1359">
            <v>0</v>
          </cell>
          <cell r="D1359">
            <v>0</v>
          </cell>
          <cell r="E1359">
            <v>0</v>
          </cell>
          <cell r="F1359">
            <v>0</v>
          </cell>
          <cell r="G1359">
            <v>0</v>
          </cell>
          <cell r="H1359">
            <v>0</v>
          </cell>
          <cell r="J1359"/>
          <cell r="K1359"/>
          <cell r="L1359"/>
          <cell r="M1359"/>
          <cell r="N1359"/>
          <cell r="O1359"/>
          <cell r="Q1359"/>
          <cell r="R1359"/>
          <cell r="S1359" t="b">
            <v>0</v>
          </cell>
          <cell r="U1359"/>
          <cell r="V1359"/>
          <cell r="W1359"/>
          <cell r="X1359"/>
          <cell r="Y1359"/>
          <cell r="Z1359"/>
          <cell r="AA1359"/>
          <cell r="AB1359"/>
          <cell r="AC1359">
            <v>0</v>
          </cell>
          <cell r="AD1359">
            <v>0</v>
          </cell>
          <cell r="AE1359">
            <v>0</v>
          </cell>
          <cell r="AF1359">
            <v>0</v>
          </cell>
          <cell r="AG1359" t="e">
            <v>#N/A</v>
          </cell>
          <cell r="AK1359">
            <v>1</v>
          </cell>
          <cell r="AL1359">
            <v>0</v>
          </cell>
          <cell r="AV1359">
            <v>0</v>
          </cell>
        </row>
        <row r="1360">
          <cell r="A1360" t="str">
            <v>ZK300.K005</v>
          </cell>
          <cell r="B1360" t="str">
            <v>ZK300</v>
          </cell>
          <cell r="C1360">
            <v>0</v>
          </cell>
          <cell r="D1360">
            <v>0</v>
          </cell>
          <cell r="E1360">
            <v>0</v>
          </cell>
          <cell r="F1360">
            <v>-445</v>
          </cell>
          <cell r="G1360">
            <v>0</v>
          </cell>
          <cell r="H1360">
            <v>-445</v>
          </cell>
          <cell r="J1360" t="str">
            <v>ZK300.K005</v>
          </cell>
          <cell r="K1360">
            <v>-445</v>
          </cell>
          <cell r="L1360" t="str">
            <v>ZK300.K005</v>
          </cell>
          <cell r="M1360" t="str">
            <v>ZK300.K005</v>
          </cell>
          <cell r="N1360" t="str">
            <v>ZK300</v>
          </cell>
          <cell r="O1360" t="str">
            <v>K005</v>
          </cell>
          <cell r="Q1360">
            <v>-445</v>
          </cell>
          <cell r="R1360">
            <v>0</v>
          </cell>
          <cell r="S1360" t="b">
            <v>0</v>
          </cell>
          <cell r="U1360" t="str">
            <v>ZK3</v>
          </cell>
          <cell r="V1360"/>
          <cell r="W1360"/>
          <cell r="X1360"/>
          <cell r="Y1360"/>
          <cell r="Z1360"/>
          <cell r="AA1360"/>
          <cell r="AB1360"/>
          <cell r="AC1360">
            <v>0</v>
          </cell>
          <cell r="AD1360">
            <v>0</v>
          </cell>
          <cell r="AE1360">
            <v>-445</v>
          </cell>
          <cell r="AF1360">
            <v>0</v>
          </cell>
          <cell r="AG1360" t="e">
            <v>#N/A</v>
          </cell>
          <cell r="AK1360">
            <v>1</v>
          </cell>
          <cell r="AL1360">
            <v>0</v>
          </cell>
          <cell r="AV1360">
            <v>-445</v>
          </cell>
        </row>
        <row r="1361">
          <cell r="A1361" t="str">
            <v>ZK300.K100</v>
          </cell>
          <cell r="B1361" t="str">
            <v>ZK300</v>
          </cell>
          <cell r="C1361">
            <v>0</v>
          </cell>
          <cell r="D1361">
            <v>69</v>
          </cell>
          <cell r="E1361">
            <v>0</v>
          </cell>
          <cell r="F1361">
            <v>445</v>
          </cell>
          <cell r="G1361">
            <v>0</v>
          </cell>
          <cell r="H1361">
            <v>445</v>
          </cell>
          <cell r="J1361" t="str">
            <v>ZK300.K100</v>
          </cell>
          <cell r="K1361">
            <v>445</v>
          </cell>
          <cell r="L1361" t="str">
            <v>ZK300.K100</v>
          </cell>
          <cell r="M1361" t="str">
            <v>ZK300.K100</v>
          </cell>
          <cell r="N1361" t="str">
            <v>ZK300</v>
          </cell>
          <cell r="O1361" t="str">
            <v>K100</v>
          </cell>
          <cell r="Q1361">
            <v>445</v>
          </cell>
          <cell r="R1361">
            <v>69</v>
          </cell>
          <cell r="S1361" t="b">
            <v>0</v>
          </cell>
          <cell r="U1361" t="str">
            <v>ZK3</v>
          </cell>
          <cell r="V1361"/>
          <cell r="W1361"/>
          <cell r="X1361"/>
          <cell r="Y1361"/>
          <cell r="Z1361"/>
          <cell r="AA1361"/>
          <cell r="AB1361"/>
          <cell r="AC1361">
            <v>69</v>
          </cell>
          <cell r="AD1361">
            <v>0</v>
          </cell>
          <cell r="AE1361">
            <v>445</v>
          </cell>
          <cell r="AF1361">
            <v>0</v>
          </cell>
          <cell r="AG1361" t="e">
            <v>#N/A</v>
          </cell>
          <cell r="AK1361">
            <v>1</v>
          </cell>
          <cell r="AL1361">
            <v>0</v>
          </cell>
          <cell r="AV1361">
            <v>514</v>
          </cell>
        </row>
        <row r="1362">
          <cell r="A1362" t="str">
            <v>ZK300.K102</v>
          </cell>
          <cell r="B1362" t="str">
            <v>ZK300</v>
          </cell>
          <cell r="C1362">
            <v>0</v>
          </cell>
          <cell r="D1362">
            <v>7028.5</v>
          </cell>
          <cell r="E1362">
            <v>0</v>
          </cell>
          <cell r="F1362">
            <v>0</v>
          </cell>
          <cell r="G1362">
            <v>0</v>
          </cell>
          <cell r="H1362">
            <v>0</v>
          </cell>
          <cell r="J1362" t="str">
            <v>ZK300.K102</v>
          </cell>
          <cell r="K1362">
            <v>0</v>
          </cell>
          <cell r="L1362" t="str">
            <v>ZK300.K102</v>
          </cell>
          <cell r="M1362" t="str">
            <v>ZK300.K102</v>
          </cell>
          <cell r="N1362" t="str">
            <v>ZK300</v>
          </cell>
          <cell r="O1362" t="str">
            <v>K102</v>
          </cell>
          <cell r="Q1362">
            <v>0</v>
          </cell>
          <cell r="R1362">
            <v>7028.5</v>
          </cell>
          <cell r="S1362" t="b">
            <v>0</v>
          </cell>
          <cell r="U1362" t="str">
            <v>ZK3</v>
          </cell>
          <cell r="V1362"/>
          <cell r="W1362"/>
          <cell r="X1362"/>
          <cell r="Y1362"/>
          <cell r="Z1362"/>
          <cell r="AA1362"/>
          <cell r="AB1362"/>
          <cell r="AC1362">
            <v>7028.5</v>
          </cell>
          <cell r="AD1362">
            <v>0</v>
          </cell>
          <cell r="AE1362">
            <v>0</v>
          </cell>
          <cell r="AF1362">
            <v>0</v>
          </cell>
          <cell r="AG1362" t="e">
            <v>#N/A</v>
          </cell>
          <cell r="AK1362">
            <v>1</v>
          </cell>
          <cell r="AL1362">
            <v>0</v>
          </cell>
          <cell r="AV1362">
            <v>7028.5</v>
          </cell>
        </row>
        <row r="1363">
          <cell r="A1363" t="str">
            <v>ZK300.K115</v>
          </cell>
          <cell r="B1363" t="str">
            <v>ZK300</v>
          </cell>
          <cell r="C1363">
            <v>0</v>
          </cell>
          <cell r="D1363">
            <v>4715.16</v>
          </cell>
          <cell r="E1363">
            <v>5152.2699999999995</v>
          </cell>
          <cell r="F1363">
            <v>5270.8</v>
          </cell>
          <cell r="G1363">
            <v>0</v>
          </cell>
          <cell r="H1363">
            <v>5270.8</v>
          </cell>
          <cell r="J1363" t="str">
            <v>ZK300.K115</v>
          </cell>
          <cell r="K1363">
            <v>5270.8</v>
          </cell>
          <cell r="L1363" t="str">
            <v>ZK300.K115</v>
          </cell>
          <cell r="M1363" t="str">
            <v>ZK300.K115</v>
          </cell>
          <cell r="N1363" t="str">
            <v>ZK300</v>
          </cell>
          <cell r="O1363" t="str">
            <v>K115</v>
          </cell>
          <cell r="Q1363">
            <v>5270.8</v>
          </cell>
          <cell r="R1363">
            <v>4715.16</v>
          </cell>
          <cell r="S1363" t="b">
            <v>0</v>
          </cell>
          <cell r="U1363" t="str">
            <v>ZK3</v>
          </cell>
          <cell r="V1363"/>
          <cell r="W1363"/>
          <cell r="X1363"/>
          <cell r="Y1363"/>
          <cell r="Z1363"/>
          <cell r="AA1363"/>
          <cell r="AB1363"/>
          <cell r="AC1363">
            <v>4715.16</v>
          </cell>
          <cell r="AD1363">
            <v>5152.2699999999995</v>
          </cell>
          <cell r="AE1363">
            <v>5270.8</v>
          </cell>
          <cell r="AF1363">
            <v>0</v>
          </cell>
          <cell r="AG1363" t="e">
            <v>#N/A</v>
          </cell>
          <cell r="AK1363">
            <v>1</v>
          </cell>
          <cell r="AL1363">
            <v>0</v>
          </cell>
          <cell r="AV1363">
            <v>15138.23</v>
          </cell>
        </row>
        <row r="1364">
          <cell r="A1364" t="str">
            <v>ZK300.K116</v>
          </cell>
          <cell r="B1364" t="str">
            <v>ZK300</v>
          </cell>
          <cell r="C1364">
            <v>0</v>
          </cell>
          <cell r="D1364">
            <v>253.29</v>
          </cell>
          <cell r="E1364">
            <v>329.86</v>
          </cell>
          <cell r="F1364">
            <v>0</v>
          </cell>
          <cell r="G1364">
            <v>0</v>
          </cell>
          <cell r="H1364">
            <v>0</v>
          </cell>
          <cell r="J1364" t="str">
            <v>ZK300.K116</v>
          </cell>
          <cell r="K1364">
            <v>0</v>
          </cell>
          <cell r="L1364" t="str">
            <v>ZK300.K116</v>
          </cell>
          <cell r="M1364" t="str">
            <v>ZK300.K116</v>
          </cell>
          <cell r="N1364" t="str">
            <v>ZK300</v>
          </cell>
          <cell r="O1364" t="str">
            <v>K116</v>
          </cell>
          <cell r="Q1364">
            <v>0</v>
          </cell>
          <cell r="R1364">
            <v>253.29</v>
          </cell>
          <cell r="S1364" t="b">
            <v>0</v>
          </cell>
          <cell r="U1364" t="str">
            <v>ZK3</v>
          </cell>
          <cell r="V1364"/>
          <cell r="W1364"/>
          <cell r="X1364"/>
          <cell r="Y1364"/>
          <cell r="Z1364"/>
          <cell r="AA1364"/>
          <cell r="AB1364"/>
          <cell r="AC1364">
            <v>253.29</v>
          </cell>
          <cell r="AD1364">
            <v>329.86</v>
          </cell>
          <cell r="AE1364">
            <v>0</v>
          </cell>
          <cell r="AF1364">
            <v>0</v>
          </cell>
          <cell r="AG1364" t="e">
            <v>#N/A</v>
          </cell>
          <cell r="AK1364">
            <v>1</v>
          </cell>
          <cell r="AL1364">
            <v>0</v>
          </cell>
          <cell r="AV1364">
            <v>583.15</v>
          </cell>
        </row>
        <row r="1365">
          <cell r="A1365" t="str">
            <v>ZK300.K117</v>
          </cell>
          <cell r="B1365" t="str">
            <v>ZK300</v>
          </cell>
          <cell r="C1365">
            <v>0</v>
          </cell>
          <cell r="D1365">
            <v>410.2</v>
          </cell>
          <cell r="E1365">
            <v>202.49</v>
          </cell>
          <cell r="F1365">
            <v>87.04</v>
          </cell>
          <cell r="G1365">
            <v>0</v>
          </cell>
          <cell r="H1365">
            <v>87.04</v>
          </cell>
          <cell r="J1365" t="str">
            <v>ZK300.K117</v>
          </cell>
          <cell r="K1365">
            <v>87.04</v>
          </cell>
          <cell r="L1365" t="str">
            <v>ZK300.K117</v>
          </cell>
          <cell r="M1365" t="str">
            <v>ZK300.K117</v>
          </cell>
          <cell r="N1365" t="str">
            <v>ZK300</v>
          </cell>
          <cell r="O1365" t="str">
            <v>K117</v>
          </cell>
          <cell r="Q1365">
            <v>87.04</v>
          </cell>
          <cell r="R1365">
            <v>410.2</v>
          </cell>
          <cell r="S1365" t="b">
            <v>0</v>
          </cell>
          <cell r="U1365" t="str">
            <v>ZK3</v>
          </cell>
          <cell r="V1365"/>
          <cell r="W1365"/>
          <cell r="X1365"/>
          <cell r="Y1365"/>
          <cell r="Z1365"/>
          <cell r="AA1365"/>
          <cell r="AB1365"/>
          <cell r="AC1365">
            <v>410.2</v>
          </cell>
          <cell r="AD1365">
            <v>202.49</v>
          </cell>
          <cell r="AE1365">
            <v>87.04</v>
          </cell>
          <cell r="AF1365">
            <v>0</v>
          </cell>
          <cell r="AG1365" t="e">
            <v>#N/A</v>
          </cell>
          <cell r="AK1365">
            <v>1</v>
          </cell>
          <cell r="AL1365">
            <v>0</v>
          </cell>
          <cell r="AV1365">
            <v>699.73</v>
          </cell>
        </row>
        <row r="1366">
          <cell r="A1366" t="str">
            <v>ZK300.K120</v>
          </cell>
          <cell r="B1366" t="str">
            <v>ZK300</v>
          </cell>
          <cell r="C1366">
            <v>0</v>
          </cell>
          <cell r="D1366">
            <v>376.84</v>
          </cell>
          <cell r="E1366">
            <v>0</v>
          </cell>
          <cell r="F1366">
            <v>333.45</v>
          </cell>
          <cell r="G1366">
            <v>0</v>
          </cell>
          <cell r="H1366">
            <v>333.45</v>
          </cell>
          <cell r="J1366" t="str">
            <v>ZK300.K120</v>
          </cell>
          <cell r="K1366">
            <v>333.45</v>
          </cell>
          <cell r="L1366" t="str">
            <v>ZK300.K120</v>
          </cell>
          <cell r="M1366" t="str">
            <v>ZK300.K120</v>
          </cell>
          <cell r="N1366" t="str">
            <v>ZK300</v>
          </cell>
          <cell r="O1366" t="str">
            <v>K120</v>
          </cell>
          <cell r="Q1366">
            <v>333.45</v>
          </cell>
          <cell r="R1366">
            <v>376.84</v>
          </cell>
          <cell r="S1366" t="b">
            <v>0</v>
          </cell>
          <cell r="U1366" t="str">
            <v>ZK3</v>
          </cell>
          <cell r="V1366"/>
          <cell r="W1366"/>
          <cell r="X1366"/>
          <cell r="Y1366"/>
          <cell r="Z1366"/>
          <cell r="AA1366"/>
          <cell r="AB1366"/>
          <cell r="AC1366">
            <v>376.84</v>
          </cell>
          <cell r="AD1366">
            <v>0</v>
          </cell>
          <cell r="AE1366">
            <v>333.45</v>
          </cell>
          <cell r="AF1366">
            <v>0</v>
          </cell>
          <cell r="AG1366" t="e">
            <v>#N/A</v>
          </cell>
          <cell r="AK1366">
            <v>1</v>
          </cell>
          <cell r="AL1366">
            <v>0</v>
          </cell>
          <cell r="AV1366">
            <v>710.29</v>
          </cell>
        </row>
        <row r="1367">
          <cell r="A1367" t="str">
            <v>ZK300.K130</v>
          </cell>
          <cell r="B1367" t="str">
            <v>ZK300</v>
          </cell>
          <cell r="C1367">
            <v>0</v>
          </cell>
          <cell r="D1367">
            <v>664</v>
          </cell>
          <cell r="E1367">
            <v>116.62</v>
          </cell>
          <cell r="F1367">
            <v>0</v>
          </cell>
          <cell r="G1367">
            <v>0</v>
          </cell>
          <cell r="H1367">
            <v>0</v>
          </cell>
          <cell r="J1367" t="str">
            <v>ZK300.K130</v>
          </cell>
          <cell r="K1367">
            <v>0</v>
          </cell>
          <cell r="L1367" t="str">
            <v>ZK300.K130</v>
          </cell>
          <cell r="M1367" t="str">
            <v>ZK300.K130</v>
          </cell>
          <cell r="N1367" t="str">
            <v>ZK300</v>
          </cell>
          <cell r="O1367" t="str">
            <v>K130</v>
          </cell>
          <cell r="Q1367">
            <v>0</v>
          </cell>
          <cell r="R1367">
            <v>664</v>
          </cell>
          <cell r="S1367" t="b">
            <v>0</v>
          </cell>
          <cell r="U1367" t="str">
            <v>ZK3</v>
          </cell>
          <cell r="V1367"/>
          <cell r="W1367"/>
          <cell r="X1367"/>
          <cell r="Y1367"/>
          <cell r="Z1367"/>
          <cell r="AA1367"/>
          <cell r="AB1367"/>
          <cell r="AC1367">
            <v>664</v>
          </cell>
          <cell r="AD1367">
            <v>116.62</v>
          </cell>
          <cell r="AE1367">
            <v>0</v>
          </cell>
          <cell r="AF1367">
            <v>0</v>
          </cell>
          <cell r="AG1367" t="e">
            <v>#N/A</v>
          </cell>
          <cell r="AK1367">
            <v>1</v>
          </cell>
          <cell r="AL1367">
            <v>0</v>
          </cell>
          <cell r="AV1367">
            <v>780.62</v>
          </cell>
        </row>
        <row r="1368">
          <cell r="A1368" t="str">
            <v>ZK300.K133</v>
          </cell>
          <cell r="B1368" t="str">
            <v>ZK300</v>
          </cell>
          <cell r="C1368">
            <v>0</v>
          </cell>
          <cell r="D1368">
            <v>26.59</v>
          </cell>
          <cell r="E1368">
            <v>75.34</v>
          </cell>
          <cell r="F1368">
            <v>10.8</v>
          </cell>
          <cell r="G1368">
            <v>0</v>
          </cell>
          <cell r="H1368">
            <v>10.8</v>
          </cell>
          <cell r="J1368" t="str">
            <v>ZK300.K133</v>
          </cell>
          <cell r="K1368">
            <v>10.8</v>
          </cell>
          <cell r="L1368" t="str">
            <v>ZK300.K133</v>
          </cell>
          <cell r="M1368" t="str">
            <v>ZK300.K133</v>
          </cell>
          <cell r="N1368" t="str">
            <v>ZK300</v>
          </cell>
          <cell r="O1368" t="str">
            <v>K133</v>
          </cell>
          <cell r="Q1368">
            <v>10.8</v>
          </cell>
          <cell r="R1368">
            <v>26.59</v>
          </cell>
          <cell r="S1368" t="b">
            <v>0</v>
          </cell>
          <cell r="U1368" t="str">
            <v>ZK3</v>
          </cell>
          <cell r="V1368"/>
          <cell r="W1368"/>
          <cell r="X1368"/>
          <cell r="Y1368"/>
          <cell r="Z1368"/>
          <cell r="AA1368"/>
          <cell r="AB1368"/>
          <cell r="AC1368">
            <v>26.59</v>
          </cell>
          <cell r="AD1368">
            <v>75.34</v>
          </cell>
          <cell r="AE1368">
            <v>10.8</v>
          </cell>
          <cell r="AF1368">
            <v>0</v>
          </cell>
          <cell r="AG1368" t="e">
            <v>#N/A</v>
          </cell>
          <cell r="AK1368">
            <v>1</v>
          </cell>
          <cell r="AL1368">
            <v>0</v>
          </cell>
          <cell r="AV1368">
            <v>112.73</v>
          </cell>
        </row>
        <row r="1369">
          <cell r="A1369" t="str">
            <v>ZK300.K138</v>
          </cell>
          <cell r="B1369" t="str">
            <v>ZK300</v>
          </cell>
          <cell r="C1369">
            <v>0</v>
          </cell>
          <cell r="D1369">
            <v>503</v>
          </cell>
          <cell r="E1369">
            <v>866</v>
          </cell>
          <cell r="F1369">
            <v>1134.53</v>
          </cell>
          <cell r="G1369">
            <v>0</v>
          </cell>
          <cell r="H1369">
            <v>1134.53</v>
          </cell>
          <cell r="J1369" t="str">
            <v>ZK300.K138</v>
          </cell>
          <cell r="K1369">
            <v>1134.53</v>
          </cell>
          <cell r="L1369" t="str">
            <v>ZK300.K138</v>
          </cell>
          <cell r="M1369" t="str">
            <v>ZK300.K138</v>
          </cell>
          <cell r="N1369" t="str">
            <v>ZK300</v>
          </cell>
          <cell r="O1369" t="str">
            <v>K138</v>
          </cell>
          <cell r="Q1369">
            <v>1134.53</v>
          </cell>
          <cell r="R1369">
            <v>503</v>
          </cell>
          <cell r="S1369" t="b">
            <v>0</v>
          </cell>
          <cell r="U1369" t="str">
            <v>ZK3</v>
          </cell>
          <cell r="V1369"/>
          <cell r="W1369"/>
          <cell r="X1369"/>
          <cell r="Y1369"/>
          <cell r="Z1369"/>
          <cell r="AA1369"/>
          <cell r="AB1369"/>
          <cell r="AC1369">
            <v>503</v>
          </cell>
          <cell r="AD1369">
            <v>866</v>
          </cell>
          <cell r="AE1369">
            <v>1134.53</v>
          </cell>
          <cell r="AF1369">
            <v>0</v>
          </cell>
          <cell r="AG1369" t="e">
            <v>#N/A</v>
          </cell>
          <cell r="AK1369">
            <v>1</v>
          </cell>
          <cell r="AL1369">
            <v>0</v>
          </cell>
          <cell r="AV1369">
            <v>2503.5299999999997</v>
          </cell>
        </row>
        <row r="1370">
          <cell r="A1370" t="str">
            <v>ZK300.K146</v>
          </cell>
          <cell r="B1370" t="str">
            <v>ZK300</v>
          </cell>
          <cell r="C1370">
            <v>0</v>
          </cell>
          <cell r="D1370">
            <v>20.73</v>
          </cell>
          <cell r="E1370">
            <v>0</v>
          </cell>
          <cell r="F1370">
            <v>0</v>
          </cell>
          <cell r="G1370">
            <v>0</v>
          </cell>
          <cell r="H1370">
            <v>0</v>
          </cell>
          <cell r="J1370" t="str">
            <v>ZK300.K146</v>
          </cell>
          <cell r="K1370">
            <v>0</v>
          </cell>
          <cell r="L1370" t="str">
            <v>ZK300.K146</v>
          </cell>
          <cell r="M1370" t="str">
            <v>ZK300.K146</v>
          </cell>
          <cell r="N1370" t="str">
            <v>ZK300</v>
          </cell>
          <cell r="O1370" t="str">
            <v>K146</v>
          </cell>
          <cell r="Q1370">
            <v>0</v>
          </cell>
          <cell r="R1370">
            <v>20.73</v>
          </cell>
          <cell r="S1370" t="b">
            <v>0</v>
          </cell>
          <cell r="U1370" t="str">
            <v>ZK3</v>
          </cell>
          <cell r="V1370"/>
          <cell r="W1370"/>
          <cell r="X1370"/>
          <cell r="Y1370"/>
          <cell r="Z1370"/>
          <cell r="AA1370"/>
          <cell r="AB1370"/>
          <cell r="AC1370">
            <v>20.73</v>
          </cell>
          <cell r="AD1370">
            <v>0</v>
          </cell>
          <cell r="AE1370">
            <v>0</v>
          </cell>
          <cell r="AF1370">
            <v>0</v>
          </cell>
          <cell r="AG1370" t="e">
            <v>#N/A</v>
          </cell>
          <cell r="AK1370">
            <v>1</v>
          </cell>
          <cell r="AL1370">
            <v>0</v>
          </cell>
          <cell r="AV1370">
            <v>20.73</v>
          </cell>
        </row>
        <row r="1371">
          <cell r="A1371" t="str">
            <v>ZK300.K158</v>
          </cell>
          <cell r="B1371" t="str">
            <v>ZK300</v>
          </cell>
          <cell r="C1371">
            <v>0</v>
          </cell>
          <cell r="D1371">
            <v>268</v>
          </cell>
          <cell r="E1371">
            <v>0</v>
          </cell>
          <cell r="F1371">
            <v>0</v>
          </cell>
          <cell r="G1371">
            <v>0</v>
          </cell>
          <cell r="H1371">
            <v>0</v>
          </cell>
          <cell r="J1371" t="str">
            <v>ZK300.K158</v>
          </cell>
          <cell r="K1371">
            <v>0</v>
          </cell>
          <cell r="L1371" t="str">
            <v>ZK300.K158</v>
          </cell>
          <cell r="M1371" t="str">
            <v>ZK300.K158</v>
          </cell>
          <cell r="N1371" t="str">
            <v>ZK300</v>
          </cell>
          <cell r="O1371" t="str">
            <v>K158</v>
          </cell>
          <cell r="Q1371">
            <v>0</v>
          </cell>
          <cell r="R1371">
            <v>268</v>
          </cell>
          <cell r="S1371" t="b">
            <v>0</v>
          </cell>
          <cell r="U1371" t="str">
            <v>ZK3</v>
          </cell>
          <cell r="V1371"/>
          <cell r="W1371"/>
          <cell r="X1371"/>
          <cell r="Y1371"/>
          <cell r="Z1371"/>
          <cell r="AA1371"/>
          <cell r="AB1371"/>
          <cell r="AC1371">
            <v>268</v>
          </cell>
          <cell r="AD1371">
            <v>0</v>
          </cell>
          <cell r="AE1371">
            <v>0</v>
          </cell>
          <cell r="AF1371">
            <v>0</v>
          </cell>
          <cell r="AG1371" t="e">
            <v>#N/A</v>
          </cell>
          <cell r="AK1371">
            <v>1</v>
          </cell>
          <cell r="AL1371">
            <v>0</v>
          </cell>
          <cell r="AV1371">
            <v>268</v>
          </cell>
        </row>
        <row r="1372">
          <cell r="A1372" t="str">
            <v>ZK300.K160</v>
          </cell>
          <cell r="B1372" t="str">
            <v>ZK300</v>
          </cell>
          <cell r="C1372">
            <v>0</v>
          </cell>
          <cell r="D1372">
            <v>169.17</v>
          </cell>
          <cell r="E1372">
            <v>0</v>
          </cell>
          <cell r="F1372">
            <v>3200</v>
          </cell>
          <cell r="G1372">
            <v>0</v>
          </cell>
          <cell r="H1372">
            <v>3200</v>
          </cell>
          <cell r="J1372" t="str">
            <v>ZK300.K160</v>
          </cell>
          <cell r="K1372">
            <v>3200</v>
          </cell>
          <cell r="L1372" t="str">
            <v>ZK300.K160</v>
          </cell>
          <cell r="M1372" t="str">
            <v>ZK300.K160</v>
          </cell>
          <cell r="N1372" t="str">
            <v>ZK300</v>
          </cell>
          <cell r="O1372" t="str">
            <v>K160</v>
          </cell>
          <cell r="Q1372">
            <v>3200</v>
          </cell>
          <cell r="R1372">
            <v>169.17</v>
          </cell>
          <cell r="S1372" t="b">
            <v>0</v>
          </cell>
          <cell r="U1372" t="str">
            <v>ZK3</v>
          </cell>
          <cell r="V1372"/>
          <cell r="W1372"/>
          <cell r="X1372"/>
          <cell r="Y1372"/>
          <cell r="Z1372"/>
          <cell r="AA1372"/>
          <cell r="AB1372"/>
          <cell r="AC1372">
            <v>169.17</v>
          </cell>
          <cell r="AD1372">
            <v>0</v>
          </cell>
          <cell r="AE1372">
            <v>3200</v>
          </cell>
          <cell r="AF1372">
            <v>0</v>
          </cell>
          <cell r="AG1372" t="e">
            <v>#N/A</v>
          </cell>
          <cell r="AK1372">
            <v>1</v>
          </cell>
          <cell r="AL1372">
            <v>0</v>
          </cell>
          <cell r="AV1372">
            <v>3369.17</v>
          </cell>
        </row>
        <row r="1373">
          <cell r="A1373" t="str">
            <v>ZK300.K161</v>
          </cell>
          <cell r="B1373" t="str">
            <v>ZK300</v>
          </cell>
          <cell r="C1373">
            <v>0</v>
          </cell>
          <cell r="D1373">
            <v>34.57</v>
          </cell>
          <cell r="E1373">
            <v>0</v>
          </cell>
          <cell r="F1373">
            <v>0</v>
          </cell>
          <cell r="G1373">
            <v>0</v>
          </cell>
          <cell r="H1373">
            <v>0</v>
          </cell>
          <cell r="J1373" t="str">
            <v>ZK300.K161</v>
          </cell>
          <cell r="K1373">
            <v>0</v>
          </cell>
          <cell r="L1373" t="str">
            <v>ZK300.K161</v>
          </cell>
          <cell r="M1373" t="str">
            <v>ZK300.K161</v>
          </cell>
          <cell r="N1373" t="str">
            <v>ZK300</v>
          </cell>
          <cell r="O1373" t="str">
            <v>K161</v>
          </cell>
          <cell r="Q1373">
            <v>0</v>
          </cell>
          <cell r="R1373">
            <v>34.57</v>
          </cell>
          <cell r="S1373" t="b">
            <v>0</v>
          </cell>
          <cell r="U1373" t="str">
            <v>ZK3</v>
          </cell>
          <cell r="V1373"/>
          <cell r="W1373"/>
          <cell r="X1373"/>
          <cell r="Y1373"/>
          <cell r="Z1373"/>
          <cell r="AA1373"/>
          <cell r="AB1373"/>
          <cell r="AC1373">
            <v>34.57</v>
          </cell>
          <cell r="AD1373">
            <v>0</v>
          </cell>
          <cell r="AE1373">
            <v>0</v>
          </cell>
          <cell r="AF1373">
            <v>0</v>
          </cell>
          <cell r="AG1373" t="e">
            <v>#N/A</v>
          </cell>
          <cell r="AK1373">
            <v>1</v>
          </cell>
          <cell r="AL1373">
            <v>0</v>
          </cell>
          <cell r="AV1373">
            <v>34.57</v>
          </cell>
        </row>
        <row r="1374">
          <cell r="A1374" t="str">
            <v>ZK300.K171</v>
          </cell>
          <cell r="B1374" t="str">
            <v>ZK300</v>
          </cell>
          <cell r="C1374">
            <v>0</v>
          </cell>
          <cell r="D1374">
            <v>366.67</v>
          </cell>
          <cell r="E1374">
            <v>24503.759999999998</v>
          </cell>
          <cell r="F1374">
            <v>36668.81</v>
          </cell>
          <cell r="G1374">
            <v>10208.5</v>
          </cell>
          <cell r="H1374">
            <v>46877.31</v>
          </cell>
          <cell r="J1374" t="str">
            <v>ZK300.K171</v>
          </cell>
          <cell r="K1374">
            <v>46877.31</v>
          </cell>
          <cell r="L1374" t="str">
            <v>ZK300.K171</v>
          </cell>
          <cell r="M1374" t="str">
            <v>ZK300.K171</v>
          </cell>
          <cell r="N1374" t="str">
            <v>ZK300</v>
          </cell>
          <cell r="O1374" t="str">
            <v>K171</v>
          </cell>
          <cell r="Q1374">
            <v>46877.31</v>
          </cell>
          <cell r="R1374">
            <v>366.67</v>
          </cell>
          <cell r="S1374" t="b">
            <v>0</v>
          </cell>
          <cell r="U1374" t="str">
            <v>ZK3</v>
          </cell>
          <cell r="V1374"/>
          <cell r="W1374"/>
          <cell r="X1374"/>
          <cell r="Y1374"/>
          <cell r="Z1374"/>
          <cell r="AA1374"/>
          <cell r="AB1374"/>
          <cell r="AC1374">
            <v>366.67</v>
          </cell>
          <cell r="AD1374">
            <v>24503.759999999998</v>
          </cell>
          <cell r="AE1374">
            <v>36668.81</v>
          </cell>
          <cell r="AF1374">
            <v>10208.5</v>
          </cell>
          <cell r="AG1374" t="e">
            <v>#N/A</v>
          </cell>
          <cell r="AK1374">
            <v>1</v>
          </cell>
          <cell r="AL1374">
            <v>0</v>
          </cell>
          <cell r="AV1374">
            <v>61539.239999999991</v>
          </cell>
        </row>
        <row r="1375">
          <cell r="A1375" t="str">
            <v>ZK300.K181</v>
          </cell>
          <cell r="B1375" t="str">
            <v>ZK300</v>
          </cell>
          <cell r="C1375">
            <v>0</v>
          </cell>
          <cell r="D1375">
            <v>0.4</v>
          </cell>
          <cell r="E1375">
            <v>0</v>
          </cell>
          <cell r="F1375">
            <v>0</v>
          </cell>
          <cell r="G1375">
            <v>0</v>
          </cell>
          <cell r="H1375">
            <v>0</v>
          </cell>
          <cell r="J1375" t="str">
            <v>ZK300.K181</v>
          </cell>
          <cell r="K1375">
            <v>0</v>
          </cell>
          <cell r="L1375" t="str">
            <v>ZK300.K181</v>
          </cell>
          <cell r="M1375" t="str">
            <v>ZK300.K181</v>
          </cell>
          <cell r="N1375" t="str">
            <v>ZK300</v>
          </cell>
          <cell r="O1375" t="str">
            <v>K181</v>
          </cell>
          <cell r="Q1375">
            <v>0</v>
          </cell>
          <cell r="R1375">
            <v>0.4</v>
          </cell>
          <cell r="S1375" t="b">
            <v>0</v>
          </cell>
          <cell r="U1375" t="str">
            <v>ZK3</v>
          </cell>
          <cell r="V1375"/>
          <cell r="W1375"/>
          <cell r="X1375"/>
          <cell r="Y1375"/>
          <cell r="Z1375"/>
          <cell r="AA1375"/>
          <cell r="AB1375"/>
          <cell r="AC1375">
            <v>0.4</v>
          </cell>
          <cell r="AD1375">
            <v>0</v>
          </cell>
          <cell r="AE1375">
            <v>0</v>
          </cell>
          <cell r="AF1375">
            <v>0</v>
          </cell>
          <cell r="AG1375" t="e">
            <v>#N/A</v>
          </cell>
          <cell r="AK1375">
            <v>1</v>
          </cell>
          <cell r="AL1375">
            <v>0</v>
          </cell>
          <cell r="AV1375">
            <v>0.4</v>
          </cell>
        </row>
        <row r="1376">
          <cell r="A1376" t="str">
            <v>ZK300.K185</v>
          </cell>
          <cell r="B1376" t="str">
            <v>ZK300</v>
          </cell>
          <cell r="C1376">
            <v>0</v>
          </cell>
          <cell r="D1376">
            <v>12935.25</v>
          </cell>
          <cell r="E1376">
            <v>22996.79</v>
          </cell>
          <cell r="F1376">
            <v>71141.710000000006</v>
          </cell>
          <cell r="G1376">
            <v>1989</v>
          </cell>
          <cell r="H1376">
            <v>73130.710000000006</v>
          </cell>
          <cell r="J1376" t="str">
            <v>ZK300.K185</v>
          </cell>
          <cell r="K1376">
            <v>73130.710000000006</v>
          </cell>
          <cell r="L1376" t="str">
            <v>ZK300.K185</v>
          </cell>
          <cell r="M1376" t="str">
            <v>ZK300.K185</v>
          </cell>
          <cell r="N1376" t="str">
            <v>ZK300</v>
          </cell>
          <cell r="O1376" t="str">
            <v>K185</v>
          </cell>
          <cell r="Q1376">
            <v>73130.710000000006</v>
          </cell>
          <cell r="R1376">
            <v>12935.25</v>
          </cell>
          <cell r="S1376" t="b">
            <v>0</v>
          </cell>
          <cell r="U1376" t="str">
            <v>ZK3</v>
          </cell>
          <cell r="V1376"/>
          <cell r="W1376"/>
          <cell r="X1376"/>
          <cell r="Y1376"/>
          <cell r="Z1376"/>
          <cell r="AA1376"/>
          <cell r="AB1376"/>
          <cell r="AC1376">
            <v>12935.25</v>
          </cell>
          <cell r="AD1376">
            <v>22996.79</v>
          </cell>
          <cell r="AE1376">
            <v>71141.710000000006</v>
          </cell>
          <cell r="AF1376">
            <v>1989</v>
          </cell>
          <cell r="AG1376" t="e">
            <v>#N/A</v>
          </cell>
          <cell r="AK1376">
            <v>1</v>
          </cell>
          <cell r="AL1376">
            <v>0</v>
          </cell>
          <cell r="AV1376">
            <v>107073.75</v>
          </cell>
        </row>
        <row r="1377">
          <cell r="A1377" t="str">
            <v>ZK300.K186</v>
          </cell>
          <cell r="B1377" t="str">
            <v>ZK300</v>
          </cell>
          <cell r="C1377">
            <v>0</v>
          </cell>
          <cell r="D1377">
            <v>2567.77</v>
          </cell>
          <cell r="E1377">
            <v>2896.16</v>
          </cell>
          <cell r="F1377">
            <v>982.5</v>
          </cell>
          <cell r="G1377">
            <v>0</v>
          </cell>
          <cell r="H1377">
            <v>982.5</v>
          </cell>
          <cell r="J1377" t="str">
            <v>ZK300.K186</v>
          </cell>
          <cell r="K1377">
            <v>982.5</v>
          </cell>
          <cell r="L1377" t="str">
            <v>ZK300.K186</v>
          </cell>
          <cell r="M1377" t="str">
            <v>ZK300.K186</v>
          </cell>
          <cell r="N1377" t="str">
            <v>ZK300</v>
          </cell>
          <cell r="O1377" t="str">
            <v>K186</v>
          </cell>
          <cell r="Q1377">
            <v>982.5</v>
          </cell>
          <cell r="R1377">
            <v>2567.77</v>
          </cell>
          <cell r="S1377" t="b">
            <v>0</v>
          </cell>
          <cell r="U1377" t="str">
            <v>ZK3</v>
          </cell>
          <cell r="V1377"/>
          <cell r="W1377"/>
          <cell r="X1377"/>
          <cell r="Y1377"/>
          <cell r="Z1377"/>
          <cell r="AA1377"/>
          <cell r="AB1377"/>
          <cell r="AC1377">
            <v>2567.77</v>
          </cell>
          <cell r="AD1377">
            <v>2896.16</v>
          </cell>
          <cell r="AE1377">
            <v>982.5</v>
          </cell>
          <cell r="AF1377">
            <v>0</v>
          </cell>
          <cell r="AG1377" t="e">
            <v>#N/A</v>
          </cell>
          <cell r="AK1377">
            <v>1</v>
          </cell>
          <cell r="AL1377">
            <v>0</v>
          </cell>
          <cell r="AV1377">
            <v>6446.43</v>
          </cell>
        </row>
        <row r="1378">
          <cell r="A1378" t="str">
            <v>ZK400.0001</v>
          </cell>
          <cell r="B1378" t="str">
            <v>ZK400</v>
          </cell>
          <cell r="C1378">
            <v>0</v>
          </cell>
          <cell r="D1378">
            <v>0</v>
          </cell>
          <cell r="E1378">
            <v>0</v>
          </cell>
          <cell r="F1378">
            <v>0</v>
          </cell>
          <cell r="G1378">
            <v>0</v>
          </cell>
          <cell r="H1378">
            <v>0</v>
          </cell>
          <cell r="J1378"/>
          <cell r="K1378"/>
          <cell r="L1378"/>
          <cell r="M1378"/>
          <cell r="N1378"/>
          <cell r="O1378"/>
          <cell r="Q1378"/>
          <cell r="R1378"/>
          <cell r="S1378" t="b">
            <v>0</v>
          </cell>
          <cell r="U1378"/>
          <cell r="V1378"/>
          <cell r="W1378"/>
          <cell r="X1378"/>
          <cell r="Y1378"/>
          <cell r="Z1378"/>
          <cell r="AA1378"/>
          <cell r="AB1378"/>
          <cell r="AC1378">
            <v>0</v>
          </cell>
          <cell r="AD1378">
            <v>0</v>
          </cell>
          <cell r="AE1378">
            <v>0</v>
          </cell>
          <cell r="AF1378">
            <v>0</v>
          </cell>
          <cell r="AG1378" t="e">
            <v>#N/A</v>
          </cell>
          <cell r="AK1378">
            <v>1</v>
          </cell>
          <cell r="AL1378">
            <v>0</v>
          </cell>
          <cell r="AV1378">
            <v>0</v>
          </cell>
        </row>
        <row r="1379">
          <cell r="A1379" t="str">
            <v>ZK400.0008</v>
          </cell>
          <cell r="B1379" t="str">
            <v>ZK400</v>
          </cell>
          <cell r="C1379">
            <v>0</v>
          </cell>
          <cell r="D1379">
            <v>0</v>
          </cell>
          <cell r="E1379">
            <v>0</v>
          </cell>
          <cell r="F1379">
            <v>0</v>
          </cell>
          <cell r="G1379">
            <v>0</v>
          </cell>
          <cell r="H1379">
            <v>0</v>
          </cell>
          <cell r="J1379"/>
          <cell r="K1379"/>
          <cell r="L1379"/>
          <cell r="M1379"/>
          <cell r="N1379"/>
          <cell r="O1379"/>
          <cell r="Q1379"/>
          <cell r="S1379" t="b">
            <v>0</v>
          </cell>
          <cell r="AC1379">
            <v>0</v>
          </cell>
          <cell r="AD1379">
            <v>0</v>
          </cell>
          <cell r="AE1379">
            <v>0</v>
          </cell>
          <cell r="AF1379">
            <v>0</v>
          </cell>
          <cell r="AG1379" t="e">
            <v>#N/A</v>
          </cell>
          <cell r="AV1379">
            <v>0</v>
          </cell>
        </row>
        <row r="1380">
          <cell r="A1380" t="str">
            <v>ZK400.0009</v>
          </cell>
          <cell r="B1380" t="str">
            <v>ZK400</v>
          </cell>
          <cell r="C1380">
            <v>0</v>
          </cell>
          <cell r="D1380">
            <v>0</v>
          </cell>
          <cell r="E1380">
            <v>0</v>
          </cell>
          <cell r="F1380">
            <v>0</v>
          </cell>
          <cell r="G1380">
            <v>0</v>
          </cell>
          <cell r="H1380">
            <v>0</v>
          </cell>
          <cell r="J1380"/>
          <cell r="K1380"/>
          <cell r="L1380"/>
          <cell r="M1380"/>
          <cell r="N1380"/>
          <cell r="O1380"/>
          <cell r="Q1380"/>
          <cell r="S1380" t="b">
            <v>0</v>
          </cell>
          <cell r="AC1380">
            <v>0</v>
          </cell>
          <cell r="AD1380">
            <v>0</v>
          </cell>
          <cell r="AE1380">
            <v>0</v>
          </cell>
          <cell r="AF1380">
            <v>0</v>
          </cell>
          <cell r="AG1380" t="e">
            <v>#N/A</v>
          </cell>
          <cell r="AV1380">
            <v>0</v>
          </cell>
        </row>
        <row r="1381">
          <cell r="A1381" t="str">
            <v>ZK400.2460</v>
          </cell>
          <cell r="B1381" t="str">
            <v>ZK400</v>
          </cell>
          <cell r="C1381">
            <v>0</v>
          </cell>
          <cell r="D1381">
            <v>0</v>
          </cell>
          <cell r="E1381">
            <v>0</v>
          </cell>
          <cell r="F1381">
            <v>0</v>
          </cell>
          <cell r="G1381">
            <v>0</v>
          </cell>
          <cell r="H1381">
            <v>0</v>
          </cell>
          <cell r="J1381"/>
          <cell r="K1381"/>
          <cell r="L1381"/>
          <cell r="M1381"/>
          <cell r="N1381"/>
          <cell r="O1381"/>
          <cell r="Q1381"/>
          <cell r="S1381" t="b">
            <v>0</v>
          </cell>
          <cell r="AC1381">
            <v>0</v>
          </cell>
          <cell r="AD1381">
            <v>0</v>
          </cell>
          <cell r="AE1381">
            <v>0</v>
          </cell>
          <cell r="AF1381">
            <v>0</v>
          </cell>
          <cell r="AG1381" t="e">
            <v>#N/A</v>
          </cell>
          <cell r="AV1381">
            <v>0</v>
          </cell>
        </row>
        <row r="1382">
          <cell r="A1382" t="str">
            <v>ZK400.K002</v>
          </cell>
          <cell r="B1382" t="str">
            <v>ZK400</v>
          </cell>
          <cell r="C1382">
            <v>0</v>
          </cell>
          <cell r="D1382">
            <v>0</v>
          </cell>
          <cell r="E1382">
            <v>0</v>
          </cell>
          <cell r="F1382">
            <v>0</v>
          </cell>
          <cell r="G1382">
            <v>0</v>
          </cell>
          <cell r="H1382">
            <v>0</v>
          </cell>
          <cell r="J1382"/>
          <cell r="K1382"/>
          <cell r="L1382"/>
          <cell r="M1382"/>
          <cell r="N1382"/>
          <cell r="O1382"/>
          <cell r="Q1382"/>
          <cell r="S1382" t="b">
            <v>0</v>
          </cell>
          <cell r="AC1382">
            <v>0</v>
          </cell>
          <cell r="AD1382">
            <v>0</v>
          </cell>
          <cell r="AE1382">
            <v>0</v>
          </cell>
          <cell r="AF1382">
            <v>0</v>
          </cell>
          <cell r="AG1382" t="e">
            <v>#N/A</v>
          </cell>
          <cell r="AV1382">
            <v>0</v>
          </cell>
        </row>
        <row r="1383">
          <cell r="A1383" t="str">
            <v>ZK400.K005</v>
          </cell>
          <cell r="B1383" t="str">
            <v>ZK400</v>
          </cell>
          <cell r="C1383">
            <v>0</v>
          </cell>
          <cell r="D1383">
            <v>0</v>
          </cell>
          <cell r="E1383">
            <v>-1859.86</v>
          </cell>
          <cell r="F1383">
            <v>-9678.82</v>
          </cell>
          <cell r="G1383">
            <v>0</v>
          </cell>
          <cell r="H1383">
            <v>-9678.82</v>
          </cell>
          <cell r="J1383" t="str">
            <v>ZK400.K005</v>
          </cell>
          <cell r="K1383">
            <v>-9678.82</v>
          </cell>
          <cell r="L1383" t="str">
            <v>ZK400.K005</v>
          </cell>
          <cell r="M1383" t="str">
            <v>ZK400.K005</v>
          </cell>
          <cell r="N1383" t="str">
            <v>ZK400</v>
          </cell>
          <cell r="O1383" t="str">
            <v>K005</v>
          </cell>
          <cell r="Q1383">
            <v>-9678.82</v>
          </cell>
          <cell r="S1383" t="b">
            <v>0</v>
          </cell>
          <cell r="AC1383">
            <v>0</v>
          </cell>
          <cell r="AD1383">
            <v>-1859.86</v>
          </cell>
          <cell r="AE1383">
            <v>-9678.82</v>
          </cell>
          <cell r="AF1383">
            <v>0</v>
          </cell>
          <cell r="AG1383" t="e">
            <v>#N/A</v>
          </cell>
          <cell r="AV1383">
            <v>-11538.68</v>
          </cell>
        </row>
        <row r="1384">
          <cell r="A1384" t="str">
            <v>ZK400.K006</v>
          </cell>
          <cell r="B1384" t="str">
            <v>ZK400</v>
          </cell>
          <cell r="C1384">
            <v>0</v>
          </cell>
          <cell r="D1384">
            <v>-1421.91</v>
          </cell>
          <cell r="E1384">
            <v>-8531.4699999999993</v>
          </cell>
          <cell r="F1384">
            <v>-11392</v>
          </cell>
          <cell r="G1384">
            <v>0</v>
          </cell>
          <cell r="H1384">
            <v>-11392</v>
          </cell>
          <cell r="J1384" t="str">
            <v>ZK400.K006</v>
          </cell>
          <cell r="K1384">
            <v>-11392</v>
          </cell>
          <cell r="L1384" t="str">
            <v>ZK400.K006</v>
          </cell>
          <cell r="M1384" t="str">
            <v>ZK400.K006</v>
          </cell>
          <cell r="N1384" t="str">
            <v>ZK400</v>
          </cell>
          <cell r="O1384" t="str">
            <v>K006</v>
          </cell>
          <cell r="Q1384">
            <v>-11392</v>
          </cell>
          <cell r="S1384" t="b">
            <v>0</v>
          </cell>
          <cell r="AC1384">
            <v>-1421.91</v>
          </cell>
          <cell r="AD1384">
            <v>-8531.4699999999993</v>
          </cell>
          <cell r="AE1384">
            <v>-11392</v>
          </cell>
          <cell r="AF1384">
            <v>0</v>
          </cell>
          <cell r="AG1384" t="e">
            <v>#N/A</v>
          </cell>
          <cell r="AV1384">
            <v>-21345.379999999997</v>
          </cell>
        </row>
        <row r="1385">
          <cell r="A1385" t="str">
            <v>ZK400.K100</v>
          </cell>
          <cell r="B1385" t="str">
            <v>ZK400</v>
          </cell>
          <cell r="C1385">
            <v>0</v>
          </cell>
          <cell r="D1385">
            <v>2517.71</v>
          </cell>
          <cell r="E1385">
            <v>506.6</v>
          </cell>
          <cell r="F1385">
            <v>6198.8</v>
          </cell>
          <cell r="G1385">
            <v>0</v>
          </cell>
          <cell r="H1385">
            <v>6198.8</v>
          </cell>
          <cell r="J1385" t="str">
            <v>ZK400.K100</v>
          </cell>
          <cell r="K1385">
            <v>6198.8</v>
          </cell>
          <cell r="L1385" t="str">
            <v>ZK400.K100</v>
          </cell>
          <cell r="M1385" t="str">
            <v>ZK400.K100</v>
          </cell>
          <cell r="N1385" t="str">
            <v>ZK400</v>
          </cell>
          <cell r="O1385" t="str">
            <v>K100</v>
          </cell>
          <cell r="Q1385">
            <v>6198.8</v>
          </cell>
          <cell r="S1385" t="b">
            <v>0</v>
          </cell>
          <cell r="AC1385">
            <v>2517.71</v>
          </cell>
          <cell r="AD1385">
            <v>506.6</v>
          </cell>
          <cell r="AE1385">
            <v>6198.8</v>
          </cell>
          <cell r="AF1385">
            <v>0</v>
          </cell>
          <cell r="AG1385" t="e">
            <v>#N/A</v>
          </cell>
          <cell r="AV1385">
            <v>9223.11</v>
          </cell>
        </row>
        <row r="1386">
          <cell r="A1386" t="str">
            <v>ZK400.K101</v>
          </cell>
          <cell r="B1386" t="str">
            <v>ZK400</v>
          </cell>
          <cell r="C1386">
            <v>0</v>
          </cell>
          <cell r="D1386">
            <v>1449.82</v>
          </cell>
          <cell r="E1386">
            <v>4903.58</v>
          </cell>
          <cell r="F1386">
            <v>3328.45</v>
          </cell>
          <cell r="G1386">
            <v>0</v>
          </cell>
          <cell r="H1386">
            <v>3328.45</v>
          </cell>
          <cell r="J1386" t="str">
            <v>ZK400.K101</v>
          </cell>
          <cell r="K1386">
            <v>3328.45</v>
          </cell>
          <cell r="L1386" t="str">
            <v>ZK400.K101</v>
          </cell>
          <cell r="M1386" t="str">
            <v>ZK400.K101</v>
          </cell>
          <cell r="N1386" t="str">
            <v>ZK400</v>
          </cell>
          <cell r="O1386" t="str">
            <v>K101</v>
          </cell>
          <cell r="Q1386">
            <v>3328.45</v>
          </cell>
          <cell r="S1386" t="b">
            <v>0</v>
          </cell>
          <cell r="AC1386">
            <v>1449.82</v>
          </cell>
          <cell r="AD1386">
            <v>4903.58</v>
          </cell>
          <cell r="AE1386">
            <v>3328.45</v>
          </cell>
          <cell r="AF1386">
            <v>0</v>
          </cell>
          <cell r="AG1386" t="e">
            <v>#N/A</v>
          </cell>
          <cell r="AV1386">
            <v>9681.8499999999985</v>
          </cell>
        </row>
        <row r="1387">
          <cell r="A1387" t="str">
            <v>ZK400.K102</v>
          </cell>
          <cell r="B1387" t="str">
            <v>ZK400</v>
          </cell>
          <cell r="C1387">
            <v>0</v>
          </cell>
          <cell r="D1387">
            <v>10562.95</v>
          </cell>
          <cell r="E1387">
            <v>10496.49</v>
          </cell>
          <cell r="F1387">
            <v>0</v>
          </cell>
          <cell r="G1387">
            <v>0</v>
          </cell>
          <cell r="H1387">
            <v>0</v>
          </cell>
          <cell r="J1387" t="str">
            <v>ZK400.K102</v>
          </cell>
          <cell r="K1387">
            <v>0</v>
          </cell>
          <cell r="L1387" t="str">
            <v>ZK400.K102</v>
          </cell>
          <cell r="M1387" t="str">
            <v>ZK400.K102</v>
          </cell>
          <cell r="N1387" t="str">
            <v>ZK400</v>
          </cell>
          <cell r="O1387" t="str">
            <v>K102</v>
          </cell>
          <cell r="Q1387">
            <v>0</v>
          </cell>
          <cell r="S1387" t="b">
            <v>0</v>
          </cell>
          <cell r="AC1387">
            <v>10562.95</v>
          </cell>
          <cell r="AD1387">
            <v>10496.49</v>
          </cell>
          <cell r="AE1387">
            <v>0</v>
          </cell>
          <cell r="AF1387">
            <v>0</v>
          </cell>
          <cell r="AG1387" t="e">
            <v>#N/A</v>
          </cell>
          <cell r="AV1387">
            <v>21059.440000000002</v>
          </cell>
        </row>
        <row r="1388">
          <cell r="A1388" t="str">
            <v>ZK400.K103</v>
          </cell>
          <cell r="B1388" t="str">
            <v>ZK400</v>
          </cell>
          <cell r="C1388">
            <v>0</v>
          </cell>
          <cell r="D1388">
            <v>0</v>
          </cell>
          <cell r="E1388">
            <v>119.78</v>
          </cell>
          <cell r="F1388">
            <v>0</v>
          </cell>
          <cell r="G1388">
            <v>0</v>
          </cell>
          <cell r="H1388">
            <v>0</v>
          </cell>
          <cell r="J1388" t="str">
            <v>ZK400.K103</v>
          </cell>
          <cell r="K1388">
            <v>0</v>
          </cell>
          <cell r="L1388" t="str">
            <v>ZK400.K103</v>
          </cell>
          <cell r="M1388" t="str">
            <v>ZK400.K103</v>
          </cell>
          <cell r="N1388" t="str">
            <v>ZK400</v>
          </cell>
          <cell r="O1388" t="str">
            <v>K103</v>
          </cell>
          <cell r="Q1388">
            <v>0</v>
          </cell>
          <cell r="S1388" t="b">
            <v>0</v>
          </cell>
          <cell r="AC1388">
            <v>0</v>
          </cell>
          <cell r="AD1388">
            <v>119.78</v>
          </cell>
          <cell r="AE1388">
            <v>0</v>
          </cell>
          <cell r="AF1388">
            <v>0</v>
          </cell>
          <cell r="AG1388" t="e">
            <v>#N/A</v>
          </cell>
          <cell r="AV1388">
            <v>119.78</v>
          </cell>
        </row>
        <row r="1389">
          <cell r="A1389" t="str">
            <v>ZK400.K104</v>
          </cell>
          <cell r="B1389" t="str">
            <v>ZK400</v>
          </cell>
          <cell r="C1389">
            <v>0</v>
          </cell>
          <cell r="D1389">
            <v>253.4</v>
          </cell>
          <cell r="E1389">
            <v>390.46</v>
          </cell>
          <cell r="F1389">
            <v>873.86</v>
          </cell>
          <cell r="G1389">
            <v>0</v>
          </cell>
          <cell r="H1389">
            <v>873.86</v>
          </cell>
          <cell r="J1389" t="str">
            <v>ZK400.K104</v>
          </cell>
          <cell r="K1389">
            <v>873.86</v>
          </cell>
          <cell r="L1389" t="str">
            <v>ZK400.K104</v>
          </cell>
          <cell r="M1389" t="str">
            <v>ZK400.K104</v>
          </cell>
          <cell r="N1389" t="str">
            <v>ZK400</v>
          </cell>
          <cell r="O1389" t="str">
            <v>K104</v>
          </cell>
          <cell r="Q1389">
            <v>873.86</v>
          </cell>
          <cell r="S1389" t="b">
            <v>0</v>
          </cell>
          <cell r="AC1389">
            <v>253.4</v>
          </cell>
          <cell r="AD1389">
            <v>390.46</v>
          </cell>
          <cell r="AE1389">
            <v>873.86</v>
          </cell>
          <cell r="AF1389">
            <v>0</v>
          </cell>
          <cell r="AG1389" t="e">
            <v>#N/A</v>
          </cell>
          <cell r="AV1389">
            <v>1517.72</v>
          </cell>
        </row>
        <row r="1390">
          <cell r="A1390" t="str">
            <v>ZK400.K105</v>
          </cell>
          <cell r="B1390" t="str">
            <v>ZK400</v>
          </cell>
          <cell r="C1390">
            <v>0</v>
          </cell>
          <cell r="D1390">
            <v>93.1</v>
          </cell>
          <cell r="E1390">
            <v>1268</v>
          </cell>
          <cell r="F1390">
            <v>0</v>
          </cell>
          <cell r="G1390">
            <v>0</v>
          </cell>
          <cell r="H1390">
            <v>0</v>
          </cell>
          <cell r="J1390" t="str">
            <v>ZK400.K105</v>
          </cell>
          <cell r="K1390">
            <v>0</v>
          </cell>
          <cell r="L1390" t="str">
            <v>ZK400.K105</v>
          </cell>
          <cell r="M1390" t="str">
            <v>ZK400.K105</v>
          </cell>
          <cell r="N1390" t="str">
            <v>ZK400</v>
          </cell>
          <cell r="O1390" t="str">
            <v>K105</v>
          </cell>
          <cell r="Q1390">
            <v>0</v>
          </cell>
          <cell r="S1390" t="b">
            <v>0</v>
          </cell>
          <cell r="AC1390">
            <v>93.1</v>
          </cell>
          <cell r="AD1390">
            <v>1268</v>
          </cell>
          <cell r="AE1390">
            <v>0</v>
          </cell>
          <cell r="AF1390">
            <v>0</v>
          </cell>
          <cell r="AG1390" t="e">
            <v>#N/A</v>
          </cell>
          <cell r="AV1390">
            <v>1361.1</v>
          </cell>
        </row>
        <row r="1391">
          <cell r="A1391" t="str">
            <v>ZK400.K107</v>
          </cell>
          <cell r="B1391" t="str">
            <v>ZK400</v>
          </cell>
          <cell r="C1391">
            <v>0</v>
          </cell>
          <cell r="D1391">
            <v>0</v>
          </cell>
          <cell r="E1391">
            <v>0</v>
          </cell>
          <cell r="F1391">
            <v>300.76</v>
          </cell>
          <cell r="G1391">
            <v>0</v>
          </cell>
          <cell r="H1391">
            <v>300.76</v>
          </cell>
          <cell r="J1391" t="str">
            <v>ZK400.K107</v>
          </cell>
          <cell r="K1391">
            <v>300.76</v>
          </cell>
          <cell r="L1391" t="str">
            <v>ZK400.K107</v>
          </cell>
          <cell r="M1391" t="str">
            <v>ZK400.K107</v>
          </cell>
          <cell r="N1391" t="str">
            <v>ZK400</v>
          </cell>
          <cell r="O1391" t="str">
            <v>K107</v>
          </cell>
          <cell r="Q1391">
            <v>300.76</v>
          </cell>
          <cell r="S1391" t="b">
            <v>0</v>
          </cell>
          <cell r="AC1391">
            <v>0</v>
          </cell>
          <cell r="AD1391">
            <v>0</v>
          </cell>
          <cell r="AE1391">
            <v>300.76</v>
          </cell>
          <cell r="AF1391">
            <v>0</v>
          </cell>
          <cell r="AG1391" t="e">
            <v>#N/A</v>
          </cell>
          <cell r="AV1391">
            <v>300.76</v>
          </cell>
        </row>
        <row r="1392">
          <cell r="A1392" t="str">
            <v>ZK400.K114</v>
          </cell>
          <cell r="B1392" t="str">
            <v>ZK400</v>
          </cell>
          <cell r="C1392">
            <v>0</v>
          </cell>
          <cell r="D1392">
            <v>0</v>
          </cell>
          <cell r="E1392">
            <v>40.25</v>
          </cell>
          <cell r="F1392">
            <v>120</v>
          </cell>
          <cell r="G1392">
            <v>0</v>
          </cell>
          <cell r="H1392">
            <v>120</v>
          </cell>
          <cell r="J1392" t="str">
            <v>ZK400.K114</v>
          </cell>
          <cell r="K1392">
            <v>120</v>
          </cell>
          <cell r="L1392" t="str">
            <v>ZK400.K114</v>
          </cell>
          <cell r="M1392" t="str">
            <v>ZK400.K114</v>
          </cell>
          <cell r="N1392" t="str">
            <v>ZK400</v>
          </cell>
          <cell r="O1392" t="str">
            <v>K114</v>
          </cell>
          <cell r="Q1392">
            <v>120</v>
          </cell>
          <cell r="S1392" t="b">
            <v>0</v>
          </cell>
          <cell r="AC1392">
            <v>0</v>
          </cell>
          <cell r="AD1392">
            <v>40.25</v>
          </cell>
          <cell r="AE1392">
            <v>120</v>
          </cell>
          <cell r="AF1392">
            <v>0</v>
          </cell>
          <cell r="AG1392" t="e">
            <v>#N/A</v>
          </cell>
          <cell r="AV1392">
            <v>160.25</v>
          </cell>
        </row>
        <row r="1393">
          <cell r="A1393" t="str">
            <v>ZK400.K115</v>
          </cell>
          <cell r="B1393" t="str">
            <v>ZK400</v>
          </cell>
          <cell r="C1393">
            <v>0</v>
          </cell>
          <cell r="D1393">
            <v>4150.8</v>
          </cell>
          <cell r="E1393">
            <v>3713.93</v>
          </cell>
          <cell r="F1393">
            <v>7530.38</v>
          </cell>
          <cell r="G1393">
            <v>0</v>
          </cell>
          <cell r="H1393">
            <v>7530.38</v>
          </cell>
          <cell r="J1393" t="str">
            <v>ZK400.K115</v>
          </cell>
          <cell r="K1393">
            <v>7530.38</v>
          </cell>
          <cell r="L1393" t="str">
            <v>ZK400.K115</v>
          </cell>
          <cell r="M1393" t="str">
            <v>ZK400.K115</v>
          </cell>
          <cell r="N1393" t="str">
            <v>ZK400</v>
          </cell>
          <cell r="O1393" t="str">
            <v>K115</v>
          </cell>
          <cell r="Q1393">
            <v>7530.38</v>
          </cell>
          <cell r="S1393" t="b">
            <v>0</v>
          </cell>
          <cell r="AC1393">
            <v>4150.8</v>
          </cell>
          <cell r="AD1393">
            <v>3713.93</v>
          </cell>
          <cell r="AE1393">
            <v>7530.38</v>
          </cell>
          <cell r="AF1393">
            <v>0</v>
          </cell>
          <cell r="AG1393" t="e">
            <v>#N/A</v>
          </cell>
          <cell r="AV1393">
            <v>15395.11</v>
          </cell>
        </row>
        <row r="1394">
          <cell r="A1394" t="str">
            <v>ZK400.K116</v>
          </cell>
          <cell r="B1394" t="str">
            <v>ZK400</v>
          </cell>
          <cell r="C1394">
            <v>0</v>
          </cell>
          <cell r="D1394">
            <v>7182.37</v>
          </cell>
          <cell r="E1394">
            <v>1015.88</v>
          </cell>
          <cell r="F1394">
            <v>1653.18</v>
          </cell>
          <cell r="G1394">
            <v>0</v>
          </cell>
          <cell r="H1394">
            <v>1653.18</v>
          </cell>
          <cell r="J1394" t="str">
            <v>ZK400.K116</v>
          </cell>
          <cell r="K1394">
            <v>1653.18</v>
          </cell>
          <cell r="L1394" t="str">
            <v>ZK400.K116</v>
          </cell>
          <cell r="M1394" t="str">
            <v>ZK400.K116</v>
          </cell>
          <cell r="N1394" t="str">
            <v>ZK400</v>
          </cell>
          <cell r="O1394" t="str">
            <v>K116</v>
          </cell>
          <cell r="Q1394">
            <v>1653.18</v>
          </cell>
          <cell r="S1394" t="b">
            <v>0</v>
          </cell>
          <cell r="AC1394">
            <v>7182.37</v>
          </cell>
          <cell r="AD1394">
            <v>1015.88</v>
          </cell>
          <cell r="AE1394">
            <v>1653.18</v>
          </cell>
          <cell r="AF1394">
            <v>0</v>
          </cell>
          <cell r="AG1394" t="e">
            <v>#N/A</v>
          </cell>
          <cell r="AV1394">
            <v>9851.43</v>
          </cell>
        </row>
        <row r="1395">
          <cell r="A1395" t="str">
            <v>ZK400.K117</v>
          </cell>
          <cell r="B1395" t="str">
            <v>ZK400</v>
          </cell>
          <cell r="C1395">
            <v>0</v>
          </cell>
          <cell r="D1395">
            <v>335</v>
          </cell>
          <cell r="E1395">
            <v>523.62</v>
          </cell>
          <cell r="F1395">
            <v>703.75</v>
          </cell>
          <cell r="G1395">
            <v>0</v>
          </cell>
          <cell r="H1395">
            <v>703.75</v>
          </cell>
          <cell r="J1395" t="str">
            <v>ZK400.K117</v>
          </cell>
          <cell r="K1395">
            <v>703.75</v>
          </cell>
          <cell r="L1395" t="str">
            <v>ZK400.K117</v>
          </cell>
          <cell r="M1395" t="str">
            <v>ZK400.K117</v>
          </cell>
          <cell r="N1395" t="str">
            <v>ZK400</v>
          </cell>
          <cell r="O1395" t="str">
            <v>K117</v>
          </cell>
          <cell r="Q1395">
            <v>703.75</v>
          </cell>
          <cell r="S1395" t="b">
            <v>0</v>
          </cell>
          <cell r="AC1395">
            <v>335</v>
          </cell>
          <cell r="AD1395">
            <v>523.62</v>
          </cell>
          <cell r="AE1395">
            <v>703.75</v>
          </cell>
          <cell r="AF1395">
            <v>0</v>
          </cell>
          <cell r="AG1395" t="e">
            <v>#N/A</v>
          </cell>
          <cell r="AV1395">
            <v>1562.37</v>
          </cell>
        </row>
        <row r="1396">
          <cell r="A1396" t="str">
            <v>ZK400.K118</v>
          </cell>
          <cell r="B1396" t="str">
            <v>ZK400</v>
          </cell>
          <cell r="C1396">
            <v>0</v>
          </cell>
          <cell r="D1396">
            <v>7577.16</v>
          </cell>
          <cell r="E1396">
            <v>9861.3799999999992</v>
          </cell>
          <cell r="F1396">
            <v>9499.66</v>
          </cell>
          <cell r="G1396">
            <v>0</v>
          </cell>
          <cell r="H1396">
            <v>9499.66</v>
          </cell>
          <cell r="J1396" t="str">
            <v>ZK400.K118</v>
          </cell>
          <cell r="K1396">
            <v>9499.66</v>
          </cell>
          <cell r="L1396" t="str">
            <v>ZK400.K118</v>
          </cell>
          <cell r="M1396" t="str">
            <v>ZK400.K118</v>
          </cell>
          <cell r="N1396" t="str">
            <v>ZK400</v>
          </cell>
          <cell r="O1396" t="str">
            <v>K118</v>
          </cell>
          <cell r="Q1396">
            <v>9499.66</v>
          </cell>
          <cell r="S1396" t="b">
            <v>0</v>
          </cell>
          <cell r="AC1396">
            <v>7577.16</v>
          </cell>
          <cell r="AD1396">
            <v>9861.3799999999992</v>
          </cell>
          <cell r="AE1396">
            <v>9499.66</v>
          </cell>
          <cell r="AF1396">
            <v>0</v>
          </cell>
          <cell r="AG1396" t="e">
            <v>#N/A</v>
          </cell>
          <cell r="AV1396">
            <v>26938.2</v>
          </cell>
        </row>
        <row r="1397">
          <cell r="A1397" t="str">
            <v>ZK400.K119</v>
          </cell>
          <cell r="B1397" t="str">
            <v>ZK400</v>
          </cell>
          <cell r="C1397">
            <v>0</v>
          </cell>
          <cell r="D1397">
            <v>18800.57</v>
          </cell>
          <cell r="E1397">
            <v>17367.91</v>
          </cell>
          <cell r="F1397">
            <v>1850.92</v>
          </cell>
          <cell r="G1397">
            <v>0</v>
          </cell>
          <cell r="H1397">
            <v>1850.92</v>
          </cell>
          <cell r="J1397" t="str">
            <v>ZK400.K119</v>
          </cell>
          <cell r="K1397">
            <v>1850.92</v>
          </cell>
          <cell r="L1397" t="str">
            <v>ZK400.K119</v>
          </cell>
          <cell r="M1397" t="str">
            <v>ZK400.K119</v>
          </cell>
          <cell r="N1397" t="str">
            <v>ZK400</v>
          </cell>
          <cell r="O1397" t="str">
            <v>K119</v>
          </cell>
          <cell r="Q1397">
            <v>1850.92</v>
          </cell>
          <cell r="S1397" t="b">
            <v>0</v>
          </cell>
          <cell r="AC1397">
            <v>18800.57</v>
          </cell>
          <cell r="AD1397">
            <v>17367.91</v>
          </cell>
          <cell r="AE1397">
            <v>1850.92</v>
          </cell>
          <cell r="AF1397">
            <v>0</v>
          </cell>
          <cell r="AG1397" t="e">
            <v>#N/A</v>
          </cell>
          <cell r="AV1397">
            <v>38019.399999999994</v>
          </cell>
        </row>
        <row r="1398">
          <cell r="A1398" t="str">
            <v>ZK400.K120</v>
          </cell>
          <cell r="B1398" t="str">
            <v>ZK400</v>
          </cell>
          <cell r="C1398">
            <v>0</v>
          </cell>
          <cell r="D1398">
            <v>3026.98</v>
          </cell>
          <cell r="E1398">
            <v>614.4</v>
          </cell>
          <cell r="F1398">
            <v>2009.52</v>
          </cell>
          <cell r="G1398">
            <v>0</v>
          </cell>
          <cell r="H1398">
            <v>2009.52</v>
          </cell>
          <cell r="J1398" t="str">
            <v>ZK400.K120</v>
          </cell>
          <cell r="K1398">
            <v>2009.52</v>
          </cell>
          <cell r="L1398" t="str">
            <v>ZK400.K120</v>
          </cell>
          <cell r="M1398" t="str">
            <v>ZK400.K120</v>
          </cell>
          <cell r="N1398" t="str">
            <v>ZK400</v>
          </cell>
          <cell r="O1398" t="str">
            <v>K120</v>
          </cell>
          <cell r="Q1398">
            <v>2009.52</v>
          </cell>
          <cell r="S1398" t="b">
            <v>0</v>
          </cell>
          <cell r="AC1398">
            <v>3026.98</v>
          </cell>
          <cell r="AD1398">
            <v>614.4</v>
          </cell>
          <cell r="AE1398">
            <v>2009.52</v>
          </cell>
          <cell r="AF1398">
            <v>0</v>
          </cell>
          <cell r="AG1398" t="e">
            <v>#N/A</v>
          </cell>
          <cell r="AV1398">
            <v>5650.9</v>
          </cell>
        </row>
        <row r="1399">
          <cell r="A1399" t="str">
            <v>ZK400.K121</v>
          </cell>
          <cell r="B1399" t="str">
            <v>ZK400</v>
          </cell>
          <cell r="C1399">
            <v>0</v>
          </cell>
          <cell r="D1399">
            <v>0</v>
          </cell>
          <cell r="E1399">
            <v>0</v>
          </cell>
          <cell r="F1399">
            <v>0</v>
          </cell>
          <cell r="G1399">
            <v>0</v>
          </cell>
          <cell r="H1399">
            <v>0</v>
          </cell>
          <cell r="J1399" t="str">
            <v>ZK400.K121</v>
          </cell>
          <cell r="K1399">
            <v>0</v>
          </cell>
          <cell r="L1399" t="str">
            <v>ZK400.K121</v>
          </cell>
          <cell r="M1399" t="str">
            <v>ZK400.K121</v>
          </cell>
          <cell r="N1399" t="str">
            <v>ZK400</v>
          </cell>
          <cell r="O1399" t="str">
            <v>K121</v>
          </cell>
          <cell r="Q1399">
            <v>0</v>
          </cell>
          <cell r="S1399" t="b">
            <v>0</v>
          </cell>
          <cell r="AC1399">
            <v>0</v>
          </cell>
          <cell r="AD1399">
            <v>0</v>
          </cell>
          <cell r="AE1399">
            <v>0</v>
          </cell>
          <cell r="AF1399">
            <v>0</v>
          </cell>
          <cell r="AG1399" t="e">
            <v>#N/A</v>
          </cell>
          <cell r="AV1399">
            <v>0</v>
          </cell>
        </row>
        <row r="1400">
          <cell r="A1400" t="str">
            <v>ZK400.K130</v>
          </cell>
          <cell r="B1400" t="str">
            <v>ZK400</v>
          </cell>
          <cell r="C1400">
            <v>0</v>
          </cell>
          <cell r="D1400">
            <v>327.48</v>
          </cell>
          <cell r="E1400">
            <v>50.67</v>
          </cell>
          <cell r="F1400">
            <v>42.1</v>
          </cell>
          <cell r="G1400">
            <v>0</v>
          </cell>
          <cell r="H1400">
            <v>42.1</v>
          </cell>
          <cell r="J1400" t="str">
            <v>ZK400.K130</v>
          </cell>
          <cell r="K1400">
            <v>42.1</v>
          </cell>
          <cell r="L1400" t="str">
            <v>ZK400.K130</v>
          </cell>
          <cell r="M1400" t="str">
            <v>ZK400.K130</v>
          </cell>
          <cell r="N1400" t="str">
            <v>ZK400</v>
          </cell>
          <cell r="O1400" t="str">
            <v>K130</v>
          </cell>
          <cell r="Q1400">
            <v>42.1</v>
          </cell>
          <cell r="S1400" t="b">
            <v>0</v>
          </cell>
          <cell r="AC1400">
            <v>327.48</v>
          </cell>
          <cell r="AD1400">
            <v>50.67</v>
          </cell>
          <cell r="AE1400">
            <v>42.1</v>
          </cell>
          <cell r="AF1400">
            <v>0</v>
          </cell>
          <cell r="AG1400" t="e">
            <v>#N/A</v>
          </cell>
          <cell r="AV1400">
            <v>420.25000000000006</v>
          </cell>
        </row>
        <row r="1401">
          <cell r="A1401" t="str">
            <v>ZK400.K131</v>
          </cell>
          <cell r="B1401" t="str">
            <v>ZK400</v>
          </cell>
          <cell r="C1401">
            <v>0</v>
          </cell>
          <cell r="D1401">
            <v>70.83</v>
          </cell>
          <cell r="E1401">
            <v>60</v>
          </cell>
          <cell r="F1401">
            <v>0</v>
          </cell>
          <cell r="G1401">
            <v>0</v>
          </cell>
          <cell r="H1401">
            <v>0</v>
          </cell>
          <cell r="J1401" t="str">
            <v>ZK400.K131</v>
          </cell>
          <cell r="K1401">
            <v>0</v>
          </cell>
          <cell r="L1401" t="str">
            <v>ZK400.K131</v>
          </cell>
          <cell r="M1401" t="str">
            <v>ZK400.K131</v>
          </cell>
          <cell r="N1401" t="str">
            <v>ZK400</v>
          </cell>
          <cell r="O1401" t="str">
            <v>K131</v>
          </cell>
          <cell r="Q1401">
            <v>0</v>
          </cell>
          <cell r="S1401" t="b">
            <v>0</v>
          </cell>
          <cell r="AC1401">
            <v>70.83</v>
          </cell>
          <cell r="AD1401">
            <v>60</v>
          </cell>
          <cell r="AE1401">
            <v>0</v>
          </cell>
          <cell r="AF1401">
            <v>0</v>
          </cell>
          <cell r="AG1401" t="e">
            <v>#N/A</v>
          </cell>
          <cell r="AV1401">
            <v>130.82999999999998</v>
          </cell>
        </row>
        <row r="1402">
          <cell r="A1402" t="str">
            <v>ZK400.K132</v>
          </cell>
          <cell r="B1402" t="str">
            <v>ZK400</v>
          </cell>
          <cell r="C1402">
            <v>0</v>
          </cell>
          <cell r="D1402">
            <v>317.33999999999997</v>
          </cell>
          <cell r="E1402">
            <v>264.10000000000002</v>
          </cell>
          <cell r="F1402">
            <v>252.04</v>
          </cell>
          <cell r="G1402">
            <v>0</v>
          </cell>
          <cell r="H1402">
            <v>252.04</v>
          </cell>
          <cell r="J1402" t="str">
            <v>ZK400.K132</v>
          </cell>
          <cell r="K1402">
            <v>252.04</v>
          </cell>
          <cell r="L1402" t="str">
            <v>ZK400.K132</v>
          </cell>
          <cell r="M1402" t="str">
            <v>ZK400.K132</v>
          </cell>
          <cell r="N1402" t="str">
            <v>ZK400</v>
          </cell>
          <cell r="O1402" t="str">
            <v>K132</v>
          </cell>
          <cell r="Q1402">
            <v>252.04</v>
          </cell>
          <cell r="S1402" t="b">
            <v>0</v>
          </cell>
          <cell r="AC1402">
            <v>317.33999999999997</v>
          </cell>
          <cell r="AD1402">
            <v>264.10000000000002</v>
          </cell>
          <cell r="AE1402">
            <v>252.04</v>
          </cell>
          <cell r="AF1402">
            <v>0</v>
          </cell>
          <cell r="AG1402" t="e">
            <v>#N/A</v>
          </cell>
          <cell r="AV1402">
            <v>833.48</v>
          </cell>
        </row>
        <row r="1403">
          <cell r="A1403" t="str">
            <v>ZK400.K133</v>
          </cell>
          <cell r="B1403" t="str">
            <v>ZK400</v>
          </cell>
          <cell r="C1403">
            <v>0</v>
          </cell>
          <cell r="D1403">
            <v>3134.2</v>
          </cell>
          <cell r="E1403">
            <v>4958.68</v>
          </cell>
          <cell r="F1403">
            <v>2586.13</v>
          </cell>
          <cell r="G1403">
            <v>0</v>
          </cell>
          <cell r="H1403">
            <v>2586.13</v>
          </cell>
          <cell r="J1403" t="str">
            <v>ZK400.K133</v>
          </cell>
          <cell r="K1403">
            <v>2586.13</v>
          </cell>
          <cell r="L1403" t="str">
            <v>ZK400.K133</v>
          </cell>
          <cell r="M1403" t="str">
            <v>ZK400.K133</v>
          </cell>
          <cell r="N1403" t="str">
            <v>ZK400</v>
          </cell>
          <cell r="O1403" t="str">
            <v>K133</v>
          </cell>
          <cell r="Q1403">
            <v>2586.13</v>
          </cell>
          <cell r="S1403" t="b">
            <v>0</v>
          </cell>
          <cell r="AC1403">
            <v>3134.2</v>
          </cell>
          <cell r="AD1403">
            <v>4958.68</v>
          </cell>
          <cell r="AE1403">
            <v>2586.13</v>
          </cell>
          <cell r="AF1403">
            <v>0</v>
          </cell>
          <cell r="AG1403" t="e">
            <v>#N/A</v>
          </cell>
          <cell r="AV1403">
            <v>10679.01</v>
          </cell>
        </row>
        <row r="1404">
          <cell r="A1404" t="str">
            <v>ZK400.K135</v>
          </cell>
          <cell r="B1404" t="str">
            <v>ZK400</v>
          </cell>
          <cell r="C1404">
            <v>0</v>
          </cell>
          <cell r="D1404">
            <v>-1857.01</v>
          </cell>
          <cell r="E1404">
            <v>158.31</v>
          </cell>
          <cell r="F1404">
            <v>2735.05</v>
          </cell>
          <cell r="G1404">
            <v>0</v>
          </cell>
          <cell r="H1404">
            <v>2735.05</v>
          </cell>
          <cell r="J1404" t="str">
            <v>ZK400.K135</v>
          </cell>
          <cell r="K1404">
            <v>2735.05</v>
          </cell>
          <cell r="L1404" t="str">
            <v>ZK400.K135</v>
          </cell>
          <cell r="M1404" t="str">
            <v>ZK400.K135</v>
          </cell>
          <cell r="N1404" t="str">
            <v>ZK400</v>
          </cell>
          <cell r="O1404" t="str">
            <v>K135</v>
          </cell>
          <cell r="Q1404">
            <v>2735.05</v>
          </cell>
          <cell r="S1404" t="b">
            <v>0</v>
          </cell>
          <cell r="AC1404">
            <v>-1857.01</v>
          </cell>
          <cell r="AD1404">
            <v>158.31</v>
          </cell>
          <cell r="AE1404">
            <v>2735.05</v>
          </cell>
          <cell r="AF1404">
            <v>0</v>
          </cell>
          <cell r="AG1404" t="e">
            <v>#N/A</v>
          </cell>
          <cell r="AV1404">
            <v>1036.3500000000001</v>
          </cell>
        </row>
        <row r="1405">
          <cell r="A1405" t="str">
            <v>ZK400.K138</v>
          </cell>
          <cell r="B1405" t="str">
            <v>ZK400</v>
          </cell>
          <cell r="C1405">
            <v>0</v>
          </cell>
          <cell r="D1405">
            <v>0</v>
          </cell>
          <cell r="E1405">
            <v>1802.05</v>
          </cell>
          <cell r="F1405">
            <v>1220.4000000000001</v>
          </cell>
          <cell r="G1405">
            <v>0</v>
          </cell>
          <cell r="H1405">
            <v>1220.4000000000001</v>
          </cell>
          <cell r="J1405" t="str">
            <v>ZK400.K138</v>
          </cell>
          <cell r="K1405">
            <v>1220.4000000000001</v>
          </cell>
          <cell r="L1405" t="str">
            <v>ZK400.K138</v>
          </cell>
          <cell r="M1405" t="str">
            <v>ZK400.K138</v>
          </cell>
          <cell r="N1405" t="str">
            <v>ZK400</v>
          </cell>
          <cell r="O1405" t="str">
            <v>K138</v>
          </cell>
          <cell r="Q1405">
            <v>1220.4000000000001</v>
          </cell>
          <cell r="S1405" t="b">
            <v>0</v>
          </cell>
          <cell r="AC1405">
            <v>0</v>
          </cell>
          <cell r="AD1405">
            <v>1802.05</v>
          </cell>
          <cell r="AE1405">
            <v>1220.4000000000001</v>
          </cell>
          <cell r="AF1405">
            <v>0</v>
          </cell>
          <cell r="AG1405" t="e">
            <v>#N/A</v>
          </cell>
          <cell r="AV1405">
            <v>3022.45</v>
          </cell>
        </row>
        <row r="1406">
          <cell r="A1406" t="str">
            <v>ZK400.K139</v>
          </cell>
          <cell r="B1406" t="str">
            <v>ZK400</v>
          </cell>
          <cell r="C1406">
            <v>0</v>
          </cell>
          <cell r="D1406">
            <v>0</v>
          </cell>
          <cell r="E1406">
            <v>0</v>
          </cell>
          <cell r="F1406">
            <v>1499.77</v>
          </cell>
          <cell r="G1406">
            <v>0</v>
          </cell>
          <cell r="H1406">
            <v>1499.77</v>
          </cell>
          <cell r="J1406" t="str">
            <v>ZK400.K139</v>
          </cell>
          <cell r="K1406">
            <v>1499.77</v>
          </cell>
          <cell r="L1406" t="str">
            <v>ZK400.K139</v>
          </cell>
          <cell r="M1406" t="str">
            <v>ZK400.K139</v>
          </cell>
          <cell r="N1406" t="str">
            <v>ZK400</v>
          </cell>
          <cell r="O1406" t="str">
            <v>K139</v>
          </cell>
          <cell r="Q1406">
            <v>1499.77</v>
          </cell>
          <cell r="S1406" t="b">
            <v>0</v>
          </cell>
          <cell r="AC1406">
            <v>0</v>
          </cell>
          <cell r="AD1406">
            <v>0</v>
          </cell>
          <cell r="AE1406">
            <v>1499.77</v>
          </cell>
          <cell r="AF1406">
            <v>0</v>
          </cell>
          <cell r="AG1406" t="e">
            <v>#N/A</v>
          </cell>
          <cell r="AV1406">
            <v>1499.77</v>
          </cell>
        </row>
        <row r="1407">
          <cell r="A1407" t="str">
            <v>ZK400.K145</v>
          </cell>
          <cell r="B1407" t="str">
            <v>ZK400</v>
          </cell>
          <cell r="C1407">
            <v>0</v>
          </cell>
          <cell r="D1407">
            <v>811.55</v>
          </cell>
          <cell r="E1407">
            <v>1198.01</v>
          </cell>
          <cell r="F1407">
            <v>698</v>
          </cell>
          <cell r="G1407">
            <v>0</v>
          </cell>
          <cell r="H1407">
            <v>698</v>
          </cell>
          <cell r="J1407" t="str">
            <v>ZK400.K145</v>
          </cell>
          <cell r="K1407">
            <v>698</v>
          </cell>
          <cell r="L1407" t="str">
            <v>ZK400.K145</v>
          </cell>
          <cell r="M1407" t="str">
            <v>ZK400.K145</v>
          </cell>
          <cell r="N1407" t="str">
            <v>ZK400</v>
          </cell>
          <cell r="O1407" t="str">
            <v>K145</v>
          </cell>
          <cell r="Q1407">
            <v>698</v>
          </cell>
          <cell r="S1407" t="b">
            <v>0</v>
          </cell>
          <cell r="AC1407">
            <v>811.55</v>
          </cell>
          <cell r="AD1407">
            <v>1198.01</v>
          </cell>
          <cell r="AE1407">
            <v>698</v>
          </cell>
          <cell r="AF1407">
            <v>0</v>
          </cell>
          <cell r="AG1407" t="e">
            <v>#N/A</v>
          </cell>
          <cell r="AV1407">
            <v>2707.56</v>
          </cell>
        </row>
        <row r="1408">
          <cell r="A1408" t="str">
            <v>ZK400.K146</v>
          </cell>
          <cell r="B1408" t="str">
            <v>ZK400</v>
          </cell>
          <cell r="C1408">
            <v>0</v>
          </cell>
          <cell r="D1408">
            <v>3042.14</v>
          </cell>
          <cell r="E1408">
            <v>142.47999999999999</v>
          </cell>
          <cell r="F1408">
            <v>27.95</v>
          </cell>
          <cell r="G1408">
            <v>0</v>
          </cell>
          <cell r="H1408">
            <v>27.95</v>
          </cell>
          <cell r="J1408" t="str">
            <v>ZK400.K146</v>
          </cell>
          <cell r="K1408">
            <v>27.95</v>
          </cell>
          <cell r="L1408" t="str">
            <v>ZK400.K146</v>
          </cell>
          <cell r="M1408" t="str">
            <v>ZK400.K146</v>
          </cell>
          <cell r="N1408" t="str">
            <v>ZK400</v>
          </cell>
          <cell r="O1408" t="str">
            <v>K146</v>
          </cell>
          <cell r="Q1408">
            <v>27.95</v>
          </cell>
          <cell r="S1408" t="b">
            <v>0</v>
          </cell>
          <cell r="AC1408">
            <v>3042.14</v>
          </cell>
          <cell r="AD1408">
            <v>142.47999999999999</v>
          </cell>
          <cell r="AE1408">
            <v>27.95</v>
          </cell>
          <cell r="AF1408">
            <v>0</v>
          </cell>
          <cell r="AG1408" t="e">
            <v>#N/A</v>
          </cell>
          <cell r="AV1408">
            <v>3212.5699999999997</v>
          </cell>
        </row>
        <row r="1409">
          <cell r="A1409" t="str">
            <v>ZK400.K148</v>
          </cell>
          <cell r="B1409" t="str">
            <v>ZK400</v>
          </cell>
          <cell r="C1409">
            <v>0</v>
          </cell>
          <cell r="D1409">
            <v>0</v>
          </cell>
          <cell r="E1409">
            <v>29771.88</v>
          </cell>
          <cell r="F1409">
            <v>3732.19</v>
          </cell>
          <cell r="G1409">
            <v>0</v>
          </cell>
          <cell r="H1409">
            <v>3732.19</v>
          </cell>
          <cell r="J1409" t="str">
            <v>ZK400.K148</v>
          </cell>
          <cell r="K1409">
            <v>3732.19</v>
          </cell>
          <cell r="L1409" t="str">
            <v>ZK400.K148</v>
          </cell>
          <cell r="M1409" t="str">
            <v>ZK400.K148</v>
          </cell>
          <cell r="N1409" t="str">
            <v>ZK400</v>
          </cell>
          <cell r="O1409" t="str">
            <v>K148</v>
          </cell>
          <cell r="Q1409">
            <v>3732.19</v>
          </cell>
          <cell r="S1409" t="b">
            <v>0</v>
          </cell>
          <cell r="AC1409">
            <v>0</v>
          </cell>
          <cell r="AD1409">
            <v>29771.88</v>
          </cell>
          <cell r="AE1409">
            <v>3732.19</v>
          </cell>
          <cell r="AF1409">
            <v>0</v>
          </cell>
          <cell r="AG1409" t="e">
            <v>#N/A</v>
          </cell>
          <cell r="AV1409">
            <v>33504.07</v>
          </cell>
        </row>
        <row r="1410">
          <cell r="A1410" t="str">
            <v>ZK400.K158</v>
          </cell>
          <cell r="B1410" t="str">
            <v>ZK400</v>
          </cell>
          <cell r="C1410">
            <v>0</v>
          </cell>
          <cell r="D1410">
            <v>260</v>
          </cell>
          <cell r="E1410">
            <v>0</v>
          </cell>
          <cell r="F1410">
            <v>0</v>
          </cell>
          <cell r="G1410">
            <v>0</v>
          </cell>
          <cell r="H1410">
            <v>0</v>
          </cell>
          <cell r="J1410" t="str">
            <v>ZK400.K158</v>
          </cell>
          <cell r="K1410">
            <v>0</v>
          </cell>
          <cell r="L1410" t="str">
            <v>ZK400.K158</v>
          </cell>
          <cell r="M1410" t="str">
            <v>ZK400.K158</v>
          </cell>
          <cell r="N1410" t="str">
            <v>ZK400</v>
          </cell>
          <cell r="O1410" t="str">
            <v>K158</v>
          </cell>
          <cell r="Q1410">
            <v>0</v>
          </cell>
          <cell r="S1410" t="b">
            <v>0</v>
          </cell>
          <cell r="AC1410">
            <v>260</v>
          </cell>
          <cell r="AD1410">
            <v>0</v>
          </cell>
          <cell r="AE1410">
            <v>0</v>
          </cell>
          <cell r="AF1410">
            <v>0</v>
          </cell>
          <cell r="AG1410" t="e">
            <v>#N/A</v>
          </cell>
          <cell r="AV1410">
            <v>260</v>
          </cell>
        </row>
        <row r="1411">
          <cell r="A1411" t="str">
            <v>ZK400.K159</v>
          </cell>
          <cell r="B1411" t="str">
            <v>ZK400</v>
          </cell>
          <cell r="C1411">
            <v>0</v>
          </cell>
          <cell r="D1411">
            <v>42</v>
          </cell>
          <cell r="E1411">
            <v>0</v>
          </cell>
          <cell r="F1411">
            <v>0</v>
          </cell>
          <cell r="G1411">
            <v>0</v>
          </cell>
          <cell r="H1411">
            <v>0</v>
          </cell>
          <cell r="J1411" t="str">
            <v>ZK400.K159</v>
          </cell>
          <cell r="K1411">
            <v>0</v>
          </cell>
          <cell r="L1411" t="str">
            <v>ZK400.K159</v>
          </cell>
          <cell r="M1411" t="str">
            <v>ZK400.K159</v>
          </cell>
          <cell r="N1411" t="str">
            <v>ZK400</v>
          </cell>
          <cell r="O1411" t="str">
            <v>K159</v>
          </cell>
          <cell r="Q1411">
            <v>0</v>
          </cell>
          <cell r="S1411" t="b">
            <v>0</v>
          </cell>
          <cell r="AC1411">
            <v>42</v>
          </cell>
          <cell r="AD1411">
            <v>0</v>
          </cell>
          <cell r="AE1411">
            <v>0</v>
          </cell>
          <cell r="AF1411">
            <v>0</v>
          </cell>
          <cell r="AG1411" t="e">
            <v>#N/A</v>
          </cell>
          <cell r="AV1411">
            <v>42</v>
          </cell>
        </row>
        <row r="1412">
          <cell r="A1412" t="str">
            <v>ZK400.K160</v>
          </cell>
          <cell r="B1412" t="str">
            <v>ZK400</v>
          </cell>
          <cell r="C1412">
            <v>0</v>
          </cell>
          <cell r="D1412">
            <v>0</v>
          </cell>
          <cell r="E1412">
            <v>0</v>
          </cell>
          <cell r="F1412">
            <v>80</v>
          </cell>
          <cell r="G1412">
            <v>0</v>
          </cell>
          <cell r="H1412">
            <v>80</v>
          </cell>
          <cell r="J1412" t="str">
            <v>ZK400.K160</v>
          </cell>
          <cell r="K1412">
            <v>80</v>
          </cell>
          <cell r="L1412" t="str">
            <v>ZK400.K160</v>
          </cell>
          <cell r="M1412" t="str">
            <v>ZK400.K160</v>
          </cell>
          <cell r="N1412" t="str">
            <v>ZK400</v>
          </cell>
          <cell r="O1412" t="str">
            <v>K160</v>
          </cell>
          <cell r="Q1412">
            <v>80</v>
          </cell>
          <cell r="S1412" t="b">
            <v>0</v>
          </cell>
          <cell r="AC1412">
            <v>0</v>
          </cell>
          <cell r="AD1412">
            <v>0</v>
          </cell>
          <cell r="AE1412">
            <v>80</v>
          </cell>
          <cell r="AF1412">
            <v>0</v>
          </cell>
          <cell r="AG1412" t="e">
            <v>#N/A</v>
          </cell>
          <cell r="AV1412">
            <v>80</v>
          </cell>
        </row>
        <row r="1413">
          <cell r="A1413" t="str">
            <v>ZK400.K161</v>
          </cell>
          <cell r="B1413" t="str">
            <v>ZK400</v>
          </cell>
          <cell r="C1413">
            <v>0</v>
          </cell>
          <cell r="D1413">
            <v>99248.91</v>
          </cell>
          <cell r="E1413">
            <v>66953.5</v>
          </cell>
          <cell r="F1413">
            <v>73473.55</v>
          </cell>
          <cell r="G1413">
            <v>0</v>
          </cell>
          <cell r="H1413">
            <v>73473.55</v>
          </cell>
          <cell r="J1413" t="str">
            <v>ZK400.K161</v>
          </cell>
          <cell r="K1413">
            <v>73473.55</v>
          </cell>
          <cell r="L1413" t="str">
            <v>ZK400.K161</v>
          </cell>
          <cell r="M1413" t="str">
            <v>ZK400.K161</v>
          </cell>
          <cell r="N1413" t="str">
            <v>ZK400</v>
          </cell>
          <cell r="O1413" t="str">
            <v>K161</v>
          </cell>
          <cell r="Q1413">
            <v>73473.55</v>
          </cell>
          <cell r="S1413" t="b">
            <v>0</v>
          </cell>
          <cell r="AC1413">
            <v>99248.91</v>
          </cell>
          <cell r="AD1413">
            <v>66953.5</v>
          </cell>
          <cell r="AE1413">
            <v>73473.55</v>
          </cell>
          <cell r="AF1413">
            <v>0</v>
          </cell>
          <cell r="AG1413" t="e">
            <v>#N/A</v>
          </cell>
          <cell r="AV1413">
            <v>239675.96000000002</v>
          </cell>
        </row>
        <row r="1414">
          <cell r="A1414" t="str">
            <v>ZK400.K162</v>
          </cell>
          <cell r="B1414" t="str">
            <v>ZK400</v>
          </cell>
          <cell r="C1414">
            <v>0</v>
          </cell>
          <cell r="D1414">
            <v>64305.2</v>
          </cell>
          <cell r="E1414">
            <v>34537.440000000002</v>
          </cell>
          <cell r="F1414">
            <v>15767.59</v>
          </cell>
          <cell r="G1414">
            <v>0</v>
          </cell>
          <cell r="H1414">
            <v>15767.59</v>
          </cell>
          <cell r="J1414" t="str">
            <v>ZK400.K162</v>
          </cell>
          <cell r="K1414">
            <v>15767.59</v>
          </cell>
          <cell r="L1414" t="str">
            <v>ZK400.K162</v>
          </cell>
          <cell r="M1414" t="str">
            <v>ZK400.K162</v>
          </cell>
          <cell r="N1414" t="str">
            <v>ZK400</v>
          </cell>
          <cell r="O1414" t="str">
            <v>K162</v>
          </cell>
          <cell r="Q1414">
            <v>15767.59</v>
          </cell>
          <cell r="S1414" t="b">
            <v>0</v>
          </cell>
          <cell r="AC1414">
            <v>64305.2</v>
          </cell>
          <cell r="AD1414">
            <v>34537.440000000002</v>
          </cell>
          <cell r="AE1414">
            <v>15767.59</v>
          </cell>
          <cell r="AF1414">
            <v>0</v>
          </cell>
          <cell r="AG1414" t="e">
            <v>#N/A</v>
          </cell>
          <cell r="AV1414">
            <v>114610.23</v>
          </cell>
        </row>
        <row r="1415">
          <cell r="A1415" t="str">
            <v>ZK400.K163</v>
          </cell>
          <cell r="B1415" t="str">
            <v>ZK400</v>
          </cell>
          <cell r="C1415">
            <v>0</v>
          </cell>
          <cell r="D1415">
            <v>3100</v>
          </cell>
          <cell r="E1415">
            <v>10000</v>
          </cell>
          <cell r="F1415">
            <v>12000</v>
          </cell>
          <cell r="G1415">
            <v>0</v>
          </cell>
          <cell r="H1415">
            <v>12000</v>
          </cell>
          <cell r="J1415" t="str">
            <v>ZK400.K163</v>
          </cell>
          <cell r="K1415">
            <v>12000</v>
          </cell>
          <cell r="L1415" t="str">
            <v>ZK400.K163</v>
          </cell>
          <cell r="M1415" t="str">
            <v>ZK400.K163</v>
          </cell>
          <cell r="N1415" t="str">
            <v>ZK400</v>
          </cell>
          <cell r="O1415" t="str">
            <v>K163</v>
          </cell>
          <cell r="Q1415">
            <v>12000</v>
          </cell>
          <cell r="S1415" t="b">
            <v>0</v>
          </cell>
          <cell r="AC1415">
            <v>3100</v>
          </cell>
          <cell r="AD1415">
            <v>10000</v>
          </cell>
          <cell r="AE1415">
            <v>12000</v>
          </cell>
          <cell r="AF1415">
            <v>0</v>
          </cell>
          <cell r="AG1415" t="e">
            <v>#N/A</v>
          </cell>
          <cell r="AV1415">
            <v>25100</v>
          </cell>
        </row>
        <row r="1416">
          <cell r="A1416" t="str">
            <v>ZK400.K175</v>
          </cell>
          <cell r="B1416" t="str">
            <v>ZK400</v>
          </cell>
          <cell r="C1416">
            <v>0</v>
          </cell>
          <cell r="D1416">
            <v>4974.2700000000004</v>
          </cell>
          <cell r="E1416">
            <v>35922.769999999997</v>
          </cell>
          <cell r="F1416">
            <v>13536</v>
          </cell>
          <cell r="G1416">
            <v>0</v>
          </cell>
          <cell r="H1416">
            <v>13536</v>
          </cell>
          <cell r="J1416" t="str">
            <v>ZK400.K175</v>
          </cell>
          <cell r="K1416">
            <v>13536</v>
          </cell>
          <cell r="L1416" t="str">
            <v>ZK400.K175</v>
          </cell>
          <cell r="M1416" t="str">
            <v>ZK400.K175</v>
          </cell>
          <cell r="N1416" t="str">
            <v>ZK400</v>
          </cell>
          <cell r="O1416" t="str">
            <v>K175</v>
          </cell>
          <cell r="Q1416">
            <v>13536</v>
          </cell>
          <cell r="S1416" t="b">
            <v>0</v>
          </cell>
          <cell r="AC1416">
            <v>4974.2700000000004</v>
          </cell>
          <cell r="AD1416">
            <v>35922.769999999997</v>
          </cell>
          <cell r="AE1416">
            <v>13536</v>
          </cell>
          <cell r="AF1416">
            <v>0</v>
          </cell>
          <cell r="AG1416" t="e">
            <v>#N/A</v>
          </cell>
          <cell r="AV1416">
            <v>54433.039999999994</v>
          </cell>
        </row>
        <row r="1417">
          <cell r="A1417" t="str">
            <v>ZK400.K176</v>
          </cell>
          <cell r="B1417" t="str">
            <v>ZK400</v>
          </cell>
          <cell r="C1417">
            <v>0</v>
          </cell>
          <cell r="D1417">
            <v>73.14</v>
          </cell>
          <cell r="E1417">
            <v>180.34</v>
          </cell>
          <cell r="F1417">
            <v>324.7</v>
          </cell>
          <cell r="G1417">
            <v>0</v>
          </cell>
          <cell r="H1417">
            <v>324.7</v>
          </cell>
          <cell r="J1417" t="str">
            <v>ZK400.K176</v>
          </cell>
          <cell r="K1417">
            <v>324.7</v>
          </cell>
          <cell r="L1417" t="str">
            <v>ZK400.K176</v>
          </cell>
          <cell r="M1417" t="str">
            <v>ZK400.K176</v>
          </cell>
          <cell r="N1417" t="str">
            <v>ZK400</v>
          </cell>
          <cell r="O1417" t="str">
            <v>K176</v>
          </cell>
          <cell r="Q1417">
            <v>324.7</v>
          </cell>
          <cell r="S1417" t="b">
            <v>0</v>
          </cell>
          <cell r="AC1417">
            <v>73.14</v>
          </cell>
          <cell r="AD1417">
            <v>180.34</v>
          </cell>
          <cell r="AE1417">
            <v>324.7</v>
          </cell>
          <cell r="AF1417">
            <v>0</v>
          </cell>
          <cell r="AG1417" t="e">
            <v>#N/A</v>
          </cell>
          <cell r="AV1417">
            <v>578.18000000000006</v>
          </cell>
        </row>
        <row r="1418">
          <cell r="A1418" t="str">
            <v>ZK400.K177</v>
          </cell>
          <cell r="B1418" t="str">
            <v>ZK400</v>
          </cell>
          <cell r="C1418">
            <v>0</v>
          </cell>
          <cell r="D1418">
            <v>63.75</v>
          </cell>
          <cell r="E1418">
            <v>320.20999999999998</v>
          </cell>
          <cell r="F1418">
            <v>173.32</v>
          </cell>
          <cell r="G1418">
            <v>0</v>
          </cell>
          <cell r="H1418">
            <v>173.32</v>
          </cell>
          <cell r="J1418" t="str">
            <v>ZK400.K177</v>
          </cell>
          <cell r="K1418">
            <v>173.32</v>
          </cell>
          <cell r="L1418" t="str">
            <v>ZK400.K177</v>
          </cell>
          <cell r="M1418" t="str">
            <v>ZK400.K177</v>
          </cell>
          <cell r="N1418" t="str">
            <v>ZK400</v>
          </cell>
          <cell r="O1418" t="str">
            <v>K177</v>
          </cell>
          <cell r="Q1418">
            <v>173.32</v>
          </cell>
          <cell r="S1418" t="b">
            <v>0</v>
          </cell>
          <cell r="AC1418">
            <v>63.75</v>
          </cell>
          <cell r="AD1418">
            <v>320.20999999999998</v>
          </cell>
          <cell r="AE1418">
            <v>173.32</v>
          </cell>
          <cell r="AF1418">
            <v>0</v>
          </cell>
          <cell r="AG1418" t="e">
            <v>#N/A</v>
          </cell>
          <cell r="AV1418">
            <v>557.28</v>
          </cell>
        </row>
        <row r="1419">
          <cell r="A1419" t="str">
            <v>ZK400.K181</v>
          </cell>
          <cell r="B1419" t="str">
            <v>ZK400</v>
          </cell>
          <cell r="C1419">
            <v>0</v>
          </cell>
          <cell r="D1419">
            <v>12766.85</v>
          </cell>
          <cell r="E1419">
            <v>77302.749999999985</v>
          </cell>
          <cell r="F1419">
            <v>83308.81</v>
          </cell>
          <cell r="G1419">
            <v>1895</v>
          </cell>
          <cell r="H1419">
            <v>85203.81</v>
          </cell>
          <cell r="J1419" t="str">
            <v>ZK400.K181</v>
          </cell>
          <cell r="K1419">
            <v>85203.81</v>
          </cell>
          <cell r="L1419" t="str">
            <v>ZK400.K181</v>
          </cell>
          <cell r="M1419" t="str">
            <v>ZK400.K181</v>
          </cell>
          <cell r="N1419" t="str">
            <v>ZK400</v>
          </cell>
          <cell r="O1419" t="str">
            <v>K181</v>
          </cell>
          <cell r="Q1419">
            <v>85203.81</v>
          </cell>
          <cell r="S1419" t="b">
            <v>0</v>
          </cell>
          <cell r="AC1419">
            <v>12766.85</v>
          </cell>
          <cell r="AD1419">
            <v>77302.749999999985</v>
          </cell>
          <cell r="AE1419">
            <v>83308.81</v>
          </cell>
          <cell r="AF1419">
            <v>1895</v>
          </cell>
          <cell r="AG1419" t="e">
            <v>#N/A</v>
          </cell>
          <cell r="AV1419">
            <v>173378.40999999997</v>
          </cell>
        </row>
        <row r="1420">
          <cell r="A1420" t="str">
            <v>ZK400.K182</v>
          </cell>
          <cell r="B1420" t="str">
            <v>ZK400</v>
          </cell>
          <cell r="C1420">
            <v>0</v>
          </cell>
          <cell r="D1420">
            <v>4565.21</v>
          </cell>
          <cell r="E1420">
            <v>13254.85</v>
          </cell>
          <cell r="F1420">
            <v>46061.95</v>
          </cell>
          <cell r="G1420">
            <v>1162.8</v>
          </cell>
          <cell r="H1420">
            <v>47224.75</v>
          </cell>
          <cell r="J1420" t="str">
            <v>ZK400.K182</v>
          </cell>
          <cell r="K1420">
            <v>47224.75</v>
          </cell>
          <cell r="L1420" t="str">
            <v>ZK400.K182</v>
          </cell>
          <cell r="M1420" t="str">
            <v>ZK400.K182</v>
          </cell>
          <cell r="N1420" t="str">
            <v>ZK400</v>
          </cell>
          <cell r="O1420" t="str">
            <v>K182</v>
          </cell>
          <cell r="Q1420">
            <v>47224.75</v>
          </cell>
          <cell r="S1420" t="b">
            <v>0</v>
          </cell>
          <cell r="AC1420">
            <v>4565.21</v>
          </cell>
          <cell r="AD1420">
            <v>13254.85</v>
          </cell>
          <cell r="AE1420">
            <v>46061.95</v>
          </cell>
          <cell r="AF1420">
            <v>1162.8</v>
          </cell>
          <cell r="AG1420" t="e">
            <v>#N/A</v>
          </cell>
          <cell r="AV1420">
            <v>63882.009999999995</v>
          </cell>
        </row>
        <row r="1421">
          <cell r="A1421" t="str">
            <v>ZK400.K187</v>
          </cell>
          <cell r="B1421" t="str">
            <v>ZK400</v>
          </cell>
          <cell r="C1421">
            <v>0</v>
          </cell>
          <cell r="D1421">
            <v>0</v>
          </cell>
          <cell r="E1421">
            <v>30134.240000000002</v>
          </cell>
          <cell r="F1421">
            <v>0</v>
          </cell>
          <cell r="G1421">
            <v>0</v>
          </cell>
          <cell r="H1421">
            <v>0</v>
          </cell>
          <cell r="J1421" t="str">
            <v>ZK400.K187</v>
          </cell>
          <cell r="K1421">
            <v>0</v>
          </cell>
          <cell r="L1421" t="str">
            <v>ZK400.K187</v>
          </cell>
          <cell r="M1421" t="str">
            <v>ZK400.K187</v>
          </cell>
          <cell r="N1421" t="str">
            <v>ZK400</v>
          </cell>
          <cell r="O1421" t="str">
            <v>K187</v>
          </cell>
          <cell r="Q1421">
            <v>0</v>
          </cell>
          <cell r="S1421" t="b">
            <v>0</v>
          </cell>
          <cell r="AC1421">
            <v>0</v>
          </cell>
          <cell r="AD1421">
            <v>30134.240000000002</v>
          </cell>
          <cell r="AE1421">
            <v>0</v>
          </cell>
          <cell r="AF1421">
            <v>0</v>
          </cell>
          <cell r="AG1421" t="e">
            <v>#N/A</v>
          </cell>
          <cell r="AV1421">
            <v>30134.240000000002</v>
          </cell>
        </row>
        <row r="1422">
          <cell r="A1422" t="str">
            <v>ZK400.K299</v>
          </cell>
          <cell r="B1422" t="str">
            <v>ZK400</v>
          </cell>
          <cell r="C1422">
            <v>0</v>
          </cell>
          <cell r="D1422">
            <v>0</v>
          </cell>
          <cell r="E1422">
            <v>0</v>
          </cell>
          <cell r="F1422">
            <v>270</v>
          </cell>
          <cell r="G1422">
            <v>0</v>
          </cell>
          <cell r="H1422">
            <v>270</v>
          </cell>
          <cell r="J1422" t="str">
            <v>ZK400.K299</v>
          </cell>
          <cell r="K1422">
            <v>270</v>
          </cell>
          <cell r="L1422" t="str">
            <v>ZK400.K299</v>
          </cell>
          <cell r="M1422" t="str">
            <v>ZK400.K299</v>
          </cell>
          <cell r="N1422" t="str">
            <v>ZK400</v>
          </cell>
          <cell r="O1422" t="str">
            <v>K299</v>
          </cell>
          <cell r="Q1422">
            <v>270</v>
          </cell>
          <cell r="S1422" t="b">
            <v>0</v>
          </cell>
          <cell r="AC1422">
            <v>0</v>
          </cell>
          <cell r="AD1422">
            <v>0</v>
          </cell>
          <cell r="AE1422">
            <v>270</v>
          </cell>
          <cell r="AF1422">
            <v>0</v>
          </cell>
          <cell r="AG1422" t="e">
            <v>#N/A</v>
          </cell>
          <cell r="AV1422">
            <v>270</v>
          </cell>
        </row>
        <row r="1423">
          <cell r="A1423" t="str">
            <v>ZK401.K005</v>
          </cell>
          <cell r="B1423" t="str">
            <v>ZK401</v>
          </cell>
          <cell r="C1423">
            <v>0</v>
          </cell>
          <cell r="D1423">
            <v>0</v>
          </cell>
          <cell r="E1423">
            <v>0</v>
          </cell>
          <cell r="F1423">
            <v>-1732</v>
          </cell>
          <cell r="G1423">
            <v>0</v>
          </cell>
          <cell r="H1423">
            <v>-1732</v>
          </cell>
          <cell r="J1423" t="str">
            <v>ZK401.K005</v>
          </cell>
          <cell r="K1423">
            <v>-1732</v>
          </cell>
          <cell r="L1423" t="str">
            <v>ZK401.K005</v>
          </cell>
          <cell r="M1423" t="str">
            <v>ZK401.K005</v>
          </cell>
          <cell r="N1423" t="str">
            <v>ZK401</v>
          </cell>
          <cell r="O1423" t="str">
            <v>K005</v>
          </cell>
          <cell r="Q1423">
            <v>-1732</v>
          </cell>
          <cell r="S1423" t="b">
            <v>0</v>
          </cell>
          <cell r="AC1423">
            <v>0</v>
          </cell>
          <cell r="AD1423">
            <v>0</v>
          </cell>
          <cell r="AE1423">
            <v>-1732</v>
          </cell>
          <cell r="AF1423">
            <v>0</v>
          </cell>
          <cell r="AG1423" t="e">
            <v>#N/A</v>
          </cell>
          <cell r="AV1423">
            <v>-1732</v>
          </cell>
        </row>
        <row r="1424">
          <cell r="A1424" t="str">
            <v>ZK401.K100</v>
          </cell>
          <cell r="B1424" t="str">
            <v>ZK401</v>
          </cell>
          <cell r="C1424">
            <v>0</v>
          </cell>
          <cell r="D1424">
            <v>0</v>
          </cell>
          <cell r="E1424">
            <v>502</v>
          </cell>
          <cell r="F1424">
            <v>0</v>
          </cell>
          <cell r="G1424">
            <v>0</v>
          </cell>
          <cell r="H1424">
            <v>0</v>
          </cell>
          <cell r="J1424" t="str">
            <v>ZK401.K100</v>
          </cell>
          <cell r="K1424">
            <v>0</v>
          </cell>
          <cell r="L1424" t="str">
            <v>ZK401.K100</v>
          </cell>
          <cell r="M1424" t="str">
            <v>ZK401.K100</v>
          </cell>
          <cell r="N1424" t="str">
            <v>ZK401</v>
          </cell>
          <cell r="O1424" t="str">
            <v>K100</v>
          </cell>
          <cell r="Q1424">
            <v>0</v>
          </cell>
          <cell r="S1424" t="b">
            <v>0</v>
          </cell>
          <cell r="AC1424">
            <v>0</v>
          </cell>
          <cell r="AD1424">
            <v>502</v>
          </cell>
          <cell r="AE1424">
            <v>0</v>
          </cell>
          <cell r="AF1424">
            <v>0</v>
          </cell>
          <cell r="AG1424" t="e">
            <v>#N/A</v>
          </cell>
          <cell r="AV1424">
            <v>502</v>
          </cell>
        </row>
        <row r="1425">
          <cell r="A1425" t="str">
            <v>ZK401.K104</v>
          </cell>
          <cell r="B1425" t="str">
            <v>ZK401</v>
          </cell>
          <cell r="C1425">
            <v>0</v>
          </cell>
          <cell r="D1425">
            <v>0</v>
          </cell>
          <cell r="E1425">
            <v>0</v>
          </cell>
          <cell r="F1425">
            <v>23.93</v>
          </cell>
          <cell r="G1425">
            <v>0</v>
          </cell>
          <cell r="H1425">
            <v>23.93</v>
          </cell>
          <cell r="J1425" t="str">
            <v>ZK401.K104</v>
          </cell>
          <cell r="K1425">
            <v>23.93</v>
          </cell>
          <cell r="L1425" t="str">
            <v>ZK401.K104</v>
          </cell>
          <cell r="M1425" t="str">
            <v>ZK401.K104</v>
          </cell>
          <cell r="N1425" t="str">
            <v>ZK401</v>
          </cell>
          <cell r="O1425" t="str">
            <v>K104</v>
          </cell>
          <cell r="Q1425">
            <v>23.93</v>
          </cell>
          <cell r="S1425" t="b">
            <v>0</v>
          </cell>
          <cell r="AC1425">
            <v>0</v>
          </cell>
          <cell r="AD1425">
            <v>0</v>
          </cell>
          <cell r="AE1425">
            <v>23.93</v>
          </cell>
          <cell r="AF1425">
            <v>0</v>
          </cell>
          <cell r="AG1425" t="e">
            <v>#N/A</v>
          </cell>
          <cell r="AV1425">
            <v>23.93</v>
          </cell>
        </row>
        <row r="1426">
          <cell r="A1426" t="str">
            <v>ZK401.K115</v>
          </cell>
          <cell r="B1426" t="str">
            <v>ZK401</v>
          </cell>
          <cell r="C1426">
            <v>0</v>
          </cell>
          <cell r="D1426">
            <v>0</v>
          </cell>
          <cell r="E1426">
            <v>0</v>
          </cell>
          <cell r="F1426">
            <v>102.98</v>
          </cell>
          <cell r="G1426">
            <v>0</v>
          </cell>
          <cell r="H1426">
            <v>102.98</v>
          </cell>
          <cell r="J1426" t="str">
            <v>ZK401.K115</v>
          </cell>
          <cell r="K1426">
            <v>102.98</v>
          </cell>
          <cell r="L1426" t="str">
            <v>ZK401.K115</v>
          </cell>
          <cell r="M1426" t="str">
            <v>ZK401.K115</v>
          </cell>
          <cell r="N1426" t="str">
            <v>ZK401</v>
          </cell>
          <cell r="O1426" t="str">
            <v>K115</v>
          </cell>
          <cell r="Q1426">
            <v>102.98</v>
          </cell>
          <cell r="S1426" t="b">
            <v>0</v>
          </cell>
          <cell r="AC1426">
            <v>0</v>
          </cell>
          <cell r="AD1426">
            <v>0</v>
          </cell>
          <cell r="AE1426">
            <v>102.98</v>
          </cell>
          <cell r="AF1426">
            <v>0</v>
          </cell>
          <cell r="AG1426" t="e">
            <v>#N/A</v>
          </cell>
          <cell r="AV1426">
            <v>102.98</v>
          </cell>
        </row>
        <row r="1427">
          <cell r="A1427" t="str">
            <v>ZK401.K119</v>
          </cell>
          <cell r="B1427" t="str">
            <v>ZK401</v>
          </cell>
          <cell r="C1427">
            <v>0</v>
          </cell>
          <cell r="D1427">
            <v>0</v>
          </cell>
          <cell r="E1427">
            <v>111.69</v>
          </cell>
          <cell r="F1427">
            <v>0</v>
          </cell>
          <cell r="G1427">
            <v>0</v>
          </cell>
          <cell r="H1427">
            <v>0</v>
          </cell>
          <cell r="J1427" t="str">
            <v>ZK401.K119</v>
          </cell>
          <cell r="K1427">
            <v>0</v>
          </cell>
          <cell r="L1427" t="str">
            <v>ZK401.K119</v>
          </cell>
          <cell r="M1427" t="str">
            <v>ZK401.K119</v>
          </cell>
          <cell r="N1427" t="str">
            <v>ZK401</v>
          </cell>
          <cell r="O1427" t="str">
            <v>K119</v>
          </cell>
          <cell r="Q1427">
            <v>0</v>
          </cell>
          <cell r="S1427" t="b">
            <v>0</v>
          </cell>
          <cell r="AC1427">
            <v>0</v>
          </cell>
          <cell r="AD1427">
            <v>111.69</v>
          </cell>
          <cell r="AE1427">
            <v>0</v>
          </cell>
          <cell r="AF1427">
            <v>0</v>
          </cell>
          <cell r="AG1427" t="e">
            <v>#N/A</v>
          </cell>
          <cell r="AV1427">
            <v>111.69</v>
          </cell>
        </row>
        <row r="1428">
          <cell r="A1428" t="str">
            <v>ZK401.K121</v>
          </cell>
          <cell r="B1428" t="str">
            <v>ZK401</v>
          </cell>
          <cell r="C1428">
            <v>0</v>
          </cell>
          <cell r="D1428">
            <v>0</v>
          </cell>
          <cell r="E1428">
            <v>0</v>
          </cell>
          <cell r="F1428">
            <v>27.6</v>
          </cell>
          <cell r="G1428">
            <v>0</v>
          </cell>
          <cell r="H1428">
            <v>27.6</v>
          </cell>
          <cell r="J1428" t="str">
            <v>ZK401.K121</v>
          </cell>
          <cell r="K1428">
            <v>27.6</v>
          </cell>
          <cell r="L1428" t="str">
            <v>ZK401.K121</v>
          </cell>
          <cell r="M1428" t="str">
            <v>ZK401.K121</v>
          </cell>
          <cell r="N1428" t="str">
            <v>ZK401</v>
          </cell>
          <cell r="O1428" t="str">
            <v>K121</v>
          </cell>
          <cell r="Q1428">
            <v>27.6</v>
          </cell>
          <cell r="S1428" t="b">
            <v>0</v>
          </cell>
          <cell r="AC1428">
            <v>0</v>
          </cell>
          <cell r="AD1428">
            <v>0</v>
          </cell>
          <cell r="AE1428">
            <v>27.6</v>
          </cell>
          <cell r="AF1428">
            <v>0</v>
          </cell>
          <cell r="AG1428" t="e">
            <v>#N/A</v>
          </cell>
          <cell r="AV1428">
            <v>27.6</v>
          </cell>
        </row>
        <row r="1429">
          <cell r="A1429" t="str">
            <v>ZK401.K133</v>
          </cell>
          <cell r="B1429" t="str">
            <v>ZK401</v>
          </cell>
          <cell r="C1429">
            <v>0</v>
          </cell>
          <cell r="D1429">
            <v>0</v>
          </cell>
          <cell r="E1429">
            <v>0</v>
          </cell>
          <cell r="F1429">
            <v>4.99</v>
          </cell>
          <cell r="G1429">
            <v>0</v>
          </cell>
          <cell r="H1429">
            <v>4.99</v>
          </cell>
          <cell r="J1429" t="str">
            <v>ZK401.K133</v>
          </cell>
          <cell r="K1429">
            <v>4.99</v>
          </cell>
          <cell r="L1429" t="str">
            <v>ZK401.K133</v>
          </cell>
          <cell r="M1429" t="str">
            <v>ZK401.K133</v>
          </cell>
          <cell r="N1429" t="str">
            <v>ZK401</v>
          </cell>
          <cell r="O1429" t="str">
            <v>K133</v>
          </cell>
          <cell r="Q1429">
            <v>4.99</v>
          </cell>
          <cell r="S1429" t="b">
            <v>0</v>
          </cell>
          <cell r="AC1429">
            <v>0</v>
          </cell>
          <cell r="AD1429">
            <v>0</v>
          </cell>
          <cell r="AE1429">
            <v>4.99</v>
          </cell>
          <cell r="AF1429">
            <v>0</v>
          </cell>
          <cell r="AG1429" t="e">
            <v>#N/A</v>
          </cell>
          <cell r="AV1429">
            <v>4.99</v>
          </cell>
        </row>
        <row r="1430">
          <cell r="A1430" t="str">
            <v>ZK401.K134</v>
          </cell>
          <cell r="B1430" t="str">
            <v>ZK401</v>
          </cell>
          <cell r="C1430">
            <v>0</v>
          </cell>
          <cell r="D1430">
            <v>0</v>
          </cell>
          <cell r="E1430">
            <v>0</v>
          </cell>
          <cell r="F1430">
            <v>0</v>
          </cell>
          <cell r="G1430">
            <v>0</v>
          </cell>
          <cell r="H1430">
            <v>0</v>
          </cell>
          <cell r="J1430" t="str">
            <v>ZK401.K134</v>
          </cell>
          <cell r="K1430">
            <v>0</v>
          </cell>
          <cell r="L1430" t="str">
            <v>ZK401.K134</v>
          </cell>
          <cell r="M1430" t="str">
            <v>ZK401.K134</v>
          </cell>
          <cell r="N1430" t="str">
            <v>ZK401</v>
          </cell>
          <cell r="O1430" t="str">
            <v>K134</v>
          </cell>
          <cell r="Q1430">
            <v>0</v>
          </cell>
          <cell r="S1430" t="b">
            <v>0</v>
          </cell>
          <cell r="AC1430">
            <v>0</v>
          </cell>
          <cell r="AD1430">
            <v>0</v>
          </cell>
          <cell r="AE1430">
            <v>0</v>
          </cell>
          <cell r="AF1430">
            <v>0</v>
          </cell>
          <cell r="AG1430" t="e">
            <v>#N/A</v>
          </cell>
          <cell r="AV1430">
            <v>0</v>
          </cell>
        </row>
        <row r="1431">
          <cell r="A1431" t="str">
            <v>ZK401.K139</v>
          </cell>
          <cell r="B1431" t="str">
            <v>ZK401</v>
          </cell>
          <cell r="C1431">
            <v>0</v>
          </cell>
          <cell r="D1431">
            <v>0</v>
          </cell>
          <cell r="E1431">
            <v>0</v>
          </cell>
          <cell r="F1431">
            <v>640.1</v>
          </cell>
          <cell r="G1431">
            <v>0</v>
          </cell>
          <cell r="H1431">
            <v>640.1</v>
          </cell>
          <cell r="J1431" t="str">
            <v>ZK401.K139</v>
          </cell>
          <cell r="K1431">
            <v>640.1</v>
          </cell>
          <cell r="L1431" t="str">
            <v>ZK401.K139</v>
          </cell>
          <cell r="M1431" t="str">
            <v>ZK401.K139</v>
          </cell>
          <cell r="N1431" t="str">
            <v>ZK401</v>
          </cell>
          <cell r="O1431" t="str">
            <v>K139</v>
          </cell>
          <cell r="Q1431">
            <v>640.1</v>
          </cell>
          <cell r="S1431" t="b">
            <v>0</v>
          </cell>
          <cell r="AC1431">
            <v>0</v>
          </cell>
          <cell r="AD1431">
            <v>0</v>
          </cell>
          <cell r="AE1431">
            <v>640.1</v>
          </cell>
          <cell r="AF1431">
            <v>0</v>
          </cell>
          <cell r="AG1431" t="e">
            <v>#N/A</v>
          </cell>
          <cell r="AV1431">
            <v>640.1</v>
          </cell>
        </row>
        <row r="1432">
          <cell r="A1432" t="str">
            <v>ZK401.K145</v>
          </cell>
          <cell r="B1432" t="str">
            <v>ZK401</v>
          </cell>
          <cell r="C1432">
            <v>0</v>
          </cell>
          <cell r="D1432">
            <v>0</v>
          </cell>
          <cell r="E1432">
            <v>2998.16</v>
          </cell>
          <cell r="F1432">
            <v>21279.82</v>
          </cell>
          <cell r="G1432">
            <v>0</v>
          </cell>
          <cell r="H1432">
            <v>21279.82</v>
          </cell>
          <cell r="J1432" t="str">
            <v>ZK401.K145</v>
          </cell>
          <cell r="K1432">
            <v>21279.82</v>
          </cell>
          <cell r="L1432" t="str">
            <v>ZK401.K145</v>
          </cell>
          <cell r="M1432" t="str">
            <v>ZK401.K145</v>
          </cell>
          <cell r="N1432" t="str">
            <v>ZK401</v>
          </cell>
          <cell r="O1432" t="str">
            <v>K145</v>
          </cell>
          <cell r="Q1432">
            <v>21279.82</v>
          </cell>
          <cell r="S1432" t="b">
            <v>0</v>
          </cell>
          <cell r="AC1432">
            <v>0</v>
          </cell>
          <cell r="AD1432">
            <v>2998.16</v>
          </cell>
          <cell r="AE1432">
            <v>21279.82</v>
          </cell>
          <cell r="AF1432">
            <v>0</v>
          </cell>
          <cell r="AG1432" t="e">
            <v>#N/A</v>
          </cell>
          <cell r="AV1432">
            <v>24277.98</v>
          </cell>
        </row>
        <row r="1433">
          <cell r="A1433" t="str">
            <v>ZK401.K146</v>
          </cell>
          <cell r="B1433" t="str">
            <v>ZK401</v>
          </cell>
          <cell r="C1433">
            <v>0</v>
          </cell>
          <cell r="D1433">
            <v>0</v>
          </cell>
          <cell r="E1433">
            <v>155</v>
          </cell>
          <cell r="F1433">
            <v>2417.4</v>
          </cell>
          <cell r="G1433">
            <v>0</v>
          </cell>
          <cell r="H1433">
            <v>2417.4</v>
          </cell>
          <cell r="J1433" t="str">
            <v>ZK401.K146</v>
          </cell>
          <cell r="K1433">
            <v>2417.4</v>
          </cell>
          <cell r="L1433" t="str">
            <v>ZK401.K146</v>
          </cell>
          <cell r="M1433" t="str">
            <v>ZK401.K146</v>
          </cell>
          <cell r="N1433" t="str">
            <v>ZK401</v>
          </cell>
          <cell r="O1433" t="str">
            <v>K146</v>
          </cell>
          <cell r="Q1433">
            <v>2417.4</v>
          </cell>
          <cell r="S1433" t="b">
            <v>0</v>
          </cell>
          <cell r="AC1433">
            <v>0</v>
          </cell>
          <cell r="AD1433">
            <v>155</v>
          </cell>
          <cell r="AE1433">
            <v>2417.4</v>
          </cell>
          <cell r="AF1433">
            <v>0</v>
          </cell>
          <cell r="AG1433" t="e">
            <v>#N/A</v>
          </cell>
          <cell r="AV1433">
            <v>2572.4</v>
          </cell>
        </row>
        <row r="1434">
          <cell r="A1434" t="str">
            <v>ZK401.K147</v>
          </cell>
          <cell r="B1434" t="str">
            <v>ZK401</v>
          </cell>
          <cell r="C1434">
            <v>0</v>
          </cell>
          <cell r="D1434">
            <v>0</v>
          </cell>
          <cell r="E1434">
            <v>0</v>
          </cell>
          <cell r="F1434">
            <v>15346.87</v>
          </cell>
          <cell r="G1434">
            <v>0</v>
          </cell>
          <cell r="H1434">
            <v>15346.87</v>
          </cell>
          <cell r="J1434" t="str">
            <v>ZK401.K147</v>
          </cell>
          <cell r="K1434">
            <v>15346.87</v>
          </cell>
          <cell r="L1434" t="str">
            <v>ZK401.K147</v>
          </cell>
          <cell r="M1434" t="str">
            <v>ZK401.K147</v>
          </cell>
          <cell r="N1434" t="str">
            <v>ZK401</v>
          </cell>
          <cell r="O1434" t="str">
            <v>K147</v>
          </cell>
          <cell r="Q1434">
            <v>15346.87</v>
          </cell>
          <cell r="S1434" t="b">
            <v>0</v>
          </cell>
          <cell r="AC1434">
            <v>0</v>
          </cell>
          <cell r="AD1434">
            <v>0</v>
          </cell>
          <cell r="AE1434">
            <v>15346.87</v>
          </cell>
          <cell r="AF1434">
            <v>0</v>
          </cell>
          <cell r="AG1434" t="e">
            <v>#N/A</v>
          </cell>
          <cell r="AV1434">
            <v>15346.87</v>
          </cell>
        </row>
        <row r="1435">
          <cell r="A1435" t="str">
            <v>ZK401.K150</v>
          </cell>
          <cell r="B1435" t="str">
            <v>ZK401</v>
          </cell>
          <cell r="C1435">
            <v>0</v>
          </cell>
          <cell r="D1435">
            <v>0</v>
          </cell>
          <cell r="E1435">
            <v>0</v>
          </cell>
          <cell r="F1435">
            <v>1154.97</v>
          </cell>
          <cell r="G1435">
            <v>0</v>
          </cell>
          <cell r="H1435">
            <v>1154.97</v>
          </cell>
          <cell r="J1435" t="str">
            <v>ZK401.K150</v>
          </cell>
          <cell r="K1435">
            <v>1154.97</v>
          </cell>
          <cell r="L1435" t="str">
            <v>ZK401.K150</v>
          </cell>
          <cell r="M1435" t="str">
            <v>ZK401.K150</v>
          </cell>
          <cell r="N1435" t="str">
            <v>ZK401</v>
          </cell>
          <cell r="O1435" t="str">
            <v>K150</v>
          </cell>
          <cell r="Q1435">
            <v>1154.97</v>
          </cell>
          <cell r="S1435" t="b">
            <v>0</v>
          </cell>
          <cell r="AC1435">
            <v>0</v>
          </cell>
          <cell r="AD1435">
            <v>0</v>
          </cell>
          <cell r="AE1435">
            <v>1154.97</v>
          </cell>
          <cell r="AF1435">
            <v>0</v>
          </cell>
          <cell r="AG1435" t="e">
            <v>#N/A</v>
          </cell>
          <cell r="AV1435">
            <v>1154.97</v>
          </cell>
        </row>
        <row r="1436">
          <cell r="A1436" t="str">
            <v>ZK401.K151</v>
          </cell>
          <cell r="B1436" t="str">
            <v>ZK401</v>
          </cell>
          <cell r="C1436">
            <v>0</v>
          </cell>
          <cell r="D1436">
            <v>0</v>
          </cell>
          <cell r="E1436">
            <v>0</v>
          </cell>
          <cell r="F1436">
            <v>2165.66</v>
          </cell>
          <cell r="G1436">
            <v>0</v>
          </cell>
          <cell r="H1436">
            <v>2165.66</v>
          </cell>
          <cell r="J1436" t="str">
            <v>ZK401.K151</v>
          </cell>
          <cell r="K1436">
            <v>2165.66</v>
          </cell>
          <cell r="L1436" t="str">
            <v>ZK401.K151</v>
          </cell>
          <cell r="M1436" t="str">
            <v>ZK401.K151</v>
          </cell>
          <cell r="N1436" t="str">
            <v>ZK401</v>
          </cell>
          <cell r="O1436" t="str">
            <v>K151</v>
          </cell>
          <cell r="Q1436">
            <v>2165.66</v>
          </cell>
          <cell r="S1436" t="b">
            <v>0</v>
          </cell>
          <cell r="AC1436">
            <v>0</v>
          </cell>
          <cell r="AD1436">
            <v>0</v>
          </cell>
          <cell r="AE1436">
            <v>2165.66</v>
          </cell>
          <cell r="AF1436">
            <v>0</v>
          </cell>
          <cell r="AG1436" t="e">
            <v>#N/A</v>
          </cell>
          <cell r="AV1436">
            <v>2165.66</v>
          </cell>
        </row>
        <row r="1437">
          <cell r="A1437" t="str">
            <v>ZK401.K152</v>
          </cell>
          <cell r="B1437" t="str">
            <v>ZK401</v>
          </cell>
          <cell r="C1437">
            <v>0</v>
          </cell>
          <cell r="D1437">
            <v>0</v>
          </cell>
          <cell r="E1437">
            <v>2886.5</v>
          </cell>
          <cell r="F1437">
            <v>723.4</v>
          </cell>
          <cell r="G1437">
            <v>0</v>
          </cell>
          <cell r="H1437">
            <v>723.4</v>
          </cell>
          <cell r="J1437" t="str">
            <v>ZK401.K152</v>
          </cell>
          <cell r="K1437">
            <v>723.4</v>
          </cell>
          <cell r="L1437" t="str">
            <v>ZK401.K152</v>
          </cell>
          <cell r="M1437" t="str">
            <v>ZK401.K152</v>
          </cell>
          <cell r="N1437" t="str">
            <v>ZK401</v>
          </cell>
          <cell r="O1437" t="str">
            <v>K152</v>
          </cell>
          <cell r="Q1437">
            <v>723.4</v>
          </cell>
          <cell r="S1437" t="b">
            <v>0</v>
          </cell>
          <cell r="AC1437">
            <v>0</v>
          </cell>
          <cell r="AD1437">
            <v>2886.5</v>
          </cell>
          <cell r="AE1437">
            <v>723.4</v>
          </cell>
          <cell r="AF1437">
            <v>0</v>
          </cell>
          <cell r="AG1437" t="e">
            <v>#N/A</v>
          </cell>
          <cell r="AV1437">
            <v>3609.9</v>
          </cell>
        </row>
        <row r="1438">
          <cell r="A1438" t="str">
            <v>ZK401.K160</v>
          </cell>
          <cell r="B1438" t="str">
            <v>ZK401</v>
          </cell>
          <cell r="C1438">
            <v>0</v>
          </cell>
          <cell r="D1438">
            <v>0</v>
          </cell>
          <cell r="E1438">
            <v>0</v>
          </cell>
          <cell r="F1438">
            <v>760</v>
          </cell>
          <cell r="G1438">
            <v>0</v>
          </cell>
          <cell r="H1438">
            <v>760</v>
          </cell>
          <cell r="J1438" t="str">
            <v>ZK401.K160</v>
          </cell>
          <cell r="K1438">
            <v>760</v>
          </cell>
          <cell r="L1438" t="str">
            <v>ZK401.K160</v>
          </cell>
          <cell r="M1438" t="str">
            <v>ZK401.K160</v>
          </cell>
          <cell r="N1438" t="str">
            <v>ZK401</v>
          </cell>
          <cell r="O1438" t="str">
            <v>K160</v>
          </cell>
          <cell r="Q1438">
            <v>760</v>
          </cell>
          <cell r="S1438" t="b">
            <v>0</v>
          </cell>
          <cell r="AC1438">
            <v>0</v>
          </cell>
          <cell r="AD1438">
            <v>0</v>
          </cell>
          <cell r="AE1438">
            <v>760</v>
          </cell>
          <cell r="AF1438">
            <v>0</v>
          </cell>
          <cell r="AG1438" t="e">
            <v>#N/A</v>
          </cell>
          <cell r="AV1438">
            <v>760</v>
          </cell>
        </row>
        <row r="1439">
          <cell r="A1439" t="str">
            <v>ZK401.K175</v>
          </cell>
          <cell r="B1439" t="str">
            <v>ZK401</v>
          </cell>
          <cell r="C1439">
            <v>0</v>
          </cell>
          <cell r="D1439">
            <v>0</v>
          </cell>
          <cell r="E1439">
            <v>3032.5</v>
          </cell>
          <cell r="F1439">
            <v>437</v>
          </cell>
          <cell r="G1439">
            <v>0</v>
          </cell>
          <cell r="H1439">
            <v>437</v>
          </cell>
          <cell r="J1439" t="str">
            <v>ZK401.K175</v>
          </cell>
          <cell r="K1439">
            <v>437</v>
          </cell>
          <cell r="L1439" t="str">
            <v>ZK401.K175</v>
          </cell>
          <cell r="M1439" t="str">
            <v>ZK401.K175</v>
          </cell>
          <cell r="N1439" t="str">
            <v>ZK401</v>
          </cell>
          <cell r="O1439" t="str">
            <v>K175</v>
          </cell>
          <cell r="Q1439">
            <v>437</v>
          </cell>
          <cell r="S1439" t="b">
            <v>0</v>
          </cell>
          <cell r="AC1439">
            <v>0</v>
          </cell>
          <cell r="AD1439">
            <v>3032.5</v>
          </cell>
          <cell r="AE1439">
            <v>437</v>
          </cell>
          <cell r="AF1439">
            <v>0</v>
          </cell>
          <cell r="AG1439" t="e">
            <v>#N/A</v>
          </cell>
          <cell r="AV1439">
            <v>3469.5</v>
          </cell>
        </row>
        <row r="1440">
          <cell r="A1440" t="str">
            <v>ZK401.K181</v>
          </cell>
          <cell r="B1440" t="str">
            <v>ZK401</v>
          </cell>
          <cell r="C1440">
            <v>0</v>
          </cell>
          <cell r="D1440">
            <v>0</v>
          </cell>
          <cell r="E1440">
            <v>0</v>
          </cell>
          <cell r="F1440">
            <v>0</v>
          </cell>
          <cell r="G1440">
            <v>0</v>
          </cell>
          <cell r="H1440">
            <v>0</v>
          </cell>
          <cell r="J1440" t="str">
            <v>ZK401.K181</v>
          </cell>
          <cell r="K1440">
            <v>0</v>
          </cell>
          <cell r="L1440" t="str">
            <v>ZK401.K181</v>
          </cell>
          <cell r="M1440" t="str">
            <v>ZK401.K181</v>
          </cell>
          <cell r="N1440" t="str">
            <v>ZK401</v>
          </cell>
          <cell r="O1440" t="str">
            <v>K181</v>
          </cell>
          <cell r="Q1440">
            <v>0</v>
          </cell>
          <cell r="S1440" t="b">
            <v>0</v>
          </cell>
          <cell r="AC1440">
            <v>0</v>
          </cell>
          <cell r="AD1440">
            <v>0</v>
          </cell>
          <cell r="AE1440">
            <v>0</v>
          </cell>
          <cell r="AF1440">
            <v>0</v>
          </cell>
          <cell r="AG1440" t="e">
            <v>#N/A</v>
          </cell>
          <cell r="AV1440">
            <v>0</v>
          </cell>
        </row>
        <row r="1441">
          <cell r="A1441" t="str">
            <v>ZK401.K190</v>
          </cell>
          <cell r="B1441" t="str">
            <v>ZK401</v>
          </cell>
          <cell r="C1441">
            <v>0</v>
          </cell>
          <cell r="D1441">
            <v>0</v>
          </cell>
          <cell r="E1441">
            <v>1904.92</v>
          </cell>
          <cell r="F1441">
            <v>3081.88</v>
          </cell>
          <cell r="G1441">
            <v>0</v>
          </cell>
          <cell r="H1441">
            <v>3081.88</v>
          </cell>
          <cell r="J1441" t="str">
            <v>ZK401.K190</v>
          </cell>
          <cell r="K1441">
            <v>3081.88</v>
          </cell>
          <cell r="L1441" t="str">
            <v>ZK401.K190</v>
          </cell>
          <cell r="M1441" t="str">
            <v>ZK401.K190</v>
          </cell>
          <cell r="N1441" t="str">
            <v>ZK401</v>
          </cell>
          <cell r="O1441" t="str">
            <v>K190</v>
          </cell>
          <cell r="Q1441">
            <v>3081.88</v>
          </cell>
          <cell r="S1441" t="b">
            <v>0</v>
          </cell>
          <cell r="AC1441">
            <v>0</v>
          </cell>
          <cell r="AD1441">
            <v>1904.92</v>
          </cell>
          <cell r="AE1441">
            <v>3081.88</v>
          </cell>
          <cell r="AF1441">
            <v>0</v>
          </cell>
          <cell r="AG1441" t="e">
            <v>#N/A</v>
          </cell>
          <cell r="AV1441">
            <v>4986.8</v>
          </cell>
        </row>
        <row r="1442">
          <cell r="A1442" t="str">
            <v>ZK401.K191</v>
          </cell>
          <cell r="B1442" t="str">
            <v>ZK401</v>
          </cell>
          <cell r="C1442">
            <v>0</v>
          </cell>
          <cell r="D1442">
            <v>0</v>
          </cell>
          <cell r="E1442">
            <v>1622.82</v>
          </cell>
          <cell r="F1442">
            <v>10429.790000000001</v>
          </cell>
          <cell r="G1442">
            <v>0</v>
          </cell>
          <cell r="H1442">
            <v>10429.790000000001</v>
          </cell>
          <cell r="J1442" t="str">
            <v>ZK401.K191</v>
          </cell>
          <cell r="K1442">
            <v>10429.790000000001</v>
          </cell>
          <cell r="L1442" t="str">
            <v>ZK401.K191</v>
          </cell>
          <cell r="M1442" t="str">
            <v>ZK401.K191</v>
          </cell>
          <cell r="N1442" t="str">
            <v>ZK401</v>
          </cell>
          <cell r="O1442" t="str">
            <v>K191</v>
          </cell>
          <cell r="Q1442">
            <v>10429.790000000001</v>
          </cell>
          <cell r="S1442" t="b">
            <v>0</v>
          </cell>
          <cell r="AC1442">
            <v>0</v>
          </cell>
          <cell r="AD1442">
            <v>1622.82</v>
          </cell>
          <cell r="AE1442">
            <v>10429.790000000001</v>
          </cell>
          <cell r="AF1442">
            <v>0</v>
          </cell>
          <cell r="AG1442" t="e">
            <v>#N/A</v>
          </cell>
          <cell r="AV1442">
            <v>12052.61</v>
          </cell>
        </row>
        <row r="1443">
          <cell r="A1443" t="str">
            <v>ZK401.K245</v>
          </cell>
          <cell r="B1443" t="str">
            <v>ZK401</v>
          </cell>
          <cell r="C1443">
            <v>0</v>
          </cell>
          <cell r="D1443">
            <v>0</v>
          </cell>
          <cell r="E1443">
            <v>0</v>
          </cell>
          <cell r="F1443">
            <v>0</v>
          </cell>
          <cell r="G1443">
            <v>0</v>
          </cell>
          <cell r="H1443">
            <v>0</v>
          </cell>
          <cell r="J1443" t="str">
            <v>ZK401.K245</v>
          </cell>
          <cell r="K1443">
            <v>0</v>
          </cell>
          <cell r="L1443" t="str">
            <v>ZK401.K245</v>
          </cell>
          <cell r="M1443" t="str">
            <v>ZK401.K245</v>
          </cell>
          <cell r="N1443" t="str">
            <v>ZK401</v>
          </cell>
          <cell r="O1443" t="str">
            <v>K245</v>
          </cell>
          <cell r="Q1443">
            <v>0</v>
          </cell>
          <cell r="S1443" t="b">
            <v>0</v>
          </cell>
          <cell r="AC1443">
            <v>0</v>
          </cell>
          <cell r="AD1443">
            <v>0</v>
          </cell>
          <cell r="AE1443">
            <v>0</v>
          </cell>
          <cell r="AF1443">
            <v>0</v>
          </cell>
          <cell r="AG1443" t="e">
            <v>#N/A</v>
          </cell>
          <cell r="AV1443">
            <v>0</v>
          </cell>
        </row>
        <row r="1444">
          <cell r="A1444" t="str">
            <v>ZK401.K304</v>
          </cell>
          <cell r="B1444" t="str">
            <v>ZK401</v>
          </cell>
          <cell r="C1444">
            <v>0</v>
          </cell>
          <cell r="D1444">
            <v>0</v>
          </cell>
          <cell r="E1444">
            <v>15838.38</v>
          </cell>
          <cell r="F1444">
            <v>17756.150000000001</v>
          </cell>
          <cell r="G1444">
            <v>0</v>
          </cell>
          <cell r="H1444">
            <v>17756.150000000001</v>
          </cell>
          <cell r="J1444" t="str">
            <v>ZK401.K304</v>
          </cell>
          <cell r="K1444">
            <v>17756.150000000001</v>
          </cell>
          <cell r="L1444" t="str">
            <v>ZK401.K304</v>
          </cell>
          <cell r="M1444" t="str">
            <v>ZK401.K304</v>
          </cell>
          <cell r="N1444" t="str">
            <v>ZK401</v>
          </cell>
          <cell r="O1444" t="str">
            <v>K304</v>
          </cell>
          <cell r="Q1444">
            <v>17756.150000000001</v>
          </cell>
          <cell r="S1444" t="b">
            <v>0</v>
          </cell>
          <cell r="AC1444">
            <v>0</v>
          </cell>
          <cell r="AD1444">
            <v>15838.38</v>
          </cell>
          <cell r="AE1444">
            <v>17756.150000000001</v>
          </cell>
          <cell r="AF1444">
            <v>0</v>
          </cell>
          <cell r="AG1444" t="e">
            <v>#N/A</v>
          </cell>
          <cell r="AV1444">
            <v>33594.53</v>
          </cell>
        </row>
        <row r="1445">
          <cell r="A1445" t="str">
            <v>ZK401.K309</v>
          </cell>
          <cell r="B1445" t="str">
            <v>ZK401</v>
          </cell>
          <cell r="C1445">
            <v>0</v>
          </cell>
          <cell r="D1445">
            <v>0</v>
          </cell>
          <cell r="E1445">
            <v>856.74</v>
          </cell>
          <cell r="F1445">
            <v>530.69000000000005</v>
          </cell>
          <cell r="G1445">
            <v>0</v>
          </cell>
          <cell r="H1445">
            <v>530.69000000000005</v>
          </cell>
          <cell r="J1445" t="str">
            <v>ZK401.K309</v>
          </cell>
          <cell r="K1445">
            <v>530.69000000000005</v>
          </cell>
          <cell r="L1445" t="str">
            <v>ZK401.K309</v>
          </cell>
          <cell r="M1445" t="str">
            <v>ZK401.K309</v>
          </cell>
          <cell r="N1445" t="str">
            <v>ZK401</v>
          </cell>
          <cell r="O1445" t="str">
            <v>K309</v>
          </cell>
          <cell r="Q1445">
            <v>530.69000000000005</v>
          </cell>
          <cell r="S1445" t="b">
            <v>0</v>
          </cell>
          <cell r="AC1445">
            <v>0</v>
          </cell>
          <cell r="AD1445">
            <v>856.74</v>
          </cell>
          <cell r="AE1445">
            <v>530.69000000000005</v>
          </cell>
          <cell r="AF1445">
            <v>0</v>
          </cell>
          <cell r="AG1445" t="e">
            <v>#N/A</v>
          </cell>
          <cell r="AV1445">
            <v>1387.43</v>
          </cell>
        </row>
        <row r="1446">
          <cell r="A1446" t="str">
            <v>ZK402.K130</v>
          </cell>
          <cell r="B1446" t="str">
            <v>ZK402</v>
          </cell>
          <cell r="C1446">
            <v>0</v>
          </cell>
          <cell r="D1446">
            <v>0</v>
          </cell>
          <cell r="E1446">
            <v>803.78</v>
          </cell>
          <cell r="F1446">
            <v>0</v>
          </cell>
          <cell r="G1446">
            <v>0</v>
          </cell>
          <cell r="H1446">
            <v>0</v>
          </cell>
          <cell r="J1446" t="str">
            <v>ZK402.K130</v>
          </cell>
          <cell r="K1446">
            <v>0</v>
          </cell>
          <cell r="L1446" t="str">
            <v>ZK402.K130</v>
          </cell>
          <cell r="M1446" t="str">
            <v>ZK402.K130</v>
          </cell>
          <cell r="N1446" t="str">
            <v>ZK402</v>
          </cell>
          <cell r="O1446" t="str">
            <v>K130</v>
          </cell>
          <cell r="Q1446">
            <v>0</v>
          </cell>
          <cell r="S1446" t="b">
            <v>0</v>
          </cell>
          <cell r="AC1446">
            <v>0</v>
          </cell>
          <cell r="AD1446">
            <v>803.78</v>
          </cell>
          <cell r="AE1446">
            <v>0</v>
          </cell>
          <cell r="AF1446">
            <v>0</v>
          </cell>
          <cell r="AG1446" t="e">
            <v>#N/A</v>
          </cell>
          <cell r="AV1446">
            <v>803.78</v>
          </cell>
        </row>
        <row r="1447">
          <cell r="A1447" t="str">
            <v>ZK402.K133</v>
          </cell>
          <cell r="B1447" t="str">
            <v>ZK402</v>
          </cell>
          <cell r="C1447">
            <v>0</v>
          </cell>
          <cell r="D1447">
            <v>0</v>
          </cell>
          <cell r="E1447">
            <v>8.32</v>
          </cell>
          <cell r="F1447">
            <v>0</v>
          </cell>
          <cell r="G1447">
            <v>0</v>
          </cell>
          <cell r="H1447">
            <v>0</v>
          </cell>
          <cell r="J1447" t="str">
            <v>ZK402.K133</v>
          </cell>
          <cell r="K1447">
            <v>0</v>
          </cell>
          <cell r="L1447" t="str">
            <v>ZK402.K133</v>
          </cell>
          <cell r="M1447" t="str">
            <v>ZK402.K133</v>
          </cell>
          <cell r="N1447" t="str">
            <v>ZK402</v>
          </cell>
          <cell r="O1447" t="str">
            <v>K133</v>
          </cell>
          <cell r="Q1447">
            <v>0</v>
          </cell>
          <cell r="S1447" t="b">
            <v>0</v>
          </cell>
          <cell r="AC1447">
            <v>0</v>
          </cell>
          <cell r="AD1447">
            <v>8.32</v>
          </cell>
          <cell r="AE1447">
            <v>0</v>
          </cell>
          <cell r="AF1447">
            <v>0</v>
          </cell>
          <cell r="AG1447" t="e">
            <v>#N/A</v>
          </cell>
          <cell r="AV1447">
            <v>8.32</v>
          </cell>
        </row>
        <row r="1448">
          <cell r="A1448" t="str">
            <v>ZK402.K134</v>
          </cell>
          <cell r="B1448" t="str">
            <v>ZK402</v>
          </cell>
          <cell r="C1448">
            <v>0</v>
          </cell>
          <cell r="D1448">
            <v>0</v>
          </cell>
          <cell r="E1448">
            <v>0</v>
          </cell>
          <cell r="F1448">
            <v>3244.35</v>
          </cell>
          <cell r="G1448">
            <v>0</v>
          </cell>
          <cell r="H1448">
            <v>3244.35</v>
          </cell>
          <cell r="J1448" t="str">
            <v>ZK402.K134</v>
          </cell>
          <cell r="K1448">
            <v>3244.35</v>
          </cell>
          <cell r="L1448" t="str">
            <v>ZK402.K134</v>
          </cell>
          <cell r="M1448" t="str">
            <v>ZK402.K134</v>
          </cell>
          <cell r="N1448" t="str">
            <v>ZK402</v>
          </cell>
          <cell r="O1448" t="str">
            <v>K134</v>
          </cell>
          <cell r="Q1448">
            <v>3244.35</v>
          </cell>
          <cell r="S1448" t="b">
            <v>0</v>
          </cell>
          <cell r="AC1448">
            <v>0</v>
          </cell>
          <cell r="AD1448">
            <v>0</v>
          </cell>
          <cell r="AE1448">
            <v>3244.35</v>
          </cell>
          <cell r="AF1448">
            <v>0</v>
          </cell>
          <cell r="AG1448" t="e">
            <v>#N/A</v>
          </cell>
          <cell r="AV1448">
            <v>3244.35</v>
          </cell>
        </row>
        <row r="1449">
          <cell r="A1449" t="str">
            <v>ZK402.K135</v>
          </cell>
          <cell r="B1449" t="str">
            <v>ZK402</v>
          </cell>
          <cell r="C1449">
            <v>0</v>
          </cell>
          <cell r="D1449">
            <v>0</v>
          </cell>
          <cell r="E1449">
            <v>750</v>
          </cell>
          <cell r="F1449">
            <v>0</v>
          </cell>
          <cell r="G1449">
            <v>0</v>
          </cell>
          <cell r="H1449">
            <v>0</v>
          </cell>
          <cell r="J1449" t="str">
            <v>Zk402.K135</v>
          </cell>
          <cell r="K1449">
            <v>0</v>
          </cell>
          <cell r="L1449" t="str">
            <v>Zk402.K135</v>
          </cell>
          <cell r="M1449" t="str">
            <v>Zk402.K135</v>
          </cell>
          <cell r="N1449" t="str">
            <v>Zk402</v>
          </cell>
          <cell r="O1449" t="str">
            <v>K135</v>
          </cell>
          <cell r="Q1449">
            <v>0</v>
          </cell>
          <cell r="S1449" t="b">
            <v>0</v>
          </cell>
          <cell r="AC1449">
            <v>0</v>
          </cell>
          <cell r="AD1449">
            <v>750</v>
          </cell>
          <cell r="AE1449">
            <v>0</v>
          </cell>
          <cell r="AF1449">
            <v>0</v>
          </cell>
          <cell r="AG1449" t="e">
            <v>#N/A</v>
          </cell>
          <cell r="AV1449">
            <v>750</v>
          </cell>
        </row>
        <row r="1450">
          <cell r="A1450" t="str">
            <v>ZK402.K139</v>
          </cell>
          <cell r="B1450" t="str">
            <v>ZK402</v>
          </cell>
          <cell r="C1450">
            <v>0</v>
          </cell>
          <cell r="D1450">
            <v>0</v>
          </cell>
          <cell r="E1450">
            <v>0</v>
          </cell>
          <cell r="F1450">
            <v>8300.86</v>
          </cell>
          <cell r="G1450">
            <v>0</v>
          </cell>
          <cell r="H1450">
            <v>8300.86</v>
          </cell>
          <cell r="J1450" t="str">
            <v>ZK402.K139</v>
          </cell>
          <cell r="K1450">
            <v>8300.86</v>
          </cell>
          <cell r="L1450" t="str">
            <v>ZK402.K139</v>
          </cell>
          <cell r="M1450" t="str">
            <v>ZK402.K139</v>
          </cell>
          <cell r="N1450" t="str">
            <v>ZK402</v>
          </cell>
          <cell r="O1450" t="str">
            <v>K139</v>
          </cell>
          <cell r="Q1450">
            <v>8300.86</v>
          </cell>
          <cell r="S1450" t="b">
            <v>0</v>
          </cell>
          <cell r="AC1450">
            <v>0</v>
          </cell>
          <cell r="AD1450">
            <v>0</v>
          </cell>
          <cell r="AE1450">
            <v>8300.86</v>
          </cell>
          <cell r="AF1450">
            <v>0</v>
          </cell>
          <cell r="AG1450" t="e">
            <v>#N/A</v>
          </cell>
          <cell r="AV1450">
            <v>8300.86</v>
          </cell>
        </row>
        <row r="1451">
          <cell r="A1451" t="str">
            <v>ZK402.K145</v>
          </cell>
          <cell r="B1451" t="str">
            <v>ZK402</v>
          </cell>
          <cell r="C1451">
            <v>0</v>
          </cell>
          <cell r="D1451">
            <v>0</v>
          </cell>
          <cell r="E1451">
            <v>794.84</v>
          </cell>
          <cell r="F1451">
            <v>1441.74</v>
          </cell>
          <cell r="G1451">
            <v>0</v>
          </cell>
          <cell r="H1451">
            <v>1441.74</v>
          </cell>
          <cell r="J1451" t="str">
            <v>ZK402.K145</v>
          </cell>
          <cell r="K1451">
            <v>1441.74</v>
          </cell>
          <cell r="L1451" t="str">
            <v>ZK402.K145</v>
          </cell>
          <cell r="M1451" t="str">
            <v>ZK402.K145</v>
          </cell>
          <cell r="N1451" t="str">
            <v>ZK402</v>
          </cell>
          <cell r="O1451" t="str">
            <v>K145</v>
          </cell>
          <cell r="Q1451">
            <v>1441.74</v>
          </cell>
          <cell r="S1451" t="b">
            <v>0</v>
          </cell>
          <cell r="AC1451">
            <v>0</v>
          </cell>
          <cell r="AD1451">
            <v>794.84</v>
          </cell>
          <cell r="AE1451">
            <v>1441.74</v>
          </cell>
          <cell r="AF1451">
            <v>0</v>
          </cell>
          <cell r="AG1451" t="e">
            <v>#N/A</v>
          </cell>
          <cell r="AV1451">
            <v>2236.58</v>
          </cell>
        </row>
        <row r="1452">
          <cell r="A1452" t="str">
            <v>ZK402.K146</v>
          </cell>
          <cell r="B1452" t="str">
            <v>ZK402</v>
          </cell>
          <cell r="C1452">
            <v>0</v>
          </cell>
          <cell r="D1452">
            <v>0</v>
          </cell>
          <cell r="E1452">
            <v>1536.04</v>
          </cell>
          <cell r="F1452">
            <v>39.450000000000003</v>
          </cell>
          <cell r="G1452">
            <v>0</v>
          </cell>
          <cell r="H1452">
            <v>39.450000000000003</v>
          </cell>
          <cell r="J1452" t="str">
            <v>ZK402.K146</v>
          </cell>
          <cell r="K1452">
            <v>39.450000000000003</v>
          </cell>
          <cell r="L1452" t="str">
            <v>ZK402.K146</v>
          </cell>
          <cell r="M1452" t="str">
            <v>ZK402.K146</v>
          </cell>
          <cell r="N1452" t="str">
            <v>ZK402</v>
          </cell>
          <cell r="O1452" t="str">
            <v>K146</v>
          </cell>
          <cell r="Q1452">
            <v>39.450000000000003</v>
          </cell>
          <cell r="S1452" t="b">
            <v>0</v>
          </cell>
          <cell r="AC1452">
            <v>0</v>
          </cell>
          <cell r="AD1452">
            <v>1536.04</v>
          </cell>
          <cell r="AE1452">
            <v>39.450000000000003</v>
          </cell>
          <cell r="AF1452">
            <v>0</v>
          </cell>
          <cell r="AG1452" t="e">
            <v>#N/A</v>
          </cell>
          <cell r="AV1452">
            <v>1575.49</v>
          </cell>
        </row>
        <row r="1453">
          <cell r="A1453" t="str">
            <v>ZK402.K147</v>
          </cell>
          <cell r="B1453" t="str">
            <v>ZK402</v>
          </cell>
          <cell r="C1453">
            <v>0</v>
          </cell>
          <cell r="D1453">
            <v>0</v>
          </cell>
          <cell r="E1453">
            <v>0</v>
          </cell>
          <cell r="F1453">
            <v>2580.31</v>
          </cell>
          <cell r="G1453">
            <v>0</v>
          </cell>
          <cell r="H1453">
            <v>2580.31</v>
          </cell>
          <cell r="J1453" t="str">
            <v>ZK402.K147</v>
          </cell>
          <cell r="K1453">
            <v>2580.31</v>
          </cell>
          <cell r="L1453" t="str">
            <v>ZK402.K147</v>
          </cell>
          <cell r="M1453" t="str">
            <v>ZK402.K147</v>
          </cell>
          <cell r="N1453" t="str">
            <v>ZK402</v>
          </cell>
          <cell r="O1453" t="str">
            <v>K147</v>
          </cell>
          <cell r="Q1453">
            <v>2580.31</v>
          </cell>
          <cell r="S1453" t="b">
            <v>0</v>
          </cell>
          <cell r="AC1453">
            <v>0</v>
          </cell>
          <cell r="AD1453">
            <v>0</v>
          </cell>
          <cell r="AE1453">
            <v>2580.31</v>
          </cell>
          <cell r="AF1453">
            <v>0</v>
          </cell>
          <cell r="AG1453" t="e">
            <v>#N/A</v>
          </cell>
          <cell r="AV1453">
            <v>2580.31</v>
          </cell>
        </row>
        <row r="1454">
          <cell r="A1454" t="str">
            <v>ZK402.K148</v>
          </cell>
          <cell r="B1454" t="str">
            <v>ZK402</v>
          </cell>
          <cell r="C1454">
            <v>0</v>
          </cell>
          <cell r="D1454">
            <v>0</v>
          </cell>
          <cell r="E1454">
            <v>0</v>
          </cell>
          <cell r="F1454">
            <v>1590.73</v>
          </cell>
          <cell r="G1454">
            <v>0</v>
          </cell>
          <cell r="H1454">
            <v>1590.73</v>
          </cell>
          <cell r="J1454" t="str">
            <v>ZK402.K148</v>
          </cell>
          <cell r="K1454">
            <v>1590.73</v>
          </cell>
          <cell r="L1454" t="str">
            <v>ZK402.K148</v>
          </cell>
          <cell r="M1454" t="str">
            <v>ZK402.K148</v>
          </cell>
          <cell r="N1454" t="str">
            <v>ZK402</v>
          </cell>
          <cell r="O1454" t="str">
            <v>K148</v>
          </cell>
          <cell r="Q1454">
            <v>1590.73</v>
          </cell>
          <cell r="S1454" t="b">
            <v>0</v>
          </cell>
          <cell r="AC1454">
            <v>0</v>
          </cell>
          <cell r="AD1454">
            <v>0</v>
          </cell>
          <cell r="AE1454">
            <v>1590.73</v>
          </cell>
          <cell r="AF1454">
            <v>0</v>
          </cell>
          <cell r="AG1454" t="e">
            <v>#N/A</v>
          </cell>
          <cell r="AV1454">
            <v>1590.73</v>
          </cell>
        </row>
        <row r="1455">
          <cell r="A1455" t="str">
            <v>ZK402.K149</v>
          </cell>
          <cell r="B1455" t="str">
            <v>ZK402</v>
          </cell>
          <cell r="C1455">
            <v>0</v>
          </cell>
          <cell r="D1455">
            <v>0</v>
          </cell>
          <cell r="E1455">
            <v>6445.4</v>
          </cell>
          <cell r="F1455">
            <v>267448.89</v>
          </cell>
          <cell r="G1455">
            <v>0</v>
          </cell>
          <cell r="H1455">
            <v>267448.89</v>
          </cell>
          <cell r="J1455" t="str">
            <v>ZK402.K149</v>
          </cell>
          <cell r="K1455">
            <v>267448.89</v>
          </cell>
          <cell r="L1455" t="str">
            <v>ZK402.K149</v>
          </cell>
          <cell r="M1455" t="str">
            <v>ZK402.K149</v>
          </cell>
          <cell r="N1455" t="str">
            <v>ZK402</v>
          </cell>
          <cell r="O1455" t="str">
            <v>K149</v>
          </cell>
          <cell r="Q1455">
            <v>267448.89</v>
          </cell>
          <cell r="S1455" t="b">
            <v>0</v>
          </cell>
          <cell r="AC1455">
            <v>0</v>
          </cell>
          <cell r="AD1455">
            <v>6445.4</v>
          </cell>
          <cell r="AE1455">
            <v>267448.89</v>
          </cell>
          <cell r="AF1455">
            <v>0</v>
          </cell>
          <cell r="AG1455" t="e">
            <v>#N/A</v>
          </cell>
          <cell r="AV1455">
            <v>273894.29000000004</v>
          </cell>
        </row>
        <row r="1456">
          <cell r="A1456" t="str">
            <v>ZK402.K150</v>
          </cell>
          <cell r="B1456" t="str">
            <v>ZK402</v>
          </cell>
          <cell r="C1456">
            <v>0</v>
          </cell>
          <cell r="D1456">
            <v>0</v>
          </cell>
          <cell r="E1456">
            <v>0</v>
          </cell>
          <cell r="F1456">
            <v>26758.94</v>
          </cell>
          <cell r="G1456">
            <v>0</v>
          </cell>
          <cell r="H1456">
            <v>26758.94</v>
          </cell>
          <cell r="J1456" t="str">
            <v>ZK402.K150</v>
          </cell>
          <cell r="K1456">
            <v>26758.94</v>
          </cell>
          <cell r="L1456" t="str">
            <v>ZK402.K150</v>
          </cell>
          <cell r="M1456" t="str">
            <v>ZK402.K150</v>
          </cell>
          <cell r="N1456" t="str">
            <v>ZK402</v>
          </cell>
          <cell r="O1456" t="str">
            <v>K150</v>
          </cell>
          <cell r="Q1456">
            <v>26758.94</v>
          </cell>
          <cell r="S1456" t="b">
            <v>0</v>
          </cell>
          <cell r="AC1456">
            <v>0</v>
          </cell>
          <cell r="AD1456">
            <v>0</v>
          </cell>
          <cell r="AE1456">
            <v>26758.94</v>
          </cell>
          <cell r="AF1456">
            <v>0</v>
          </cell>
          <cell r="AG1456" t="e">
            <v>#N/A</v>
          </cell>
          <cell r="AV1456">
            <v>26758.94</v>
          </cell>
        </row>
        <row r="1457">
          <cell r="A1457" t="str">
            <v>ZK402.K152</v>
          </cell>
          <cell r="B1457" t="str">
            <v>ZK402</v>
          </cell>
          <cell r="C1457">
            <v>0</v>
          </cell>
          <cell r="D1457">
            <v>0</v>
          </cell>
          <cell r="E1457">
            <v>0</v>
          </cell>
          <cell r="F1457">
            <v>17.38</v>
          </cell>
          <cell r="G1457">
            <v>0</v>
          </cell>
          <cell r="H1457">
            <v>17.38</v>
          </cell>
          <cell r="J1457" t="str">
            <v>ZK402.K152</v>
          </cell>
          <cell r="K1457">
            <v>17.38</v>
          </cell>
          <cell r="L1457" t="str">
            <v>ZK402.K152</v>
          </cell>
          <cell r="M1457" t="str">
            <v>ZK402.K152</v>
          </cell>
          <cell r="N1457" t="str">
            <v>ZK402</v>
          </cell>
          <cell r="O1457" t="str">
            <v>K152</v>
          </cell>
          <cell r="Q1457">
            <v>17.38</v>
          </cell>
          <cell r="S1457" t="b">
            <v>0</v>
          </cell>
          <cell r="AC1457">
            <v>0</v>
          </cell>
          <cell r="AD1457">
            <v>0</v>
          </cell>
          <cell r="AE1457">
            <v>17.38</v>
          </cell>
          <cell r="AF1457">
            <v>0</v>
          </cell>
          <cell r="AG1457" t="e">
            <v>#N/A</v>
          </cell>
          <cell r="AV1457">
            <v>17.38</v>
          </cell>
        </row>
        <row r="1458">
          <cell r="A1458" t="str">
            <v>ZK402.K175</v>
          </cell>
          <cell r="B1458" t="str">
            <v>ZK402</v>
          </cell>
          <cell r="C1458">
            <v>0</v>
          </cell>
          <cell r="D1458">
            <v>0</v>
          </cell>
          <cell r="E1458">
            <v>908.73</v>
          </cell>
          <cell r="F1458">
            <v>144.02000000000001</v>
          </cell>
          <cell r="G1458">
            <v>0</v>
          </cell>
          <cell r="H1458">
            <v>144.02000000000001</v>
          </cell>
          <cell r="J1458" t="str">
            <v>ZK402.K175</v>
          </cell>
          <cell r="K1458">
            <v>144.02000000000001</v>
          </cell>
          <cell r="L1458" t="str">
            <v>ZK402.K175</v>
          </cell>
          <cell r="M1458" t="str">
            <v>ZK402.K175</v>
          </cell>
          <cell r="N1458" t="str">
            <v>ZK402</v>
          </cell>
          <cell r="O1458" t="str">
            <v>K175</v>
          </cell>
          <cell r="Q1458">
            <v>144.02000000000001</v>
          </cell>
          <cell r="S1458" t="b">
            <v>0</v>
          </cell>
          <cell r="AC1458">
            <v>0</v>
          </cell>
          <cell r="AD1458">
            <v>908.73</v>
          </cell>
          <cell r="AE1458">
            <v>144.02000000000001</v>
          </cell>
          <cell r="AF1458">
            <v>0</v>
          </cell>
          <cell r="AG1458" t="e">
            <v>#N/A</v>
          </cell>
          <cell r="AV1458">
            <v>1052.75</v>
          </cell>
        </row>
        <row r="1459">
          <cell r="A1459" t="str">
            <v>ZK402.K190</v>
          </cell>
          <cell r="B1459" t="str">
            <v>ZK402</v>
          </cell>
          <cell r="C1459">
            <v>0</v>
          </cell>
          <cell r="D1459">
            <v>0</v>
          </cell>
          <cell r="E1459">
            <v>0</v>
          </cell>
          <cell r="F1459">
            <v>14.23</v>
          </cell>
          <cell r="G1459">
            <v>0</v>
          </cell>
          <cell r="H1459">
            <v>14.23</v>
          </cell>
          <cell r="J1459" t="str">
            <v>ZK402.K190</v>
          </cell>
          <cell r="K1459">
            <v>14.23</v>
          </cell>
          <cell r="L1459" t="str">
            <v>ZK402.K190</v>
          </cell>
          <cell r="M1459" t="str">
            <v>ZK402.K190</v>
          </cell>
          <cell r="N1459" t="str">
            <v>ZK402</v>
          </cell>
          <cell r="O1459" t="str">
            <v>K190</v>
          </cell>
          <cell r="Q1459">
            <v>14.23</v>
          </cell>
          <cell r="S1459" t="b">
            <v>0</v>
          </cell>
          <cell r="AC1459">
            <v>0</v>
          </cell>
          <cell r="AD1459">
            <v>0</v>
          </cell>
          <cell r="AE1459">
            <v>14.23</v>
          </cell>
          <cell r="AF1459">
            <v>0</v>
          </cell>
          <cell r="AG1459" t="e">
            <v>#N/A</v>
          </cell>
          <cell r="AV1459">
            <v>14.23</v>
          </cell>
        </row>
        <row r="1460">
          <cell r="A1460" t="str">
            <v>ZK402.K341</v>
          </cell>
          <cell r="B1460" t="str">
            <v>ZK402</v>
          </cell>
          <cell r="C1460">
            <v>0</v>
          </cell>
          <cell r="D1460">
            <v>0</v>
          </cell>
          <cell r="E1460">
            <v>0</v>
          </cell>
          <cell r="F1460">
            <v>28.77</v>
          </cell>
          <cell r="G1460">
            <v>0</v>
          </cell>
          <cell r="H1460">
            <v>28.77</v>
          </cell>
          <cell r="J1460" t="str">
            <v>ZK402.K341</v>
          </cell>
          <cell r="K1460">
            <v>28.77</v>
          </cell>
          <cell r="L1460" t="str">
            <v>ZK402.K341</v>
          </cell>
          <cell r="M1460" t="str">
            <v>ZK402.K341</v>
          </cell>
          <cell r="N1460" t="str">
            <v>ZK402</v>
          </cell>
          <cell r="O1460" t="str">
            <v>K341</v>
          </cell>
          <cell r="Q1460">
            <v>28.77</v>
          </cell>
          <cell r="S1460" t="b">
            <v>0</v>
          </cell>
          <cell r="AC1460">
            <v>0</v>
          </cell>
          <cell r="AD1460">
            <v>0</v>
          </cell>
          <cell r="AE1460">
            <v>28.77</v>
          </cell>
          <cell r="AF1460">
            <v>0</v>
          </cell>
          <cell r="AG1460" t="e">
            <v>#N/A</v>
          </cell>
          <cell r="AV1460">
            <v>28.77</v>
          </cell>
        </row>
        <row r="1461">
          <cell r="A1461" t="str">
            <v>ZK403.K005</v>
          </cell>
          <cell r="B1461" t="str">
            <v>ZK403</v>
          </cell>
          <cell r="C1461">
            <v>0</v>
          </cell>
          <cell r="D1461">
            <v>0</v>
          </cell>
          <cell r="E1461">
            <v>0</v>
          </cell>
          <cell r="F1461">
            <v>-3000</v>
          </cell>
          <cell r="G1461">
            <v>0</v>
          </cell>
          <cell r="H1461">
            <v>-3000</v>
          </cell>
          <cell r="J1461" t="str">
            <v>ZK403.K005</v>
          </cell>
          <cell r="K1461">
            <v>-3000</v>
          </cell>
          <cell r="L1461" t="str">
            <v>ZK403.K005</v>
          </cell>
          <cell r="M1461" t="str">
            <v>ZK403.K005</v>
          </cell>
          <cell r="N1461" t="str">
            <v>ZK403</v>
          </cell>
          <cell r="O1461" t="str">
            <v>K005</v>
          </cell>
          <cell r="Q1461">
            <v>-3000</v>
          </cell>
          <cell r="S1461" t="b">
            <v>0</v>
          </cell>
          <cell r="AC1461">
            <v>0</v>
          </cell>
          <cell r="AD1461">
            <v>0</v>
          </cell>
          <cell r="AE1461">
            <v>-3000</v>
          </cell>
          <cell r="AF1461">
            <v>0</v>
          </cell>
          <cell r="AG1461" t="e">
            <v>#N/A</v>
          </cell>
          <cell r="AV1461">
            <v>-3000</v>
          </cell>
        </row>
        <row r="1462">
          <cell r="A1462" t="str">
            <v>ZK403.K115</v>
          </cell>
          <cell r="B1462" t="str">
            <v>ZK403</v>
          </cell>
          <cell r="C1462">
            <v>0</v>
          </cell>
          <cell r="D1462">
            <v>0</v>
          </cell>
          <cell r="E1462">
            <v>6.2</v>
          </cell>
          <cell r="F1462">
            <v>0</v>
          </cell>
          <cell r="G1462">
            <v>0</v>
          </cell>
          <cell r="H1462">
            <v>0</v>
          </cell>
          <cell r="J1462" t="str">
            <v>ZK403.K115</v>
          </cell>
          <cell r="K1462">
            <v>0</v>
          </cell>
          <cell r="L1462" t="str">
            <v>ZK403.K115</v>
          </cell>
          <cell r="M1462" t="str">
            <v>ZK403.K115</v>
          </cell>
          <cell r="N1462" t="str">
            <v>ZK403</v>
          </cell>
          <cell r="O1462" t="str">
            <v>K115</v>
          </cell>
          <cell r="Q1462">
            <v>0</v>
          </cell>
          <cell r="S1462" t="b">
            <v>0</v>
          </cell>
          <cell r="AC1462">
            <v>0</v>
          </cell>
          <cell r="AD1462">
            <v>6.2</v>
          </cell>
          <cell r="AE1462">
            <v>0</v>
          </cell>
          <cell r="AF1462">
            <v>0</v>
          </cell>
          <cell r="AG1462" t="e">
            <v>#N/A</v>
          </cell>
          <cell r="AV1462">
            <v>6.2</v>
          </cell>
        </row>
        <row r="1463">
          <cell r="A1463" t="str">
            <v>ZK403.K133</v>
          </cell>
          <cell r="B1463" t="str">
            <v>ZK403</v>
          </cell>
          <cell r="C1463">
            <v>0</v>
          </cell>
          <cell r="D1463">
            <v>0</v>
          </cell>
          <cell r="E1463">
            <v>13.6</v>
          </cell>
          <cell r="F1463">
            <v>16.78</v>
          </cell>
          <cell r="G1463">
            <v>0</v>
          </cell>
          <cell r="H1463">
            <v>16.78</v>
          </cell>
          <cell r="J1463" t="str">
            <v>ZK403.K133</v>
          </cell>
          <cell r="K1463">
            <v>16.78</v>
          </cell>
          <cell r="L1463" t="str">
            <v>ZK403.K133</v>
          </cell>
          <cell r="M1463" t="str">
            <v>ZK403.K133</v>
          </cell>
          <cell r="N1463" t="str">
            <v>ZK403</v>
          </cell>
          <cell r="O1463" t="str">
            <v>K133</v>
          </cell>
          <cell r="Q1463">
            <v>16.78</v>
          </cell>
          <cell r="S1463" t="b">
            <v>0</v>
          </cell>
          <cell r="AC1463">
            <v>0</v>
          </cell>
          <cell r="AD1463">
            <v>13.6</v>
          </cell>
          <cell r="AE1463">
            <v>16.78</v>
          </cell>
          <cell r="AF1463">
            <v>0</v>
          </cell>
          <cell r="AG1463" t="e">
            <v>#N/A</v>
          </cell>
          <cell r="AV1463">
            <v>30.380000000000003</v>
          </cell>
        </row>
        <row r="1464">
          <cell r="A1464" t="str">
            <v>ZK403.K160</v>
          </cell>
          <cell r="B1464" t="str">
            <v>ZK403</v>
          </cell>
          <cell r="C1464">
            <v>0</v>
          </cell>
          <cell r="D1464">
            <v>0</v>
          </cell>
          <cell r="E1464">
            <v>2000</v>
          </cell>
          <cell r="F1464">
            <v>2087.41</v>
          </cell>
          <cell r="G1464">
            <v>0</v>
          </cell>
          <cell r="H1464">
            <v>2087.41</v>
          </cell>
          <cell r="J1464" t="str">
            <v>ZK403.K160</v>
          </cell>
          <cell r="K1464">
            <v>2087.41</v>
          </cell>
          <cell r="L1464" t="str">
            <v>ZK403.K160</v>
          </cell>
          <cell r="M1464" t="str">
            <v>ZK403.K160</v>
          </cell>
          <cell r="N1464" t="str">
            <v>ZK403</v>
          </cell>
          <cell r="O1464" t="str">
            <v>K160</v>
          </cell>
          <cell r="Q1464">
            <v>2087.41</v>
          </cell>
          <cell r="S1464" t="b">
            <v>0</v>
          </cell>
          <cell r="AC1464">
            <v>0</v>
          </cell>
          <cell r="AD1464">
            <v>2000</v>
          </cell>
          <cell r="AE1464">
            <v>2087.41</v>
          </cell>
          <cell r="AF1464">
            <v>0</v>
          </cell>
          <cell r="AG1464" t="e">
            <v>#N/A</v>
          </cell>
          <cell r="AV1464">
            <v>4087.41</v>
          </cell>
        </row>
        <row r="1465">
          <cell r="A1465" t="str">
            <v>ZK403.K306</v>
          </cell>
          <cell r="B1465" t="str">
            <v>ZK403</v>
          </cell>
          <cell r="C1465">
            <v>0</v>
          </cell>
          <cell r="D1465">
            <v>0</v>
          </cell>
          <cell r="E1465">
            <v>0</v>
          </cell>
          <cell r="F1465">
            <v>221844.73</v>
          </cell>
          <cell r="G1465">
            <v>3381.7078000000001</v>
          </cell>
          <cell r="H1465">
            <v>225226.43780000001</v>
          </cell>
          <cell r="J1465" t="str">
            <v>ZK403.K306</v>
          </cell>
          <cell r="K1465">
            <v>225226.43780000001</v>
          </cell>
          <cell r="L1465" t="str">
            <v>ZK403.K306</v>
          </cell>
          <cell r="M1465" t="str">
            <v>ZK403.K306</v>
          </cell>
          <cell r="N1465" t="str">
            <v>ZK403</v>
          </cell>
          <cell r="O1465" t="str">
            <v>K306</v>
          </cell>
          <cell r="Q1465">
            <v>225226.43780000001</v>
          </cell>
          <cell r="S1465" t="b">
            <v>0</v>
          </cell>
          <cell r="AC1465">
            <v>0</v>
          </cell>
          <cell r="AD1465">
            <v>0</v>
          </cell>
          <cell r="AE1465">
            <v>221844.73</v>
          </cell>
          <cell r="AF1465">
            <v>3381.7078000000001</v>
          </cell>
          <cell r="AG1465" t="e">
            <v>#N/A</v>
          </cell>
          <cell r="AV1465">
            <v>221844.73</v>
          </cell>
        </row>
        <row r="1466">
          <cell r="A1466" t="str">
            <v>ZK403.K327</v>
          </cell>
          <cell r="B1466" t="str">
            <v>ZK403</v>
          </cell>
          <cell r="C1466">
            <v>0</v>
          </cell>
          <cell r="D1466">
            <v>0</v>
          </cell>
          <cell r="E1466">
            <v>0</v>
          </cell>
          <cell r="F1466">
            <v>714.54</v>
          </cell>
          <cell r="G1466">
            <v>0</v>
          </cell>
          <cell r="H1466">
            <v>714.54</v>
          </cell>
          <cell r="J1466" t="str">
            <v>ZK403.K327</v>
          </cell>
          <cell r="K1466">
            <v>714.54</v>
          </cell>
          <cell r="L1466" t="str">
            <v>ZK403.K327</v>
          </cell>
          <cell r="M1466" t="str">
            <v>ZK403.K327</v>
          </cell>
          <cell r="N1466" t="str">
            <v>ZK403</v>
          </cell>
          <cell r="O1466" t="str">
            <v>K327</v>
          </cell>
          <cell r="Q1466">
            <v>714.54</v>
          </cell>
          <cell r="S1466" t="b">
            <v>0</v>
          </cell>
          <cell r="AC1466">
            <v>0</v>
          </cell>
          <cell r="AD1466">
            <v>0</v>
          </cell>
          <cell r="AE1466">
            <v>714.54</v>
          </cell>
          <cell r="AF1466">
            <v>0</v>
          </cell>
          <cell r="AG1466" t="e">
            <v>#N/A</v>
          </cell>
          <cell r="AV1466">
            <v>714.54</v>
          </cell>
        </row>
        <row r="1467">
          <cell r="A1467" t="str">
            <v>ZK600.0001</v>
          </cell>
          <cell r="B1467" t="str">
            <v>ZK600</v>
          </cell>
          <cell r="C1467">
            <v>0</v>
          </cell>
          <cell r="D1467">
            <v>0</v>
          </cell>
          <cell r="E1467">
            <v>0</v>
          </cell>
          <cell r="F1467">
            <v>0</v>
          </cell>
          <cell r="G1467">
            <v>0</v>
          </cell>
          <cell r="H1467">
            <v>0</v>
          </cell>
          <cell r="J1467"/>
          <cell r="K1467"/>
          <cell r="L1467"/>
          <cell r="M1467"/>
          <cell r="N1467"/>
          <cell r="O1467"/>
          <cell r="Q1467"/>
          <cell r="S1467" t="b">
            <v>0</v>
          </cell>
          <cell r="AC1467">
            <v>0</v>
          </cell>
          <cell r="AD1467">
            <v>0</v>
          </cell>
          <cell r="AE1467">
            <v>0</v>
          </cell>
          <cell r="AF1467">
            <v>0</v>
          </cell>
          <cell r="AG1467" t="e">
            <v>#N/A</v>
          </cell>
          <cell r="AV1467">
            <v>0</v>
          </cell>
        </row>
        <row r="1468">
          <cell r="A1468" t="str">
            <v>ZK600.0008</v>
          </cell>
          <cell r="B1468" t="str">
            <v>ZK600</v>
          </cell>
          <cell r="C1468">
            <v>0</v>
          </cell>
          <cell r="D1468">
            <v>0</v>
          </cell>
          <cell r="E1468">
            <v>0</v>
          </cell>
          <cell r="F1468">
            <v>0</v>
          </cell>
          <cell r="G1468">
            <v>0</v>
          </cell>
          <cell r="H1468">
            <v>0</v>
          </cell>
          <cell r="J1468"/>
          <cell r="K1468"/>
          <cell r="L1468"/>
          <cell r="M1468"/>
          <cell r="N1468"/>
          <cell r="O1468"/>
          <cell r="Q1468"/>
          <cell r="S1468" t="b">
            <v>0</v>
          </cell>
          <cell r="AC1468">
            <v>0</v>
          </cell>
          <cell r="AD1468">
            <v>0</v>
          </cell>
          <cell r="AE1468">
            <v>0</v>
          </cell>
          <cell r="AF1468">
            <v>0</v>
          </cell>
          <cell r="AG1468" t="e">
            <v>#N/A</v>
          </cell>
          <cell r="AV1468">
            <v>0</v>
          </cell>
        </row>
        <row r="1469">
          <cell r="A1469" t="str">
            <v>ZK600.0009</v>
          </cell>
          <cell r="B1469" t="str">
            <v>ZK600</v>
          </cell>
          <cell r="C1469">
            <v>0</v>
          </cell>
          <cell r="D1469">
            <v>0</v>
          </cell>
          <cell r="E1469">
            <v>0</v>
          </cell>
          <cell r="F1469">
            <v>0</v>
          </cell>
          <cell r="G1469">
            <v>0</v>
          </cell>
          <cell r="H1469">
            <v>0</v>
          </cell>
          <cell r="J1469"/>
          <cell r="K1469"/>
          <cell r="L1469"/>
          <cell r="M1469"/>
          <cell r="N1469"/>
          <cell r="O1469"/>
          <cell r="Q1469"/>
          <cell r="S1469" t="b">
            <v>0</v>
          </cell>
          <cell r="AC1469">
            <v>0</v>
          </cell>
          <cell r="AD1469">
            <v>0</v>
          </cell>
          <cell r="AE1469">
            <v>0</v>
          </cell>
          <cell r="AF1469">
            <v>0</v>
          </cell>
          <cell r="AG1469" t="e">
            <v>#N/A</v>
          </cell>
          <cell r="AV1469">
            <v>0</v>
          </cell>
        </row>
        <row r="1470">
          <cell r="A1470" t="str">
            <v>ZK600.K102</v>
          </cell>
          <cell r="B1470" t="str">
            <v>ZK600</v>
          </cell>
          <cell r="C1470">
            <v>0</v>
          </cell>
          <cell r="D1470">
            <v>0</v>
          </cell>
          <cell r="E1470">
            <v>177.59</v>
          </cell>
          <cell r="F1470">
            <v>15009.32</v>
          </cell>
          <cell r="G1470">
            <v>0</v>
          </cell>
          <cell r="H1470">
            <v>15009.32</v>
          </cell>
          <cell r="J1470" t="str">
            <v>ZK600.K102</v>
          </cell>
          <cell r="K1470">
            <v>15009.32</v>
          </cell>
          <cell r="L1470" t="str">
            <v>ZK600.K102</v>
          </cell>
          <cell r="M1470" t="str">
            <v>ZK600.K102</v>
          </cell>
          <cell r="N1470" t="str">
            <v>ZK600</v>
          </cell>
          <cell r="O1470" t="str">
            <v>K102</v>
          </cell>
          <cell r="Q1470">
            <v>15009.32</v>
          </cell>
          <cell r="S1470" t="b">
            <v>0</v>
          </cell>
          <cell r="AC1470">
            <v>0</v>
          </cell>
          <cell r="AD1470">
            <v>177.59</v>
          </cell>
          <cell r="AE1470">
            <v>15009.32</v>
          </cell>
          <cell r="AF1470">
            <v>0</v>
          </cell>
          <cell r="AG1470" t="e">
            <v>#N/A</v>
          </cell>
          <cell r="AV1470">
            <v>15186.91</v>
          </cell>
        </row>
        <row r="1471">
          <cell r="A1471" t="str">
            <v>ZK600.K103</v>
          </cell>
          <cell r="B1471" t="str">
            <v>ZK600</v>
          </cell>
          <cell r="C1471">
            <v>0</v>
          </cell>
          <cell r="D1471">
            <v>0</v>
          </cell>
          <cell r="E1471">
            <v>0</v>
          </cell>
          <cell r="F1471">
            <v>119</v>
          </cell>
          <cell r="G1471">
            <v>0</v>
          </cell>
          <cell r="H1471">
            <v>119</v>
          </cell>
          <cell r="J1471" t="str">
            <v>ZK600.K103</v>
          </cell>
          <cell r="K1471">
            <v>119</v>
          </cell>
          <cell r="L1471" t="str">
            <v>ZK600.K103</v>
          </cell>
          <cell r="M1471" t="str">
            <v>ZK600.K103</v>
          </cell>
          <cell r="N1471" t="str">
            <v>ZK600</v>
          </cell>
          <cell r="O1471" t="str">
            <v>K103</v>
          </cell>
          <cell r="Q1471">
            <v>119</v>
          </cell>
          <cell r="S1471" t="b">
            <v>0</v>
          </cell>
          <cell r="AC1471">
            <v>0</v>
          </cell>
          <cell r="AD1471">
            <v>0</v>
          </cell>
          <cell r="AE1471">
            <v>119</v>
          </cell>
          <cell r="AF1471">
            <v>0</v>
          </cell>
          <cell r="AG1471" t="e">
            <v>#N/A</v>
          </cell>
          <cell r="AV1471">
            <v>119</v>
          </cell>
        </row>
        <row r="1472">
          <cell r="A1472" t="str">
            <v>ZK600.K115</v>
          </cell>
          <cell r="B1472" t="str">
            <v>ZK600</v>
          </cell>
          <cell r="C1472">
            <v>0</v>
          </cell>
          <cell r="D1472">
            <v>0</v>
          </cell>
          <cell r="E1472">
            <v>542.91999999999996</v>
          </cell>
          <cell r="F1472">
            <v>425.1</v>
          </cell>
          <cell r="G1472">
            <v>0</v>
          </cell>
          <cell r="H1472">
            <v>425.1</v>
          </cell>
          <cell r="J1472" t="str">
            <v>ZK600.K115</v>
          </cell>
          <cell r="K1472">
            <v>425.1</v>
          </cell>
          <cell r="L1472" t="str">
            <v>ZK600.K115</v>
          </cell>
          <cell r="M1472" t="str">
            <v>ZK600.K115</v>
          </cell>
          <cell r="N1472" t="str">
            <v>ZK600</v>
          </cell>
          <cell r="O1472" t="str">
            <v>K115</v>
          </cell>
          <cell r="Q1472">
            <v>425.1</v>
          </cell>
          <cell r="S1472" t="b">
            <v>0</v>
          </cell>
          <cell r="AC1472">
            <v>0</v>
          </cell>
          <cell r="AD1472">
            <v>542.91999999999996</v>
          </cell>
          <cell r="AE1472">
            <v>425.1</v>
          </cell>
          <cell r="AF1472">
            <v>0</v>
          </cell>
          <cell r="AG1472" t="e">
            <v>#N/A</v>
          </cell>
          <cell r="AV1472">
            <v>968.02</v>
          </cell>
        </row>
        <row r="1473">
          <cell r="A1473" t="str">
            <v>ZK600.K116</v>
          </cell>
          <cell r="B1473" t="str">
            <v>ZK600</v>
          </cell>
          <cell r="C1473">
            <v>0</v>
          </cell>
          <cell r="D1473">
            <v>0</v>
          </cell>
          <cell r="E1473">
            <v>0</v>
          </cell>
          <cell r="F1473">
            <v>84.17</v>
          </cell>
          <cell r="G1473">
            <v>0</v>
          </cell>
          <cell r="H1473">
            <v>84.17</v>
          </cell>
          <cell r="J1473" t="str">
            <v>ZK600.K116</v>
          </cell>
          <cell r="K1473">
            <v>84.17</v>
          </cell>
          <cell r="L1473" t="str">
            <v>ZK600.K116</v>
          </cell>
          <cell r="M1473" t="str">
            <v>ZK600.K116</v>
          </cell>
          <cell r="N1473" t="str">
            <v>ZK600</v>
          </cell>
          <cell r="O1473" t="str">
            <v>K116</v>
          </cell>
          <cell r="Q1473">
            <v>84.17</v>
          </cell>
          <cell r="S1473" t="b">
            <v>0</v>
          </cell>
          <cell r="AC1473">
            <v>0</v>
          </cell>
          <cell r="AD1473">
            <v>0</v>
          </cell>
          <cell r="AE1473">
            <v>84.17</v>
          </cell>
          <cell r="AF1473">
            <v>0</v>
          </cell>
          <cell r="AG1473" t="e">
            <v>#N/A</v>
          </cell>
          <cell r="AV1473">
            <v>84.17</v>
          </cell>
        </row>
        <row r="1474">
          <cell r="A1474" t="str">
            <v>ZK600.K120</v>
          </cell>
          <cell r="B1474" t="str">
            <v>ZK600</v>
          </cell>
          <cell r="C1474">
            <v>0</v>
          </cell>
          <cell r="D1474">
            <v>0</v>
          </cell>
          <cell r="E1474">
            <v>0</v>
          </cell>
          <cell r="F1474">
            <v>551.92999999999995</v>
          </cell>
          <cell r="G1474">
            <v>0</v>
          </cell>
          <cell r="H1474">
            <v>551.92999999999995</v>
          </cell>
          <cell r="J1474" t="str">
            <v>ZK600.K120</v>
          </cell>
          <cell r="K1474">
            <v>551.92999999999995</v>
          </cell>
          <cell r="L1474" t="str">
            <v>ZK600.K120</v>
          </cell>
          <cell r="M1474" t="str">
            <v>ZK600.K120</v>
          </cell>
          <cell r="N1474" t="str">
            <v>ZK600</v>
          </cell>
          <cell r="O1474" t="str">
            <v>K120</v>
          </cell>
          <cell r="Q1474">
            <v>551.92999999999995</v>
          </cell>
          <cell r="S1474" t="b">
            <v>0</v>
          </cell>
          <cell r="AC1474">
            <v>0</v>
          </cell>
          <cell r="AD1474">
            <v>0</v>
          </cell>
          <cell r="AE1474">
            <v>551.92999999999995</v>
          </cell>
          <cell r="AF1474">
            <v>0</v>
          </cell>
          <cell r="AG1474" t="e">
            <v>#N/A</v>
          </cell>
          <cell r="AV1474">
            <v>551.92999999999995</v>
          </cell>
        </row>
        <row r="1475">
          <cell r="A1475" t="str">
            <v>ZK600.K133</v>
          </cell>
          <cell r="B1475" t="str">
            <v>ZK600</v>
          </cell>
          <cell r="C1475">
            <v>0</v>
          </cell>
          <cell r="D1475">
            <v>0</v>
          </cell>
          <cell r="E1475">
            <v>11.63</v>
          </cell>
          <cell r="F1475">
            <v>0</v>
          </cell>
          <cell r="G1475">
            <v>0</v>
          </cell>
          <cell r="H1475">
            <v>0</v>
          </cell>
          <cell r="J1475" t="str">
            <v>ZK600.K133</v>
          </cell>
          <cell r="K1475">
            <v>0</v>
          </cell>
          <cell r="L1475" t="str">
            <v>ZK600.K133</v>
          </cell>
          <cell r="M1475" t="str">
            <v>ZK600.K133</v>
          </cell>
          <cell r="N1475" t="str">
            <v>ZK600</v>
          </cell>
          <cell r="O1475" t="str">
            <v>K133</v>
          </cell>
          <cell r="Q1475">
            <v>0</v>
          </cell>
          <cell r="S1475" t="b">
            <v>0</v>
          </cell>
          <cell r="AC1475">
            <v>0</v>
          </cell>
          <cell r="AD1475">
            <v>11.63</v>
          </cell>
          <cell r="AE1475">
            <v>0</v>
          </cell>
          <cell r="AF1475">
            <v>0</v>
          </cell>
          <cell r="AG1475" t="e">
            <v>#N/A</v>
          </cell>
          <cell r="AV1475">
            <v>11.63</v>
          </cell>
        </row>
        <row r="1476">
          <cell r="A1476" t="str">
            <v>ZK600.K138</v>
          </cell>
          <cell r="B1476" t="str">
            <v>ZK600</v>
          </cell>
          <cell r="C1476">
            <v>0</v>
          </cell>
          <cell r="D1476">
            <v>0</v>
          </cell>
          <cell r="E1476">
            <v>0</v>
          </cell>
          <cell r="F1476">
            <v>7500</v>
          </cell>
          <cell r="G1476">
            <v>0</v>
          </cell>
          <cell r="H1476">
            <v>7500</v>
          </cell>
          <cell r="J1476" t="str">
            <v>ZK600.K138</v>
          </cell>
          <cell r="K1476">
            <v>7500</v>
          </cell>
          <cell r="L1476" t="str">
            <v>ZK600.K138</v>
          </cell>
          <cell r="M1476" t="str">
            <v>ZK600.K138</v>
          </cell>
          <cell r="N1476" t="str">
            <v>ZK600</v>
          </cell>
          <cell r="O1476" t="str">
            <v>K138</v>
          </cell>
          <cell r="Q1476">
            <v>7500</v>
          </cell>
          <cell r="S1476" t="b">
            <v>0</v>
          </cell>
          <cell r="AC1476">
            <v>0</v>
          </cell>
          <cell r="AD1476">
            <v>0</v>
          </cell>
          <cell r="AE1476">
            <v>7500</v>
          </cell>
          <cell r="AF1476">
            <v>0</v>
          </cell>
          <cell r="AG1476" t="e">
            <v>#N/A</v>
          </cell>
          <cell r="AV1476">
            <v>7500</v>
          </cell>
        </row>
        <row r="1477">
          <cell r="A1477" t="str">
            <v>ZK600.K160</v>
          </cell>
          <cell r="B1477" t="str">
            <v>ZK600</v>
          </cell>
          <cell r="C1477">
            <v>0</v>
          </cell>
          <cell r="D1477">
            <v>0</v>
          </cell>
          <cell r="E1477">
            <v>0</v>
          </cell>
          <cell r="F1477">
            <v>5910.84</v>
          </cell>
          <cell r="G1477">
            <v>0</v>
          </cell>
          <cell r="H1477">
            <v>5910.84</v>
          </cell>
          <cell r="J1477" t="str">
            <v>ZK600.K160</v>
          </cell>
          <cell r="K1477">
            <v>5910.84</v>
          </cell>
          <cell r="L1477" t="str">
            <v>ZK600.K160</v>
          </cell>
          <cell r="M1477" t="str">
            <v>ZK600.K160</v>
          </cell>
          <cell r="N1477" t="str">
            <v>ZK600</v>
          </cell>
          <cell r="O1477" t="str">
            <v>K160</v>
          </cell>
          <cell r="Q1477">
            <v>5910.84</v>
          </cell>
          <cell r="S1477" t="b">
            <v>0</v>
          </cell>
          <cell r="AC1477">
            <v>0</v>
          </cell>
          <cell r="AD1477">
            <v>0</v>
          </cell>
          <cell r="AE1477">
            <v>5910.84</v>
          </cell>
          <cell r="AF1477">
            <v>0</v>
          </cell>
          <cell r="AG1477" t="e">
            <v>#N/A</v>
          </cell>
          <cell r="AV1477">
            <v>5910.84</v>
          </cell>
        </row>
        <row r="1478">
          <cell r="A1478" t="str">
            <v>ZK600.K301</v>
          </cell>
          <cell r="B1478" t="str">
            <v>ZK600</v>
          </cell>
          <cell r="C1478">
            <v>0</v>
          </cell>
          <cell r="D1478">
            <v>0</v>
          </cell>
          <cell r="E1478">
            <v>0</v>
          </cell>
          <cell r="F1478">
            <v>6600</v>
          </cell>
          <cell r="G1478">
            <v>10875</v>
          </cell>
          <cell r="H1478">
            <v>17475</v>
          </cell>
          <cell r="J1478" t="str">
            <v>ZK600.K301</v>
          </cell>
          <cell r="K1478">
            <v>17475</v>
          </cell>
          <cell r="L1478" t="str">
            <v>ZK600.K301</v>
          </cell>
          <cell r="M1478" t="str">
            <v>ZK600.K301</v>
          </cell>
          <cell r="N1478" t="str">
            <v>ZK600</v>
          </cell>
          <cell r="O1478" t="str">
            <v>K301</v>
          </cell>
          <cell r="Q1478">
            <v>17475</v>
          </cell>
          <cell r="S1478" t="b">
            <v>0</v>
          </cell>
          <cell r="AC1478">
            <v>0</v>
          </cell>
          <cell r="AD1478">
            <v>0</v>
          </cell>
          <cell r="AE1478">
            <v>6600</v>
          </cell>
          <cell r="AF1478">
            <v>10875</v>
          </cell>
          <cell r="AG1478" t="e">
            <v>#N/A</v>
          </cell>
          <cell r="AV1478">
            <v>6600</v>
          </cell>
        </row>
        <row r="1479">
          <cell r="A1479" t="str">
            <v>ZK600.K302</v>
          </cell>
          <cell r="B1479" t="str">
            <v>ZK600</v>
          </cell>
          <cell r="C1479">
            <v>0</v>
          </cell>
          <cell r="D1479">
            <v>0</v>
          </cell>
          <cell r="E1479">
            <v>0</v>
          </cell>
          <cell r="F1479">
            <v>8690</v>
          </cell>
          <cell r="G1479">
            <v>0</v>
          </cell>
          <cell r="H1479">
            <v>8690</v>
          </cell>
          <cell r="J1479" t="str">
            <v>ZK600.K302</v>
          </cell>
          <cell r="K1479">
            <v>8690</v>
          </cell>
          <cell r="L1479" t="str">
            <v>ZK600.K302</v>
          </cell>
          <cell r="M1479" t="str">
            <v>ZK600.K302</v>
          </cell>
          <cell r="N1479" t="str">
            <v>ZK600</v>
          </cell>
          <cell r="O1479" t="str">
            <v>K302</v>
          </cell>
          <cell r="Q1479">
            <v>8690</v>
          </cell>
          <cell r="S1479" t="b">
            <v>0</v>
          </cell>
          <cell r="AC1479">
            <v>0</v>
          </cell>
          <cell r="AD1479">
            <v>0</v>
          </cell>
          <cell r="AE1479">
            <v>8690</v>
          </cell>
          <cell r="AF1479">
            <v>0</v>
          </cell>
          <cell r="AG1479" t="e">
            <v>#N/A</v>
          </cell>
          <cell r="AV1479">
            <v>8690</v>
          </cell>
        </row>
        <row r="1480">
          <cell r="A1480" t="str">
            <v>ZK600.K304</v>
          </cell>
          <cell r="B1480" t="str">
            <v>ZK600</v>
          </cell>
          <cell r="C1480">
            <v>0</v>
          </cell>
          <cell r="D1480">
            <v>0</v>
          </cell>
          <cell r="E1480">
            <v>0</v>
          </cell>
          <cell r="F1480">
            <v>4398</v>
          </cell>
          <cell r="G1480">
            <v>0</v>
          </cell>
          <cell r="H1480">
            <v>4398</v>
          </cell>
          <cell r="J1480" t="str">
            <v>ZK600.K304</v>
          </cell>
          <cell r="K1480">
            <v>4398</v>
          </cell>
          <cell r="L1480" t="str">
            <v>ZK600.K304</v>
          </cell>
          <cell r="M1480" t="str">
            <v>ZK600.K304</v>
          </cell>
          <cell r="N1480" t="str">
            <v>ZK600</v>
          </cell>
          <cell r="O1480" t="str">
            <v>K304</v>
          </cell>
          <cell r="Q1480">
            <v>4398</v>
          </cell>
          <cell r="S1480" t="b">
            <v>0</v>
          </cell>
          <cell r="AC1480">
            <v>0</v>
          </cell>
          <cell r="AD1480">
            <v>0</v>
          </cell>
          <cell r="AE1480">
            <v>4398</v>
          </cell>
          <cell r="AF1480">
            <v>0</v>
          </cell>
          <cell r="AG1480" t="e">
            <v>#N/A</v>
          </cell>
          <cell r="AV1480">
            <v>4398</v>
          </cell>
        </row>
        <row r="1481">
          <cell r="A1481" t="str">
            <v>ZK777.6999</v>
          </cell>
          <cell r="B1481" t="str">
            <v>ZK777</v>
          </cell>
          <cell r="C1481">
            <v>0</v>
          </cell>
          <cell r="D1481">
            <v>0</v>
          </cell>
          <cell r="E1481">
            <v>0</v>
          </cell>
          <cell r="F1481">
            <v>0</v>
          </cell>
          <cell r="G1481">
            <v>0</v>
          </cell>
          <cell r="H1481">
            <v>0</v>
          </cell>
          <cell r="J1481"/>
          <cell r="K1481"/>
          <cell r="L1481"/>
          <cell r="M1481"/>
          <cell r="N1481"/>
          <cell r="O1481"/>
          <cell r="Q1481"/>
          <cell r="S1481" t="b">
            <v>0</v>
          </cell>
          <cell r="AC1481">
            <v>0</v>
          </cell>
          <cell r="AD1481">
            <v>0</v>
          </cell>
          <cell r="AE1481">
            <v>0</v>
          </cell>
          <cell r="AF1481">
            <v>0</v>
          </cell>
          <cell r="AG1481" t="e">
            <v>#N/A</v>
          </cell>
          <cell r="AV1481">
            <v>0</v>
          </cell>
        </row>
        <row r="1482">
          <cell r="A1482" t="str">
            <v>ZK777.8999</v>
          </cell>
          <cell r="B1482" t="str">
            <v>ZK777</v>
          </cell>
          <cell r="C1482">
            <v>0</v>
          </cell>
          <cell r="D1482">
            <v>0</v>
          </cell>
          <cell r="E1482">
            <v>0</v>
          </cell>
          <cell r="F1482">
            <v>0</v>
          </cell>
          <cell r="G1482">
            <v>0</v>
          </cell>
          <cell r="H1482">
            <v>0</v>
          </cell>
          <cell r="J1482"/>
          <cell r="K1482"/>
          <cell r="L1482"/>
          <cell r="M1482"/>
          <cell r="N1482"/>
          <cell r="O1482"/>
          <cell r="Q1482"/>
          <cell r="S1482" t="b">
            <v>0</v>
          </cell>
          <cell r="AC1482">
            <v>0</v>
          </cell>
          <cell r="AD1482">
            <v>0</v>
          </cell>
          <cell r="AE1482">
            <v>0</v>
          </cell>
          <cell r="AF1482">
            <v>0</v>
          </cell>
          <cell r="AG1482" t="e">
            <v>#N/A</v>
          </cell>
          <cell r="AV1482">
            <v>0</v>
          </cell>
        </row>
        <row r="1483">
          <cell r="A1483" t="str">
            <v>ZK777.K999</v>
          </cell>
          <cell r="B1483" t="str">
            <v>ZK777</v>
          </cell>
          <cell r="C1483">
            <v>0</v>
          </cell>
          <cell r="D1483">
            <v>0</v>
          </cell>
          <cell r="E1483">
            <v>0</v>
          </cell>
          <cell r="F1483">
            <v>0</v>
          </cell>
          <cell r="G1483">
            <v>0</v>
          </cell>
          <cell r="H1483">
            <v>0</v>
          </cell>
          <cell r="J1483" t="str">
            <v>ZK777.K999</v>
          </cell>
          <cell r="K1483">
            <v>0</v>
          </cell>
          <cell r="L1483" t="str">
            <v>ZK777.K999</v>
          </cell>
          <cell r="M1483" t="str">
            <v>ZK777.K999</v>
          </cell>
          <cell r="N1483" t="str">
            <v>ZK777</v>
          </cell>
          <cell r="O1483" t="str">
            <v>K999</v>
          </cell>
          <cell r="Q1483">
            <v>0</v>
          </cell>
          <cell r="S1483" t="b">
            <v>0</v>
          </cell>
          <cell r="AC1483">
            <v>0</v>
          </cell>
          <cell r="AD1483">
            <v>0</v>
          </cell>
          <cell r="AE1483">
            <v>0</v>
          </cell>
          <cell r="AF1483">
            <v>0</v>
          </cell>
          <cell r="AG1483" t="e">
            <v>#N/A</v>
          </cell>
          <cell r="AV1483">
            <v>0</v>
          </cell>
        </row>
        <row r="1484">
          <cell r="A1484" t="str">
            <v>ZK800.K002</v>
          </cell>
          <cell r="B1484" t="str">
            <v>ZK800</v>
          </cell>
          <cell r="C1484">
            <v>0</v>
          </cell>
          <cell r="D1484">
            <v>0</v>
          </cell>
          <cell r="E1484">
            <v>0</v>
          </cell>
          <cell r="F1484">
            <v>0</v>
          </cell>
          <cell r="G1484">
            <v>0</v>
          </cell>
          <cell r="H1484">
            <v>0</v>
          </cell>
          <cell r="J1484"/>
          <cell r="K1484"/>
          <cell r="L1484"/>
          <cell r="M1484"/>
          <cell r="N1484"/>
          <cell r="O1484"/>
          <cell r="Q1484"/>
          <cell r="S1484" t="b">
            <v>0</v>
          </cell>
          <cell r="AC1484">
            <v>0</v>
          </cell>
          <cell r="AD1484">
            <v>0</v>
          </cell>
          <cell r="AE1484">
            <v>0</v>
          </cell>
          <cell r="AF1484">
            <v>0</v>
          </cell>
          <cell r="AG1484" t="e">
            <v>#N/A</v>
          </cell>
          <cell r="AV1484">
            <v>0</v>
          </cell>
        </row>
        <row r="1485">
          <cell r="A1485" t="str">
            <v>ZK800.K005</v>
          </cell>
          <cell r="B1485" t="str">
            <v>ZK800</v>
          </cell>
          <cell r="C1485">
            <v>0</v>
          </cell>
          <cell r="D1485">
            <v>0</v>
          </cell>
          <cell r="E1485">
            <v>-10000</v>
          </cell>
          <cell r="F1485">
            <v>-64833.4</v>
          </cell>
          <cell r="G1485">
            <v>0</v>
          </cell>
          <cell r="H1485">
            <v>-64833.4</v>
          </cell>
          <cell r="J1485" t="str">
            <v>ZK800.K005</v>
          </cell>
          <cell r="K1485">
            <v>-64833.4</v>
          </cell>
          <cell r="L1485" t="str">
            <v>ZK800.K005</v>
          </cell>
          <cell r="M1485" t="str">
            <v>ZK800.K005</v>
          </cell>
          <cell r="N1485" t="str">
            <v>ZK800</v>
          </cell>
          <cell r="O1485" t="str">
            <v>K005</v>
          </cell>
          <cell r="Q1485">
            <v>-64833.4</v>
          </cell>
          <cell r="S1485" t="b">
            <v>0</v>
          </cell>
          <cell r="AC1485">
            <v>0</v>
          </cell>
          <cell r="AD1485">
            <v>-10000</v>
          </cell>
          <cell r="AE1485">
            <v>-64833.4</v>
          </cell>
          <cell r="AF1485">
            <v>0</v>
          </cell>
          <cell r="AG1485" t="e">
            <v>#N/A</v>
          </cell>
          <cell r="AV1485">
            <v>-74833.399999999994</v>
          </cell>
        </row>
        <row r="1486">
          <cell r="A1486" t="str">
            <v>ZK800.K009</v>
          </cell>
          <cell r="B1486" t="str">
            <v>ZK800</v>
          </cell>
          <cell r="C1486">
            <v>0</v>
          </cell>
          <cell r="D1486">
            <v>0</v>
          </cell>
          <cell r="E1486">
            <v>-49724</v>
          </cell>
          <cell r="F1486">
            <v>0</v>
          </cell>
          <cell r="G1486">
            <v>0</v>
          </cell>
          <cell r="H1486">
            <v>0</v>
          </cell>
          <cell r="J1486" t="str">
            <v>ZK800.K009</v>
          </cell>
          <cell r="K1486">
            <v>0</v>
          </cell>
          <cell r="L1486" t="str">
            <v>ZK800.K009</v>
          </cell>
          <cell r="M1486" t="str">
            <v>ZK800.K009</v>
          </cell>
          <cell r="N1486" t="str">
            <v>ZK800</v>
          </cell>
          <cell r="O1486" t="str">
            <v>K009</v>
          </cell>
          <cell r="Q1486">
            <v>0</v>
          </cell>
          <cell r="S1486" t="b">
            <v>0</v>
          </cell>
          <cell r="AC1486">
            <v>0</v>
          </cell>
          <cell r="AD1486">
            <v>-49724</v>
          </cell>
          <cell r="AE1486">
            <v>0</v>
          </cell>
          <cell r="AF1486">
            <v>0</v>
          </cell>
          <cell r="AG1486" t="e">
            <v>#N/A</v>
          </cell>
          <cell r="AV1486">
            <v>-49724</v>
          </cell>
        </row>
        <row r="1487">
          <cell r="A1487" t="str">
            <v>ZK800.K010</v>
          </cell>
          <cell r="B1487" t="str">
            <v>ZK800</v>
          </cell>
          <cell r="C1487">
            <v>0</v>
          </cell>
          <cell r="D1487">
            <v>0</v>
          </cell>
          <cell r="E1487">
            <v>-9641.7000000000007</v>
          </cell>
          <cell r="F1487">
            <v>-9200.92</v>
          </cell>
          <cell r="G1487">
            <v>0</v>
          </cell>
          <cell r="H1487">
            <v>-9200.92</v>
          </cell>
          <cell r="J1487" t="str">
            <v>ZK800.K010</v>
          </cell>
          <cell r="K1487">
            <v>-9200.92</v>
          </cell>
          <cell r="L1487" t="str">
            <v>ZK800.K010</v>
          </cell>
          <cell r="M1487" t="str">
            <v>ZK800.K010</v>
          </cell>
          <cell r="N1487" t="str">
            <v>ZK800</v>
          </cell>
          <cell r="O1487" t="str">
            <v>K010</v>
          </cell>
          <cell r="Q1487">
            <v>-9200.92</v>
          </cell>
          <cell r="S1487" t="b">
            <v>0</v>
          </cell>
          <cell r="AC1487">
            <v>0</v>
          </cell>
          <cell r="AD1487">
            <v>-9641.7000000000007</v>
          </cell>
          <cell r="AE1487">
            <v>-9200.92</v>
          </cell>
          <cell r="AF1487">
            <v>0</v>
          </cell>
          <cell r="AG1487" t="e">
            <v>#N/A</v>
          </cell>
          <cell r="AV1487">
            <v>-18842.620000000003</v>
          </cell>
        </row>
        <row r="1488">
          <cell r="A1488" t="str">
            <v>ZK800.K012</v>
          </cell>
          <cell r="B1488" t="str">
            <v>ZK800</v>
          </cell>
          <cell r="C1488">
            <v>0</v>
          </cell>
          <cell r="D1488">
            <v>0</v>
          </cell>
          <cell r="E1488">
            <v>0</v>
          </cell>
          <cell r="F1488">
            <v>-650616.98</v>
          </cell>
          <cell r="G1488">
            <v>0</v>
          </cell>
          <cell r="H1488">
            <v>-650616.98</v>
          </cell>
          <cell r="J1488" t="str">
            <v>ZK800.K012</v>
          </cell>
          <cell r="K1488">
            <v>-650616.98</v>
          </cell>
          <cell r="L1488" t="str">
            <v>ZK800.K012</v>
          </cell>
          <cell r="M1488" t="str">
            <v>ZK800.K012</v>
          </cell>
          <cell r="N1488" t="str">
            <v>ZK800</v>
          </cell>
          <cell r="O1488" t="str">
            <v>K012</v>
          </cell>
          <cell r="Q1488">
            <v>-650616.98</v>
          </cell>
          <cell r="S1488" t="b">
            <v>0</v>
          </cell>
          <cell r="AC1488">
            <v>0</v>
          </cell>
          <cell r="AD1488">
            <v>0</v>
          </cell>
          <cell r="AE1488">
            <v>-650616.98</v>
          </cell>
          <cell r="AF1488">
            <v>0</v>
          </cell>
          <cell r="AG1488" t="e">
            <v>#N/A</v>
          </cell>
          <cell r="AV1488">
            <v>-650616.98</v>
          </cell>
        </row>
        <row r="1489">
          <cell r="A1489" t="str">
            <v>ZK800.K016</v>
          </cell>
          <cell r="B1489" t="str">
            <v>ZK800</v>
          </cell>
          <cell r="C1489">
            <v>0</v>
          </cell>
          <cell r="D1489">
            <v>0</v>
          </cell>
          <cell r="E1489">
            <v>0</v>
          </cell>
          <cell r="F1489">
            <v>-3894.01</v>
          </cell>
          <cell r="G1489">
            <v>0</v>
          </cell>
          <cell r="H1489">
            <v>-3894.01</v>
          </cell>
          <cell r="J1489" t="str">
            <v>ZK800.K016</v>
          </cell>
          <cell r="K1489">
            <v>-3894.01</v>
          </cell>
          <cell r="L1489" t="str">
            <v>ZK800.K016</v>
          </cell>
          <cell r="M1489" t="str">
            <v>ZK800.K016</v>
          </cell>
          <cell r="N1489" t="str">
            <v>ZK800</v>
          </cell>
          <cell r="O1489" t="str">
            <v>K016</v>
          </cell>
          <cell r="Q1489">
            <v>-3894.01</v>
          </cell>
          <cell r="S1489" t="b">
            <v>0</v>
          </cell>
          <cell r="AC1489">
            <v>0</v>
          </cell>
          <cell r="AD1489">
            <v>0</v>
          </cell>
          <cell r="AE1489">
            <v>-3894.01</v>
          </cell>
          <cell r="AF1489">
            <v>0</v>
          </cell>
          <cell r="AG1489" t="e">
            <v>#N/A</v>
          </cell>
          <cell r="AV1489">
            <v>-3894.01</v>
          </cell>
        </row>
        <row r="1490">
          <cell r="A1490" t="str">
            <v>ZK800.K018</v>
          </cell>
          <cell r="B1490" t="str">
            <v>ZK800</v>
          </cell>
          <cell r="C1490">
            <v>0</v>
          </cell>
          <cell r="D1490">
            <v>0</v>
          </cell>
          <cell r="E1490">
            <v>-3000</v>
          </cell>
          <cell r="F1490">
            <v>-14650</v>
          </cell>
          <cell r="G1490">
            <v>0</v>
          </cell>
          <cell r="H1490">
            <v>-14650</v>
          </cell>
          <cell r="J1490" t="str">
            <v>ZK800.K018</v>
          </cell>
          <cell r="K1490">
            <v>-14650</v>
          </cell>
          <cell r="L1490" t="str">
            <v>ZK800.K018</v>
          </cell>
          <cell r="M1490" t="str">
            <v>ZK800.K018</v>
          </cell>
          <cell r="N1490" t="str">
            <v>ZK800</v>
          </cell>
          <cell r="O1490" t="str">
            <v>K018</v>
          </cell>
          <cell r="Q1490">
            <v>-14650</v>
          </cell>
          <cell r="S1490" t="b">
            <v>0</v>
          </cell>
          <cell r="AC1490">
            <v>0</v>
          </cell>
          <cell r="AD1490">
            <v>-3000</v>
          </cell>
          <cell r="AE1490">
            <v>-14650</v>
          </cell>
          <cell r="AF1490">
            <v>0</v>
          </cell>
          <cell r="AG1490" t="e">
            <v>#N/A</v>
          </cell>
        </row>
        <row r="1491">
          <cell r="A1491" t="str">
            <v>ZK800.K019</v>
          </cell>
          <cell r="B1491" t="str">
            <v>ZK800</v>
          </cell>
          <cell r="C1491">
            <v>0</v>
          </cell>
          <cell r="D1491">
            <v>0</v>
          </cell>
          <cell r="E1491">
            <v>-11532.06</v>
          </cell>
          <cell r="F1491">
            <v>-19425.98</v>
          </cell>
          <cell r="G1491">
            <v>0</v>
          </cell>
          <cell r="H1491">
            <v>-19425.98</v>
          </cell>
          <cell r="J1491" t="str">
            <v>ZK800.K019</v>
          </cell>
          <cell r="K1491">
            <v>-19425.98</v>
          </cell>
          <cell r="L1491" t="str">
            <v>ZK800.K019</v>
          </cell>
          <cell r="M1491" t="str">
            <v>ZK800.K019</v>
          </cell>
          <cell r="N1491" t="str">
            <v>ZK800</v>
          </cell>
          <cell r="O1491" t="str">
            <v>K019</v>
          </cell>
          <cell r="Q1491">
            <v>-19425.98</v>
          </cell>
          <cell r="S1491" t="b">
            <v>0</v>
          </cell>
          <cell r="AC1491">
            <v>0</v>
          </cell>
          <cell r="AD1491">
            <v>-11532.06</v>
          </cell>
          <cell r="AE1491">
            <v>-19425.98</v>
          </cell>
          <cell r="AF1491">
            <v>0</v>
          </cell>
          <cell r="AG1491" t="e">
            <v>#N/A</v>
          </cell>
        </row>
        <row r="1492">
          <cell r="A1492" t="str">
            <v>ZK800.K020</v>
          </cell>
          <cell r="B1492" t="str">
            <v>ZK800</v>
          </cell>
          <cell r="C1492">
            <v>0</v>
          </cell>
          <cell r="D1492">
            <v>0</v>
          </cell>
          <cell r="E1492">
            <v>0</v>
          </cell>
          <cell r="F1492">
            <v>-1237.17</v>
          </cell>
          <cell r="G1492">
            <v>0</v>
          </cell>
          <cell r="H1492">
            <v>-1237.17</v>
          </cell>
          <cell r="J1492" t="str">
            <v>ZK800.K020</v>
          </cell>
          <cell r="K1492">
            <v>-1237.17</v>
          </cell>
          <cell r="L1492" t="str">
            <v>ZK800.K020</v>
          </cell>
          <cell r="M1492" t="str">
            <v>ZK800.K020</v>
          </cell>
          <cell r="N1492" t="str">
            <v>ZK800</v>
          </cell>
          <cell r="O1492" t="str">
            <v>K020</v>
          </cell>
          <cell r="Q1492">
            <v>-1237.17</v>
          </cell>
          <cell r="S1492" t="b">
            <v>0</v>
          </cell>
          <cell r="AC1492">
            <v>0</v>
          </cell>
          <cell r="AD1492">
            <v>0</v>
          </cell>
          <cell r="AE1492">
            <v>-1237.17</v>
          </cell>
          <cell r="AF1492">
            <v>0</v>
          </cell>
          <cell r="AG1492" t="e">
            <v>#N/A</v>
          </cell>
        </row>
        <row r="1493">
          <cell r="A1493" t="str">
            <v>ZK800.K021</v>
          </cell>
          <cell r="B1493" t="str">
            <v>ZK800</v>
          </cell>
          <cell r="C1493">
            <v>0</v>
          </cell>
          <cell r="D1493">
            <v>0</v>
          </cell>
          <cell r="E1493">
            <v>0</v>
          </cell>
          <cell r="F1493">
            <v>-175</v>
          </cell>
          <cell r="G1493">
            <v>0</v>
          </cell>
          <cell r="H1493">
            <v>-175</v>
          </cell>
          <cell r="J1493" t="str">
            <v>ZK800.K021</v>
          </cell>
          <cell r="K1493">
            <v>-175</v>
          </cell>
          <cell r="L1493" t="str">
            <v>ZK800.K021</v>
          </cell>
          <cell r="M1493" t="str">
            <v>ZK800.K021</v>
          </cell>
          <cell r="N1493" t="str">
            <v>ZK800</v>
          </cell>
          <cell r="O1493" t="str">
            <v>K021</v>
          </cell>
          <cell r="Q1493">
            <v>-175</v>
          </cell>
          <cell r="S1493" t="b">
            <v>0</v>
          </cell>
          <cell r="AC1493">
            <v>0</v>
          </cell>
          <cell r="AD1493">
            <v>0</v>
          </cell>
          <cell r="AE1493">
            <v>-175</v>
          </cell>
          <cell r="AF1493">
            <v>0</v>
          </cell>
          <cell r="AG1493" t="e">
            <v>#N/A</v>
          </cell>
        </row>
        <row r="1494">
          <cell r="A1494" t="str">
            <v>ZK800.K022</v>
          </cell>
          <cell r="B1494" t="str">
            <v>ZK800</v>
          </cell>
          <cell r="C1494">
            <v>0</v>
          </cell>
          <cell r="D1494">
            <v>0</v>
          </cell>
          <cell r="E1494">
            <v>0</v>
          </cell>
          <cell r="F1494">
            <v>-32240</v>
          </cell>
          <cell r="G1494">
            <v>0</v>
          </cell>
          <cell r="H1494">
            <v>-32240</v>
          </cell>
          <cell r="J1494" t="str">
            <v>ZK800.K022</v>
          </cell>
          <cell r="K1494">
            <v>-32240</v>
          </cell>
          <cell r="L1494" t="str">
            <v>ZK800.K022</v>
          </cell>
          <cell r="M1494" t="str">
            <v>ZK800.K022</v>
          </cell>
          <cell r="N1494" t="str">
            <v>ZK800</v>
          </cell>
          <cell r="O1494" t="str">
            <v>K022</v>
          </cell>
          <cell r="Q1494">
            <v>-32240</v>
          </cell>
          <cell r="S1494" t="b">
            <v>0</v>
          </cell>
          <cell r="AC1494">
            <v>0</v>
          </cell>
          <cell r="AD1494">
            <v>0</v>
          </cell>
          <cell r="AE1494">
            <v>-32240</v>
          </cell>
          <cell r="AF1494">
            <v>0</v>
          </cell>
          <cell r="AG1494" t="e">
            <v>#N/A</v>
          </cell>
        </row>
        <row r="1495">
          <cell r="A1495" t="str">
            <v>ZK800.K115</v>
          </cell>
          <cell r="B1495" t="str">
            <v>ZK800</v>
          </cell>
          <cell r="C1495">
            <v>0</v>
          </cell>
          <cell r="D1495">
            <v>0</v>
          </cell>
          <cell r="E1495">
            <v>0</v>
          </cell>
          <cell r="F1495">
            <v>30858</v>
          </cell>
          <cell r="G1495">
            <v>0</v>
          </cell>
          <cell r="H1495">
            <v>30858</v>
          </cell>
          <cell r="J1495" t="str">
            <v>ZK800.K115</v>
          </cell>
          <cell r="K1495">
            <v>30858</v>
          </cell>
          <cell r="L1495" t="str">
            <v>ZK800.K115</v>
          </cell>
          <cell r="M1495" t="str">
            <v>ZK800.K115</v>
          </cell>
          <cell r="N1495" t="str">
            <v>ZK800</v>
          </cell>
          <cell r="O1495" t="str">
            <v>K115</v>
          </cell>
          <cell r="Q1495">
            <v>30858</v>
          </cell>
          <cell r="S1495" t="b">
            <v>0</v>
          </cell>
          <cell r="AC1495">
            <v>0</v>
          </cell>
          <cell r="AD1495">
            <v>0</v>
          </cell>
          <cell r="AE1495">
            <v>30858</v>
          </cell>
          <cell r="AF1495">
            <v>0</v>
          </cell>
          <cell r="AG1495" t="e">
            <v>#N/A</v>
          </cell>
        </row>
        <row r="1496">
          <cell r="A1496" t="str">
            <v>ZK800.K116</v>
          </cell>
          <cell r="B1496" t="str">
            <v>ZK800</v>
          </cell>
          <cell r="C1496">
            <v>0</v>
          </cell>
          <cell r="D1496">
            <v>0</v>
          </cell>
          <cell r="E1496">
            <v>0</v>
          </cell>
          <cell r="F1496">
            <v>150122</v>
          </cell>
          <cell r="G1496">
            <v>0</v>
          </cell>
          <cell r="H1496">
            <v>150122</v>
          </cell>
          <cell r="J1496" t="str">
            <v>ZK800.K116</v>
          </cell>
          <cell r="K1496">
            <v>150122</v>
          </cell>
          <cell r="L1496" t="str">
            <v>ZK800.K116</v>
          </cell>
          <cell r="M1496" t="str">
            <v>ZK800.K116</v>
          </cell>
          <cell r="N1496" t="str">
            <v>ZK800</v>
          </cell>
          <cell r="O1496" t="str">
            <v>K116</v>
          </cell>
          <cell r="Q1496">
            <v>150122</v>
          </cell>
          <cell r="S1496" t="b">
            <v>0</v>
          </cell>
          <cell r="AC1496">
            <v>0</v>
          </cell>
          <cell r="AD1496">
            <v>0</v>
          </cell>
          <cell r="AE1496">
            <v>150122</v>
          </cell>
          <cell r="AF1496">
            <v>0</v>
          </cell>
          <cell r="AG1496" t="e">
            <v>#N/A</v>
          </cell>
        </row>
        <row r="1497">
          <cell r="A1497" t="str">
            <v>ZK800.K120</v>
          </cell>
          <cell r="B1497" t="str">
            <v>ZK800</v>
          </cell>
          <cell r="C1497">
            <v>0</v>
          </cell>
          <cell r="D1497">
            <v>0</v>
          </cell>
          <cell r="E1497">
            <v>0</v>
          </cell>
          <cell r="F1497">
            <v>144</v>
          </cell>
          <cell r="G1497">
            <v>0</v>
          </cell>
          <cell r="H1497">
            <v>144</v>
          </cell>
          <cell r="J1497" t="str">
            <v>ZK800.K120</v>
          </cell>
          <cell r="K1497">
            <v>144</v>
          </cell>
          <cell r="L1497" t="str">
            <v>ZK800.K120</v>
          </cell>
          <cell r="M1497" t="str">
            <v>ZK800.K120</v>
          </cell>
          <cell r="N1497" t="str">
            <v>ZK800</v>
          </cell>
          <cell r="O1497" t="str">
            <v>K120</v>
          </cell>
          <cell r="Q1497">
            <v>144</v>
          </cell>
          <cell r="S1497" t="b">
            <v>0</v>
          </cell>
          <cell r="AC1497">
            <v>0</v>
          </cell>
          <cell r="AD1497">
            <v>0</v>
          </cell>
          <cell r="AE1497">
            <v>144</v>
          </cell>
          <cell r="AF1497">
            <v>0</v>
          </cell>
          <cell r="AG1497" t="e">
            <v>#N/A</v>
          </cell>
        </row>
        <row r="1498">
          <cell r="A1498" t="str">
            <v>ZK800.K161</v>
          </cell>
          <cell r="B1498" t="str">
            <v>ZK800</v>
          </cell>
          <cell r="C1498">
            <v>0</v>
          </cell>
          <cell r="D1498">
            <v>0</v>
          </cell>
          <cell r="E1498">
            <v>0</v>
          </cell>
          <cell r="F1498">
            <v>1000</v>
          </cell>
          <cell r="G1498">
            <v>0</v>
          </cell>
          <cell r="H1498">
            <v>1000</v>
          </cell>
          <cell r="J1498" t="str">
            <v>ZK800.K161</v>
          </cell>
          <cell r="K1498">
            <v>1000</v>
          </cell>
          <cell r="L1498" t="str">
            <v>ZK800.K161</v>
          </cell>
          <cell r="M1498" t="str">
            <v>ZK800.K161</v>
          </cell>
          <cell r="N1498" t="str">
            <v>ZK800</v>
          </cell>
          <cell r="O1498" t="str">
            <v>K161</v>
          </cell>
          <cell r="Q1498">
            <v>1000</v>
          </cell>
          <cell r="S1498" t="b">
            <v>0</v>
          </cell>
          <cell r="AC1498">
            <v>0</v>
          </cell>
          <cell r="AD1498">
            <v>0</v>
          </cell>
          <cell r="AE1498">
            <v>1000</v>
          </cell>
          <cell r="AF1498">
            <v>0</v>
          </cell>
          <cell r="AG1498" t="e">
            <v>#N/A</v>
          </cell>
        </row>
        <row r="1499">
          <cell r="A1499" t="str">
            <v>ZK800.K163</v>
          </cell>
          <cell r="B1499" t="str">
            <v>ZK800</v>
          </cell>
          <cell r="C1499">
            <v>0</v>
          </cell>
          <cell r="D1499">
            <v>0</v>
          </cell>
          <cell r="E1499">
            <v>0</v>
          </cell>
          <cell r="F1499">
            <v>4900</v>
          </cell>
          <cell r="G1499">
            <v>0</v>
          </cell>
          <cell r="H1499">
            <v>4900</v>
          </cell>
          <cell r="J1499" t="str">
            <v>ZK800.K163</v>
          </cell>
          <cell r="K1499">
            <v>4900</v>
          </cell>
          <cell r="L1499" t="str">
            <v>ZK800.K163</v>
          </cell>
          <cell r="M1499" t="str">
            <v>ZK800.K163</v>
          </cell>
          <cell r="N1499" t="str">
            <v>ZK800</v>
          </cell>
          <cell r="O1499" t="str">
            <v>K163</v>
          </cell>
          <cell r="Q1499">
            <v>4900</v>
          </cell>
          <cell r="S1499" t="b">
            <v>0</v>
          </cell>
          <cell r="AC1499">
            <v>0</v>
          </cell>
          <cell r="AD1499">
            <v>0</v>
          </cell>
          <cell r="AE1499">
            <v>4900</v>
          </cell>
          <cell r="AF1499">
            <v>0</v>
          </cell>
          <cell r="AG1499" t="e">
            <v>#N/A</v>
          </cell>
        </row>
        <row r="1500">
          <cell r="A1500" t="str">
            <v>ZK800.K176</v>
          </cell>
          <cell r="B1500" t="str">
            <v>ZK800</v>
          </cell>
          <cell r="C1500">
            <v>0</v>
          </cell>
          <cell r="D1500">
            <v>0</v>
          </cell>
          <cell r="E1500">
            <v>27.5</v>
          </cell>
          <cell r="F1500">
            <v>27.5</v>
          </cell>
          <cell r="G1500">
            <v>0</v>
          </cell>
          <cell r="H1500">
            <v>27.5</v>
          </cell>
          <cell r="J1500" t="str">
            <v>ZK800.K176</v>
          </cell>
          <cell r="K1500">
            <v>27.5</v>
          </cell>
          <cell r="L1500" t="str">
            <v>ZK800.K176</v>
          </cell>
          <cell r="M1500" t="str">
            <v>ZK800.K176</v>
          </cell>
          <cell r="N1500" t="str">
            <v>ZK800</v>
          </cell>
          <cell r="O1500" t="str">
            <v>K176</v>
          </cell>
          <cell r="Q1500">
            <v>27.5</v>
          </cell>
          <cell r="S1500" t="b">
            <v>0</v>
          </cell>
          <cell r="AC1500">
            <v>0</v>
          </cell>
          <cell r="AD1500">
            <v>27.5</v>
          </cell>
          <cell r="AE1500">
            <v>27.5</v>
          </cell>
          <cell r="AF1500">
            <v>0</v>
          </cell>
          <cell r="AG1500" t="e">
            <v>#N/A</v>
          </cell>
        </row>
        <row r="1501">
          <cell r="A1501" t="str">
            <v>ZK800.K186</v>
          </cell>
          <cell r="B1501" t="str">
            <v>ZK800</v>
          </cell>
          <cell r="C1501">
            <v>0</v>
          </cell>
          <cell r="D1501">
            <v>0</v>
          </cell>
          <cell r="E1501">
            <v>0</v>
          </cell>
          <cell r="F1501">
            <v>122976.17</v>
          </cell>
          <cell r="G1501">
            <v>0</v>
          </cell>
          <cell r="H1501">
            <v>122976.17</v>
          </cell>
          <cell r="J1501" t="str">
            <v>ZK800.K186</v>
          </cell>
          <cell r="K1501">
            <v>122976.17</v>
          </cell>
          <cell r="L1501" t="str">
            <v>ZK800.K186</v>
          </cell>
          <cell r="M1501" t="str">
            <v>ZK800.K186</v>
          </cell>
          <cell r="N1501" t="str">
            <v>ZK800</v>
          </cell>
          <cell r="O1501" t="str">
            <v>K186</v>
          </cell>
          <cell r="Q1501">
            <v>122976.17</v>
          </cell>
          <cell r="S1501" t="b">
            <v>0</v>
          </cell>
        </row>
        <row r="1502">
          <cell r="A1502" t="str">
            <v>ZK800.K198</v>
          </cell>
          <cell r="B1502" t="str">
            <v>ZK800</v>
          </cell>
          <cell r="C1502">
            <v>0</v>
          </cell>
          <cell r="D1502">
            <v>0</v>
          </cell>
          <cell r="E1502">
            <v>2160501</v>
          </cell>
          <cell r="F1502">
            <v>3323930</v>
          </cell>
          <cell r="G1502">
            <v>0</v>
          </cell>
          <cell r="H1502">
            <v>3323930</v>
          </cell>
          <cell r="J1502" t="str">
            <v>ZK800.K198</v>
          </cell>
          <cell r="K1502">
            <v>3323930</v>
          </cell>
          <cell r="L1502" t="str">
            <v>ZK800.K198</v>
          </cell>
          <cell r="M1502" t="str">
            <v>ZK800.K198</v>
          </cell>
          <cell r="N1502" t="str">
            <v>ZK800</v>
          </cell>
          <cell r="O1502" t="str">
            <v>K198</v>
          </cell>
          <cell r="Q1502">
            <v>3323930</v>
          </cell>
          <cell r="S1502" t="b">
            <v>0</v>
          </cell>
        </row>
        <row r="1503">
          <cell r="A1503" t="str">
            <v>ZK800.K199</v>
          </cell>
          <cell r="B1503" t="str">
            <v>ZK800</v>
          </cell>
          <cell r="C1503">
            <v>0</v>
          </cell>
          <cell r="D1503">
            <v>0</v>
          </cell>
          <cell r="E1503">
            <v>115045.08</v>
          </cell>
          <cell r="F1503">
            <v>579479.77</v>
          </cell>
          <cell r="G1503">
            <v>0</v>
          </cell>
          <cell r="H1503">
            <v>579479.77</v>
          </cell>
          <cell r="J1503" t="str">
            <v>ZK800.K199</v>
          </cell>
          <cell r="K1503">
            <v>579479.77</v>
          </cell>
          <cell r="L1503" t="str">
            <v>ZK800.K199</v>
          </cell>
          <cell r="M1503" t="str">
            <v>ZK800.K199</v>
          </cell>
          <cell r="N1503" t="str">
            <v>ZK800</v>
          </cell>
          <cell r="O1503" t="str">
            <v>K199</v>
          </cell>
          <cell r="Q1503">
            <v>579479.77</v>
          </cell>
          <cell r="S1503" t="b">
            <v>0</v>
          </cell>
        </row>
        <row r="1504">
          <cell r="A1504" t="str">
            <v>ZK800.K202</v>
          </cell>
          <cell r="B1504" t="str">
            <v>ZK800</v>
          </cell>
          <cell r="C1504">
            <v>0</v>
          </cell>
          <cell r="D1504">
            <v>0</v>
          </cell>
          <cell r="E1504">
            <v>0</v>
          </cell>
          <cell r="F1504">
            <v>97986.87</v>
          </cell>
          <cell r="G1504">
            <v>0</v>
          </cell>
          <cell r="H1504">
            <v>97986.87</v>
          </cell>
          <cell r="J1504" t="str">
            <v>ZK800.K202</v>
          </cell>
          <cell r="K1504">
            <v>97986.87</v>
          </cell>
          <cell r="L1504" t="str">
            <v>ZK800.K202</v>
          </cell>
          <cell r="M1504" t="str">
            <v>ZK800.K202</v>
          </cell>
          <cell r="N1504" t="str">
            <v>ZK800</v>
          </cell>
          <cell r="O1504" t="str">
            <v>K202</v>
          </cell>
          <cell r="Q1504">
            <v>97986.87</v>
          </cell>
          <cell r="S1504" t="b">
            <v>0</v>
          </cell>
        </row>
        <row r="1505">
          <cell r="A1505" t="str">
            <v>ZK800.K203</v>
          </cell>
          <cell r="B1505" t="str">
            <v>ZK800</v>
          </cell>
          <cell r="C1505">
            <v>0</v>
          </cell>
          <cell r="D1505">
            <v>0</v>
          </cell>
          <cell r="E1505">
            <v>0</v>
          </cell>
          <cell r="F1505">
            <v>15920</v>
          </cell>
          <cell r="G1505">
            <v>0</v>
          </cell>
          <cell r="H1505">
            <v>15920</v>
          </cell>
          <cell r="J1505" t="str">
            <v>ZK800.K203</v>
          </cell>
          <cell r="K1505">
            <v>15920</v>
          </cell>
          <cell r="L1505" t="str">
            <v>ZK800.K203</v>
          </cell>
          <cell r="M1505" t="str">
            <v>ZK800.K203</v>
          </cell>
          <cell r="N1505" t="str">
            <v>ZK800</v>
          </cell>
          <cell r="O1505" t="str">
            <v>K203</v>
          </cell>
          <cell r="Q1505">
            <v>15920</v>
          </cell>
          <cell r="S1505" t="b">
            <v>0</v>
          </cell>
        </row>
        <row r="1506">
          <cell r="A1506" t="str">
            <v>ZK800.K223</v>
          </cell>
          <cell r="B1506" t="str">
            <v>ZK800</v>
          </cell>
          <cell r="C1506">
            <v>0</v>
          </cell>
          <cell r="D1506">
            <v>0</v>
          </cell>
          <cell r="E1506">
            <v>0</v>
          </cell>
          <cell r="F1506">
            <v>3932</v>
          </cell>
          <cell r="G1506">
            <v>0</v>
          </cell>
          <cell r="H1506">
            <v>3932</v>
          </cell>
          <cell r="J1506" t="str">
            <v>ZK800.K223</v>
          </cell>
          <cell r="K1506">
            <v>3932</v>
          </cell>
          <cell r="L1506" t="str">
            <v>ZK800.K223</v>
          </cell>
          <cell r="M1506" t="str">
            <v>ZK800.K223</v>
          </cell>
          <cell r="N1506" t="str">
            <v>ZK800</v>
          </cell>
          <cell r="O1506" t="str">
            <v>K223</v>
          </cell>
          <cell r="Q1506">
            <v>3932</v>
          </cell>
          <cell r="S1506" t="b">
            <v>0</v>
          </cell>
        </row>
        <row r="1507">
          <cell r="A1507" t="str">
            <v>ZK800.K257</v>
          </cell>
          <cell r="B1507" t="str">
            <v>ZK800</v>
          </cell>
          <cell r="C1507">
            <v>0</v>
          </cell>
          <cell r="D1507">
            <v>0</v>
          </cell>
          <cell r="E1507">
            <v>0</v>
          </cell>
          <cell r="F1507">
            <v>74875</v>
          </cell>
          <cell r="G1507">
            <v>0</v>
          </cell>
          <cell r="H1507">
            <v>74875</v>
          </cell>
          <cell r="J1507" t="str">
            <v>ZK800.K257</v>
          </cell>
          <cell r="K1507">
            <v>74875</v>
          </cell>
          <cell r="L1507" t="str">
            <v>ZK800.K257</v>
          </cell>
          <cell r="M1507" t="str">
            <v>ZK800.K257</v>
          </cell>
          <cell r="N1507" t="str">
            <v>ZK800</v>
          </cell>
          <cell r="O1507" t="str">
            <v>K257</v>
          </cell>
          <cell r="Q1507">
            <v>74875</v>
          </cell>
          <cell r="S1507" t="b">
            <v>0</v>
          </cell>
        </row>
        <row r="1508">
          <cell r="A1508" t="str">
            <v>ZK800.K260</v>
          </cell>
          <cell r="B1508" t="str">
            <v>ZK800</v>
          </cell>
          <cell r="C1508">
            <v>0</v>
          </cell>
          <cell r="D1508">
            <v>0</v>
          </cell>
          <cell r="E1508">
            <v>0</v>
          </cell>
          <cell r="F1508">
            <v>12300</v>
          </cell>
          <cell r="G1508">
            <v>0</v>
          </cell>
          <cell r="H1508">
            <v>12300</v>
          </cell>
          <cell r="J1508" t="str">
            <v>ZK800.K260</v>
          </cell>
          <cell r="K1508">
            <v>12300</v>
          </cell>
          <cell r="L1508" t="str">
            <v>ZK800.K260</v>
          </cell>
          <cell r="M1508" t="str">
            <v>ZK800.K260</v>
          </cell>
          <cell r="N1508" t="str">
            <v>ZK800</v>
          </cell>
          <cell r="O1508" t="str">
            <v>K260</v>
          </cell>
          <cell r="Q1508">
            <v>12300</v>
          </cell>
          <cell r="S1508" t="b">
            <v>0</v>
          </cell>
        </row>
        <row r="1509">
          <cell r="A1509" t="str">
            <v>ZK800.K299</v>
          </cell>
          <cell r="B1509" t="str">
            <v>ZK800</v>
          </cell>
          <cell r="C1509">
            <v>0</v>
          </cell>
          <cell r="D1509">
            <v>0</v>
          </cell>
          <cell r="E1509">
            <v>0</v>
          </cell>
          <cell r="F1509">
            <v>74680.710000000006</v>
          </cell>
          <cell r="G1509">
            <v>0</v>
          </cell>
          <cell r="H1509">
            <v>74680.710000000006</v>
          </cell>
          <cell r="J1509" t="str">
            <v>ZK800.K299</v>
          </cell>
          <cell r="K1509">
            <v>74680.710000000006</v>
          </cell>
          <cell r="L1509" t="str">
            <v>ZK800.K299</v>
          </cell>
          <cell r="M1509" t="str">
            <v>ZK800.K299</v>
          </cell>
          <cell r="N1509" t="str">
            <v>ZK800</v>
          </cell>
          <cell r="O1509" t="str">
            <v>K299</v>
          </cell>
          <cell r="Q1509">
            <v>74680.710000000006</v>
          </cell>
          <cell r="S1509" t="b">
            <v>0</v>
          </cell>
        </row>
        <row r="1510">
          <cell r="A1510" t="str">
            <v>ZK877.8999</v>
          </cell>
          <cell r="B1510" t="str">
            <v>ZK877</v>
          </cell>
          <cell r="C1510">
            <v>0</v>
          </cell>
          <cell r="D1510">
            <v>0</v>
          </cell>
          <cell r="E1510">
            <v>0</v>
          </cell>
          <cell r="F1510">
            <v>0</v>
          </cell>
          <cell r="G1510">
            <v>0</v>
          </cell>
          <cell r="H1510">
            <v>0</v>
          </cell>
          <cell r="J1510"/>
          <cell r="K1510"/>
          <cell r="L1510"/>
          <cell r="M1510"/>
          <cell r="N1510"/>
          <cell r="O1510"/>
          <cell r="Q1510"/>
          <cell r="S1510" t="b">
            <v>0</v>
          </cell>
        </row>
        <row r="1511">
          <cell r="A1511" t="str">
            <v>ZK877.K999</v>
          </cell>
          <cell r="B1511" t="str">
            <v>ZK877</v>
          </cell>
          <cell r="C1511">
            <v>0</v>
          </cell>
          <cell r="D1511">
            <v>0</v>
          </cell>
          <cell r="E1511">
            <v>0</v>
          </cell>
          <cell r="F1511">
            <v>0</v>
          </cell>
          <cell r="G1511">
            <v>0</v>
          </cell>
          <cell r="H1511">
            <v>0</v>
          </cell>
          <cell r="M1511">
            <v>0</v>
          </cell>
          <cell r="N1511" t="str">
            <v>0</v>
          </cell>
          <cell r="O1511" t="str">
            <v>0</v>
          </cell>
          <cell r="Q1511">
            <v>0</v>
          </cell>
          <cell r="S1511" t="b">
            <v>0</v>
          </cell>
        </row>
        <row r="1512">
          <cell r="A1512" t="str">
            <v>ZK900.A006</v>
          </cell>
          <cell r="B1512" t="str">
            <v>ZK900</v>
          </cell>
          <cell r="C1512">
            <v>0</v>
          </cell>
          <cell r="D1512">
            <v>0</v>
          </cell>
          <cell r="E1512">
            <v>0</v>
          </cell>
          <cell r="F1512">
            <v>0</v>
          </cell>
          <cell r="G1512">
            <v>0</v>
          </cell>
          <cell r="H1512">
            <v>0</v>
          </cell>
          <cell r="M1512">
            <v>0</v>
          </cell>
          <cell r="N1512" t="str">
            <v>0</v>
          </cell>
          <cell r="O1512" t="str">
            <v>0</v>
          </cell>
          <cell r="Q1512">
            <v>0</v>
          </cell>
          <cell r="S1512" t="b">
            <v>0</v>
          </cell>
        </row>
        <row r="1513">
          <cell r="A1513" t="str">
            <v>ZK901.A006</v>
          </cell>
          <cell r="B1513" t="str">
            <v>ZK901</v>
          </cell>
          <cell r="C1513">
            <v>0</v>
          </cell>
          <cell r="D1513">
            <v>0</v>
          </cell>
          <cell r="E1513">
            <v>0</v>
          </cell>
          <cell r="F1513">
            <v>0</v>
          </cell>
          <cell r="G1513">
            <v>0</v>
          </cell>
          <cell r="H1513">
            <v>0</v>
          </cell>
          <cell r="M1513">
            <v>0</v>
          </cell>
          <cell r="N1513" t="str">
            <v>0</v>
          </cell>
          <cell r="O1513" t="str">
            <v>0</v>
          </cell>
          <cell r="Q1513">
            <v>0</v>
          </cell>
          <cell r="S1513" t="b">
            <v>0</v>
          </cell>
        </row>
        <row r="1514">
          <cell r="A1514" t="str">
            <v>ZK902.A006</v>
          </cell>
          <cell r="B1514" t="str">
            <v>ZK902</v>
          </cell>
          <cell r="C1514">
            <v>0</v>
          </cell>
          <cell r="D1514">
            <v>0</v>
          </cell>
          <cell r="E1514">
            <v>0</v>
          </cell>
          <cell r="F1514">
            <v>0</v>
          </cell>
          <cell r="G1514">
            <v>0</v>
          </cell>
          <cell r="H1514">
            <v>0</v>
          </cell>
        </row>
        <row r="1515">
          <cell r="A1515" t="str">
            <v>ZK905.A015</v>
          </cell>
          <cell r="B1515" t="str">
            <v>ZK905</v>
          </cell>
          <cell r="C1515">
            <v>0</v>
          </cell>
          <cell r="D1515">
            <v>0</v>
          </cell>
          <cell r="E1515">
            <v>0</v>
          </cell>
          <cell r="F1515">
            <v>0</v>
          </cell>
          <cell r="G1515">
            <v>0</v>
          </cell>
          <cell r="H1515">
            <v>0</v>
          </cell>
        </row>
        <row r="1516">
          <cell r="A1516" t="str">
            <v>ZK906.A015</v>
          </cell>
          <cell r="B1516" t="str">
            <v>ZK906</v>
          </cell>
          <cell r="C1516">
            <v>0</v>
          </cell>
          <cell r="D1516">
            <v>0</v>
          </cell>
          <cell r="E1516">
            <v>0</v>
          </cell>
          <cell r="F1516">
            <v>0</v>
          </cell>
          <cell r="G1516">
            <v>0</v>
          </cell>
          <cell r="H1516">
            <v>0</v>
          </cell>
        </row>
        <row r="1517">
          <cell r="A1517" t="str">
            <v>ZK907.A015</v>
          </cell>
          <cell r="B1517" t="str">
            <v>ZK907</v>
          </cell>
          <cell r="C1517">
            <v>0</v>
          </cell>
          <cell r="D1517">
            <v>0</v>
          </cell>
          <cell r="E1517">
            <v>0</v>
          </cell>
          <cell r="F1517">
            <v>0</v>
          </cell>
          <cell r="G1517">
            <v>0</v>
          </cell>
          <cell r="H1517">
            <v>0</v>
          </cell>
        </row>
        <row r="1518">
          <cell r="A1518" t="str">
            <v>ZK910.A006</v>
          </cell>
          <cell r="B1518" t="str">
            <v>ZK910</v>
          </cell>
          <cell r="C1518">
            <v>0</v>
          </cell>
          <cell r="D1518">
            <v>0</v>
          </cell>
          <cell r="E1518">
            <v>0</v>
          </cell>
          <cell r="F1518">
            <v>0</v>
          </cell>
          <cell r="G1518">
            <v>0</v>
          </cell>
          <cell r="H1518">
            <v>0</v>
          </cell>
        </row>
        <row r="1519">
          <cell r="A1519" t="str">
            <v>ZK930.A050</v>
          </cell>
          <cell r="B1519" t="str">
            <v>ZK930</v>
          </cell>
          <cell r="C1519">
            <v>0</v>
          </cell>
          <cell r="D1519">
            <v>0</v>
          </cell>
          <cell r="E1519">
            <v>0</v>
          </cell>
          <cell r="F1519">
            <v>0</v>
          </cell>
          <cell r="G1519">
            <v>0</v>
          </cell>
          <cell r="H1519">
            <v>0</v>
          </cell>
        </row>
        <row r="1520">
          <cell r="A1520" t="str">
            <v>ZK930.A059</v>
          </cell>
          <cell r="B1520" t="str">
            <v>ZK930</v>
          </cell>
          <cell r="C1520">
            <v>0</v>
          </cell>
          <cell r="D1520">
            <v>0</v>
          </cell>
          <cell r="E1520">
            <v>0</v>
          </cell>
          <cell r="F1520">
            <v>0</v>
          </cell>
          <cell r="G1520">
            <v>0</v>
          </cell>
          <cell r="H1520">
            <v>0</v>
          </cell>
        </row>
        <row r="1521">
          <cell r="A1521" t="str">
            <v>ZK930.A060</v>
          </cell>
          <cell r="B1521" t="str">
            <v>ZK930</v>
          </cell>
          <cell r="C1521">
            <v>0</v>
          </cell>
          <cell r="D1521">
            <v>0</v>
          </cell>
          <cell r="E1521">
            <v>0</v>
          </cell>
          <cell r="F1521">
            <v>0</v>
          </cell>
          <cell r="G1521">
            <v>0</v>
          </cell>
          <cell r="H1521">
            <v>0</v>
          </cell>
        </row>
        <row r="1522">
          <cell r="A1522" t="str">
            <v>ZK931.A042</v>
          </cell>
          <cell r="B1522" t="str">
            <v>ZK931</v>
          </cell>
          <cell r="C1522">
            <v>0</v>
          </cell>
          <cell r="D1522">
            <v>0</v>
          </cell>
          <cell r="E1522">
            <v>0</v>
          </cell>
          <cell r="F1522">
            <v>0</v>
          </cell>
          <cell r="G1522">
            <v>0</v>
          </cell>
          <cell r="H1522">
            <v>0</v>
          </cell>
        </row>
        <row r="1523">
          <cell r="A1523" t="str">
            <v>ZK931.A043</v>
          </cell>
          <cell r="B1523" t="str">
            <v>ZK931</v>
          </cell>
          <cell r="C1523">
            <v>0</v>
          </cell>
          <cell r="D1523">
            <v>0</v>
          </cell>
          <cell r="E1523">
            <v>0</v>
          </cell>
          <cell r="F1523">
            <v>0</v>
          </cell>
          <cell r="G1523">
            <v>0</v>
          </cell>
          <cell r="H1523">
            <v>0</v>
          </cell>
        </row>
        <row r="1524">
          <cell r="A1524" t="str">
            <v>ZK932.A041</v>
          </cell>
          <cell r="B1524" t="str">
            <v>ZK932</v>
          </cell>
          <cell r="C1524">
            <v>0</v>
          </cell>
          <cell r="D1524">
            <v>0</v>
          </cell>
          <cell r="E1524">
            <v>0</v>
          </cell>
          <cell r="F1524">
            <v>0</v>
          </cell>
          <cell r="G1524">
            <v>0</v>
          </cell>
          <cell r="H1524">
            <v>0</v>
          </cell>
        </row>
        <row r="1525">
          <cell r="A1525" t="str">
            <v>ZK932.A042</v>
          </cell>
          <cell r="B1525" t="str">
            <v>ZK932</v>
          </cell>
          <cell r="C1525">
            <v>0</v>
          </cell>
          <cell r="D1525">
            <v>0</v>
          </cell>
          <cell r="E1525">
            <v>0</v>
          </cell>
          <cell r="F1525">
            <v>0</v>
          </cell>
          <cell r="G1525">
            <v>0</v>
          </cell>
          <cell r="H1525">
            <v>0</v>
          </cell>
        </row>
        <row r="1526">
          <cell r="A1526" t="str">
            <v>ZK940.A042</v>
          </cell>
          <cell r="B1526" t="str">
            <v>ZK940</v>
          </cell>
          <cell r="C1526">
            <v>0</v>
          </cell>
          <cell r="D1526">
            <v>0</v>
          </cell>
          <cell r="E1526">
            <v>0</v>
          </cell>
          <cell r="F1526">
            <v>0</v>
          </cell>
          <cell r="G1526">
            <v>0</v>
          </cell>
          <cell r="H1526">
            <v>0</v>
          </cell>
        </row>
        <row r="1527">
          <cell r="A1527" t="str">
            <v>ZK940.A210</v>
          </cell>
          <cell r="B1527" t="str">
            <v>ZK940</v>
          </cell>
          <cell r="C1527">
            <v>0</v>
          </cell>
          <cell r="D1527">
            <v>0</v>
          </cell>
          <cell r="E1527">
            <v>0</v>
          </cell>
          <cell r="F1527">
            <v>0</v>
          </cell>
          <cell r="G1527">
            <v>0</v>
          </cell>
          <cell r="H1527">
            <v>0</v>
          </cell>
        </row>
        <row r="1528">
          <cell r="A1528" t="str">
            <v>ZK940.A211</v>
          </cell>
          <cell r="B1528" t="str">
            <v>ZK940</v>
          </cell>
          <cell r="C1528">
            <v>0</v>
          </cell>
          <cell r="D1528">
            <v>0</v>
          </cell>
          <cell r="E1528">
            <v>0</v>
          </cell>
          <cell r="F1528">
            <v>0</v>
          </cell>
          <cell r="G1528">
            <v>0</v>
          </cell>
          <cell r="H1528">
            <v>0</v>
          </cell>
        </row>
        <row r="1529">
          <cell r="A1529" t="str">
            <v>ZK950.A240</v>
          </cell>
          <cell r="B1529" t="str">
            <v>ZK950</v>
          </cell>
          <cell r="C1529">
            <v>0</v>
          </cell>
          <cell r="D1529">
            <v>0</v>
          </cell>
          <cell r="E1529">
            <v>0</v>
          </cell>
          <cell r="F1529">
            <v>0</v>
          </cell>
          <cell r="G1529">
            <v>0</v>
          </cell>
          <cell r="H1529">
            <v>0</v>
          </cell>
        </row>
        <row r="1530">
          <cell r="A1530" t="str">
            <v>ZK950.A241</v>
          </cell>
          <cell r="B1530" t="str">
            <v>ZK950</v>
          </cell>
          <cell r="C1530">
            <v>0</v>
          </cell>
          <cell r="D1530">
            <v>0</v>
          </cell>
          <cell r="E1530">
            <v>0</v>
          </cell>
          <cell r="F1530">
            <v>0</v>
          </cell>
          <cell r="G1530">
            <v>0</v>
          </cell>
          <cell r="H1530">
            <v>0</v>
          </cell>
        </row>
        <row r="1531">
          <cell r="A1531" t="str">
            <v>ZK950.A242</v>
          </cell>
          <cell r="B1531" t="str">
            <v>ZK950</v>
          </cell>
          <cell r="C1531">
            <v>0</v>
          </cell>
          <cell r="D1531">
            <v>0</v>
          </cell>
          <cell r="E1531">
            <v>0</v>
          </cell>
          <cell r="F1531">
            <v>0</v>
          </cell>
          <cell r="G1531">
            <v>0</v>
          </cell>
          <cell r="H1531">
            <v>0</v>
          </cell>
        </row>
        <row r="1532">
          <cell r="A1532" t="str">
            <v>ZK951.A240</v>
          </cell>
          <cell r="B1532" t="str">
            <v>ZK951</v>
          </cell>
          <cell r="C1532">
            <v>0</v>
          </cell>
          <cell r="D1532">
            <v>0</v>
          </cell>
          <cell r="E1532">
            <v>0</v>
          </cell>
          <cell r="F1532">
            <v>0</v>
          </cell>
          <cell r="G1532">
            <v>0</v>
          </cell>
          <cell r="H1532">
            <v>0</v>
          </cell>
        </row>
        <row r="1533">
          <cell r="A1533" t="str">
            <v>ZK951.A241</v>
          </cell>
          <cell r="B1533" t="str">
            <v>ZK951</v>
          </cell>
          <cell r="C1533">
            <v>0</v>
          </cell>
          <cell r="D1533">
            <v>0</v>
          </cell>
          <cell r="E1533">
            <v>0</v>
          </cell>
          <cell r="F1533">
            <v>0</v>
          </cell>
          <cell r="G1533">
            <v>0</v>
          </cell>
          <cell r="H1533">
            <v>0</v>
          </cell>
        </row>
        <row r="1534">
          <cell r="A1534" t="str">
            <v>ZK952.A240</v>
          </cell>
          <cell r="B1534" t="str">
            <v>ZK952</v>
          </cell>
          <cell r="C1534">
            <v>0</v>
          </cell>
          <cell r="D1534">
            <v>0</v>
          </cell>
          <cell r="E1534">
            <v>0</v>
          </cell>
          <cell r="F1534">
            <v>0</v>
          </cell>
          <cell r="G1534">
            <v>0</v>
          </cell>
          <cell r="H1534">
            <v>0</v>
          </cell>
        </row>
        <row r="1535">
          <cell r="A1535" t="str">
            <v>ZK952.A241</v>
          </cell>
          <cell r="B1535" t="str">
            <v>ZK952</v>
          </cell>
          <cell r="C1535">
            <v>0</v>
          </cell>
          <cell r="D1535">
            <v>0</v>
          </cell>
          <cell r="E1535">
            <v>0</v>
          </cell>
          <cell r="F1535">
            <v>0</v>
          </cell>
          <cell r="G1535">
            <v>0</v>
          </cell>
          <cell r="H1535">
            <v>0</v>
          </cell>
        </row>
        <row r="1536">
          <cell r="A1536" t="str">
            <v>ZK955.A042</v>
          </cell>
          <cell r="B1536" t="str">
            <v>ZK955</v>
          </cell>
          <cell r="C1536">
            <v>0</v>
          </cell>
          <cell r="D1536">
            <v>0</v>
          </cell>
          <cell r="E1536">
            <v>0</v>
          </cell>
          <cell r="F1536">
            <v>0</v>
          </cell>
          <cell r="G1536">
            <v>0</v>
          </cell>
          <cell r="H1536">
            <v>0</v>
          </cell>
        </row>
        <row r="1537">
          <cell r="A1537" t="str">
            <v>ZK955.A043</v>
          </cell>
          <cell r="B1537" t="str">
            <v>ZK955</v>
          </cell>
          <cell r="C1537">
            <v>0</v>
          </cell>
          <cell r="D1537">
            <v>0</v>
          </cell>
          <cell r="E1537">
            <v>0</v>
          </cell>
          <cell r="F1537">
            <v>0</v>
          </cell>
          <cell r="G1537">
            <v>0</v>
          </cell>
          <cell r="H1537">
            <v>0</v>
          </cell>
        </row>
        <row r="1538">
          <cell r="A1538" t="str">
            <v>ZK955.A210</v>
          </cell>
          <cell r="B1538" t="str">
            <v>ZK955</v>
          </cell>
          <cell r="C1538">
            <v>0</v>
          </cell>
          <cell r="D1538">
            <v>0</v>
          </cell>
          <cell r="E1538">
            <v>0</v>
          </cell>
          <cell r="F1538">
            <v>0</v>
          </cell>
          <cell r="G1538">
            <v>0</v>
          </cell>
          <cell r="H1538">
            <v>0</v>
          </cell>
        </row>
        <row r="1539">
          <cell r="A1539" t="str">
            <v>ZK956.A042</v>
          </cell>
          <cell r="B1539" t="str">
            <v>ZK956</v>
          </cell>
          <cell r="C1539">
            <v>0</v>
          </cell>
          <cell r="D1539">
            <v>0</v>
          </cell>
          <cell r="E1539">
            <v>0</v>
          </cell>
          <cell r="F1539">
            <v>0</v>
          </cell>
          <cell r="G1539">
            <v>0</v>
          </cell>
          <cell r="H1539">
            <v>0</v>
          </cell>
        </row>
        <row r="1540">
          <cell r="A1540" t="str">
            <v>ZK960.A100</v>
          </cell>
          <cell r="B1540" t="str">
            <v>ZK960</v>
          </cell>
          <cell r="C1540">
            <v>0</v>
          </cell>
          <cell r="D1540">
            <v>0</v>
          </cell>
          <cell r="E1540">
            <v>0</v>
          </cell>
          <cell r="F1540">
            <v>0</v>
          </cell>
          <cell r="G1540">
            <v>0</v>
          </cell>
          <cell r="H1540">
            <v>0</v>
          </cell>
        </row>
        <row r="1541">
          <cell r="A1541" t="str">
            <v>ZK960.A210</v>
          </cell>
          <cell r="B1541" t="str">
            <v>ZK960</v>
          </cell>
          <cell r="C1541">
            <v>0</v>
          </cell>
          <cell r="D1541">
            <v>0</v>
          </cell>
          <cell r="E1541">
            <v>0</v>
          </cell>
          <cell r="F1541">
            <v>0</v>
          </cell>
          <cell r="G1541">
            <v>0</v>
          </cell>
          <cell r="H1541">
            <v>0</v>
          </cell>
        </row>
        <row r="1542">
          <cell r="A1542" t="str">
            <v>ZK970.A210</v>
          </cell>
          <cell r="B1542" t="str">
            <v>ZK970</v>
          </cell>
          <cell r="C1542">
            <v>0</v>
          </cell>
          <cell r="D1542">
            <v>0</v>
          </cell>
          <cell r="E1542">
            <v>0</v>
          </cell>
          <cell r="F1542">
            <v>0</v>
          </cell>
          <cell r="G1542">
            <v>0</v>
          </cell>
          <cell r="H1542">
            <v>0</v>
          </cell>
        </row>
        <row r="1543">
          <cell r="A1543" t="str">
            <v>ZK970.A211</v>
          </cell>
          <cell r="B1543" t="str">
            <v>ZK970</v>
          </cell>
          <cell r="C1543">
            <v>0</v>
          </cell>
          <cell r="D1543">
            <v>0</v>
          </cell>
          <cell r="E1543">
            <v>0</v>
          </cell>
          <cell r="F1543">
            <v>0</v>
          </cell>
          <cell r="G1543">
            <v>0</v>
          </cell>
          <cell r="H1543">
            <v>0</v>
          </cell>
        </row>
        <row r="1544">
          <cell r="A1544" t="str">
            <v>ZK972.A203</v>
          </cell>
          <cell r="B1544" t="str">
            <v>ZK972</v>
          </cell>
          <cell r="C1544">
            <v>0</v>
          </cell>
          <cell r="D1544">
            <v>0</v>
          </cell>
          <cell r="E1544">
            <v>0</v>
          </cell>
          <cell r="F1544">
            <v>0</v>
          </cell>
          <cell r="G1544">
            <v>0</v>
          </cell>
          <cell r="H1544">
            <v>0</v>
          </cell>
        </row>
        <row r="1545">
          <cell r="A1545" t="str">
            <v>ZK972.A204</v>
          </cell>
          <cell r="B1545" t="str">
            <v>ZK972</v>
          </cell>
          <cell r="C1545">
            <v>0</v>
          </cell>
          <cell r="D1545">
            <v>0</v>
          </cell>
          <cell r="E1545">
            <v>0</v>
          </cell>
          <cell r="F1545">
            <v>0</v>
          </cell>
          <cell r="G1545">
            <v>0</v>
          </cell>
          <cell r="H1545">
            <v>0</v>
          </cell>
        </row>
        <row r="1546">
          <cell r="A1546" t="str">
            <v>ZK975.A220</v>
          </cell>
          <cell r="B1546" t="str">
            <v>ZK975</v>
          </cell>
          <cell r="C1546">
            <v>0</v>
          </cell>
          <cell r="D1546">
            <v>0</v>
          </cell>
          <cell r="E1546">
            <v>0</v>
          </cell>
          <cell r="F1546">
            <v>0</v>
          </cell>
          <cell r="G1546">
            <v>0</v>
          </cell>
          <cell r="H1546">
            <v>0</v>
          </cell>
        </row>
        <row r="1547">
          <cell r="A1547" t="str">
            <v>ZK975.A221</v>
          </cell>
          <cell r="B1547" t="str">
            <v>ZK975</v>
          </cell>
          <cell r="C1547">
            <v>0</v>
          </cell>
          <cell r="D1547">
            <v>0</v>
          </cell>
          <cell r="E1547">
            <v>0</v>
          </cell>
          <cell r="F1547">
            <v>0</v>
          </cell>
          <cell r="G1547">
            <v>0</v>
          </cell>
          <cell r="H1547">
            <v>0</v>
          </cell>
        </row>
        <row r="1548">
          <cell r="A1548" t="str">
            <v>ZK976.A210</v>
          </cell>
          <cell r="B1548" t="str">
            <v>ZK976</v>
          </cell>
          <cell r="C1548">
            <v>0</v>
          </cell>
          <cell r="D1548">
            <v>0</v>
          </cell>
          <cell r="E1548">
            <v>0</v>
          </cell>
          <cell r="F1548">
            <v>0</v>
          </cell>
          <cell r="G1548">
            <v>0</v>
          </cell>
          <cell r="H1548">
            <v>0</v>
          </cell>
        </row>
        <row r="1549">
          <cell r="A1549" t="str">
            <v>ZK976.A211</v>
          </cell>
          <cell r="B1549" t="str">
            <v>ZK976</v>
          </cell>
          <cell r="C1549">
            <v>0</v>
          </cell>
          <cell r="D1549">
            <v>0</v>
          </cell>
          <cell r="E1549">
            <v>0</v>
          </cell>
          <cell r="F1549">
            <v>0</v>
          </cell>
          <cell r="G1549">
            <v>0</v>
          </cell>
          <cell r="H1549">
            <v>0</v>
          </cell>
        </row>
        <row r="1550">
          <cell r="A1550" t="str">
            <v>ZK980.A210</v>
          </cell>
          <cell r="B1550" t="str">
            <v>ZK980</v>
          </cell>
          <cell r="C1550">
            <v>0</v>
          </cell>
          <cell r="D1550">
            <v>0</v>
          </cell>
          <cell r="E1550">
            <v>0</v>
          </cell>
          <cell r="F1550">
            <v>0</v>
          </cell>
          <cell r="G1550">
            <v>0</v>
          </cell>
          <cell r="H1550">
            <v>0</v>
          </cell>
        </row>
        <row r="1551">
          <cell r="A1551" t="str">
            <v>ZK980.A211</v>
          </cell>
          <cell r="B1551" t="str">
            <v>ZK980</v>
          </cell>
          <cell r="C1551">
            <v>0</v>
          </cell>
          <cell r="D1551">
            <v>0</v>
          </cell>
          <cell r="E1551">
            <v>0</v>
          </cell>
          <cell r="F1551">
            <v>0</v>
          </cell>
          <cell r="G1551">
            <v>0</v>
          </cell>
          <cell r="H1551">
            <v>0</v>
          </cell>
        </row>
        <row r="1552">
          <cell r="A1552" t="str">
            <v>ZK981.A006</v>
          </cell>
          <cell r="B1552" t="str">
            <v>ZK981</v>
          </cell>
          <cell r="C1552">
            <v>0</v>
          </cell>
          <cell r="D1552">
            <v>0</v>
          </cell>
          <cell r="E1552">
            <v>0</v>
          </cell>
          <cell r="F1552">
            <v>0</v>
          </cell>
          <cell r="G1552">
            <v>0</v>
          </cell>
          <cell r="H1552">
            <v>0</v>
          </cell>
        </row>
        <row r="1553">
          <cell r="A1553" t="str">
            <v>ZK981.A212</v>
          </cell>
          <cell r="B1553" t="str">
            <v>ZK981</v>
          </cell>
          <cell r="C1553">
            <v>0</v>
          </cell>
          <cell r="D1553">
            <v>0</v>
          </cell>
          <cell r="E1553">
            <v>0</v>
          </cell>
          <cell r="F1553">
            <v>0</v>
          </cell>
          <cell r="G1553">
            <v>0</v>
          </cell>
          <cell r="H1553">
            <v>0</v>
          </cell>
        </row>
        <row r="1554">
          <cell r="A1554" t="str">
            <v>ZK981.A213</v>
          </cell>
          <cell r="B1554" t="str">
            <v>ZK981</v>
          </cell>
          <cell r="C1554">
            <v>0</v>
          </cell>
          <cell r="D1554">
            <v>0</v>
          </cell>
          <cell r="E1554">
            <v>0</v>
          </cell>
          <cell r="F1554">
            <v>0</v>
          </cell>
          <cell r="G1554">
            <v>0</v>
          </cell>
          <cell r="H1554">
            <v>0</v>
          </cell>
        </row>
        <row r="1555">
          <cell r="A1555" t="str">
            <v>ZK985.A210</v>
          </cell>
          <cell r="B1555" t="str">
            <v>ZK985</v>
          </cell>
          <cell r="C1555">
            <v>0</v>
          </cell>
          <cell r="D1555">
            <v>0</v>
          </cell>
          <cell r="E1555">
            <v>0</v>
          </cell>
          <cell r="F1555">
            <v>0</v>
          </cell>
          <cell r="G1555">
            <v>0</v>
          </cell>
          <cell r="H1555">
            <v>0</v>
          </cell>
        </row>
        <row r="1556">
          <cell r="A1556" t="str">
            <v>ZK985.A211</v>
          </cell>
          <cell r="B1556" t="str">
            <v>ZK985</v>
          </cell>
          <cell r="C1556">
            <v>0</v>
          </cell>
          <cell r="D1556">
            <v>0</v>
          </cell>
          <cell r="E1556">
            <v>0</v>
          </cell>
          <cell r="F1556">
            <v>0</v>
          </cell>
          <cell r="G1556">
            <v>0</v>
          </cell>
          <cell r="H1556">
            <v>0</v>
          </cell>
        </row>
        <row r="1557">
          <cell r="A1557" t="str">
            <v>ZK990.A240</v>
          </cell>
          <cell r="B1557" t="str">
            <v>ZK990</v>
          </cell>
          <cell r="C1557">
            <v>0</v>
          </cell>
          <cell r="D1557">
            <v>0</v>
          </cell>
          <cell r="E1557">
            <v>0</v>
          </cell>
          <cell r="F1557">
            <v>0</v>
          </cell>
          <cell r="G1557">
            <v>0</v>
          </cell>
          <cell r="H1557">
            <v>0</v>
          </cell>
        </row>
        <row r="1558">
          <cell r="A1558" t="str">
            <v>ZK990.A241</v>
          </cell>
          <cell r="B1558" t="str">
            <v>ZK990</v>
          </cell>
          <cell r="C1558">
            <v>0</v>
          </cell>
          <cell r="D1558">
            <v>0</v>
          </cell>
          <cell r="E1558">
            <v>0</v>
          </cell>
          <cell r="F1558">
            <v>0</v>
          </cell>
          <cell r="G1558">
            <v>0</v>
          </cell>
          <cell r="H1558">
            <v>0</v>
          </cell>
        </row>
        <row r="1559">
          <cell r="A1559" t="str">
            <v>ZK991.A240</v>
          </cell>
          <cell r="B1559" t="str">
            <v>ZK991</v>
          </cell>
          <cell r="C1559">
            <v>0</v>
          </cell>
          <cell r="D1559">
            <v>0</v>
          </cell>
          <cell r="E1559">
            <v>0</v>
          </cell>
          <cell r="F1559">
            <v>0</v>
          </cell>
          <cell r="G1559">
            <v>0</v>
          </cell>
          <cell r="H1559">
            <v>0</v>
          </cell>
        </row>
        <row r="1560">
          <cell r="A1560" t="str">
            <v>ZK991.A241</v>
          </cell>
          <cell r="B1560" t="str">
            <v>ZK991</v>
          </cell>
          <cell r="C1560">
            <v>0</v>
          </cell>
          <cell r="D1560">
            <v>0</v>
          </cell>
          <cell r="E1560">
            <v>0</v>
          </cell>
          <cell r="F1560">
            <v>0</v>
          </cell>
          <cell r="G1560">
            <v>0</v>
          </cell>
          <cell r="H1560">
            <v>0</v>
          </cell>
        </row>
        <row r="1561">
          <cell r="A1561" t="str">
            <v>ZK992.A240</v>
          </cell>
          <cell r="B1561" t="str">
            <v>ZK992</v>
          </cell>
          <cell r="C1561">
            <v>0</v>
          </cell>
          <cell r="D1561">
            <v>0</v>
          </cell>
          <cell r="E1561">
            <v>0</v>
          </cell>
          <cell r="F1561">
            <v>0</v>
          </cell>
          <cell r="G1561">
            <v>0</v>
          </cell>
          <cell r="H1561">
            <v>0</v>
          </cell>
        </row>
        <row r="1562">
          <cell r="A1562" t="str">
            <v>ZK992.A241</v>
          </cell>
          <cell r="B1562" t="str">
            <v>ZK992</v>
          </cell>
          <cell r="C1562">
            <v>0</v>
          </cell>
          <cell r="D1562">
            <v>0</v>
          </cell>
          <cell r="E1562">
            <v>0</v>
          </cell>
          <cell r="F1562">
            <v>0</v>
          </cell>
          <cell r="G1562">
            <v>0</v>
          </cell>
          <cell r="H1562">
            <v>0</v>
          </cell>
        </row>
        <row r="1563">
          <cell r="A1563" t="str">
            <v>ZK993.A050</v>
          </cell>
          <cell r="B1563" t="str">
            <v>ZK993</v>
          </cell>
          <cell r="C1563">
            <v>0</v>
          </cell>
          <cell r="D1563">
            <v>0</v>
          </cell>
          <cell r="E1563">
            <v>0</v>
          </cell>
          <cell r="F1563">
            <v>0</v>
          </cell>
          <cell r="G1563">
            <v>0</v>
          </cell>
          <cell r="H1563">
            <v>0</v>
          </cell>
        </row>
        <row r="1564">
          <cell r="A1564" t="str">
            <v>ZK993.A060</v>
          </cell>
          <cell r="B1564" t="str">
            <v>ZK993</v>
          </cell>
          <cell r="C1564">
            <v>0</v>
          </cell>
          <cell r="D1564">
            <v>0</v>
          </cell>
          <cell r="E1564">
            <v>0</v>
          </cell>
          <cell r="F1564">
            <v>0</v>
          </cell>
          <cell r="G1564">
            <v>0</v>
          </cell>
          <cell r="H1564">
            <v>0</v>
          </cell>
        </row>
        <row r="1565">
          <cell r="A1565" t="str">
            <v>ZK994.A042</v>
          </cell>
          <cell r="B1565" t="str">
            <v>ZK994</v>
          </cell>
          <cell r="C1565">
            <v>0</v>
          </cell>
          <cell r="D1565">
            <v>0</v>
          </cell>
          <cell r="E1565">
            <v>0</v>
          </cell>
          <cell r="F1565">
            <v>0</v>
          </cell>
          <cell r="G1565">
            <v>0</v>
          </cell>
          <cell r="H1565">
            <v>0</v>
          </cell>
        </row>
        <row r="1566">
          <cell r="A1566" t="str">
            <v>ZK994.A050</v>
          </cell>
          <cell r="B1566" t="str">
            <v>ZK994</v>
          </cell>
          <cell r="C1566">
            <v>0</v>
          </cell>
          <cell r="D1566">
            <v>0</v>
          </cell>
          <cell r="E1566">
            <v>0</v>
          </cell>
          <cell r="F1566">
            <v>0</v>
          </cell>
          <cell r="G1566">
            <v>0</v>
          </cell>
          <cell r="H1566">
            <v>0</v>
          </cell>
        </row>
        <row r="1567">
          <cell r="A1567" t="str">
            <v>ZK994.A060</v>
          </cell>
          <cell r="B1567" t="str">
            <v>ZK994</v>
          </cell>
          <cell r="C1567">
            <v>0</v>
          </cell>
          <cell r="D1567">
            <v>0</v>
          </cell>
          <cell r="E1567">
            <v>0</v>
          </cell>
          <cell r="F1567">
            <v>0</v>
          </cell>
          <cell r="G1567">
            <v>0</v>
          </cell>
          <cell r="H1567">
            <v>0</v>
          </cell>
        </row>
        <row r="1568">
          <cell r="A1568" t="str">
            <v>ZK995.A212</v>
          </cell>
          <cell r="B1568" t="str">
            <v>ZK995</v>
          </cell>
          <cell r="C1568">
            <v>0</v>
          </cell>
          <cell r="D1568">
            <v>0</v>
          </cell>
          <cell r="E1568">
            <v>0</v>
          </cell>
          <cell r="F1568">
            <v>0</v>
          </cell>
          <cell r="G1568">
            <v>0</v>
          </cell>
          <cell r="H1568">
            <v>0</v>
          </cell>
        </row>
        <row r="1569">
          <cell r="A1569" t="str">
            <v>ZK995.A213</v>
          </cell>
          <cell r="B1569" t="str">
            <v>ZK995</v>
          </cell>
          <cell r="C1569">
            <v>0</v>
          </cell>
          <cell r="D1569">
            <v>0</v>
          </cell>
          <cell r="E1569">
            <v>0</v>
          </cell>
          <cell r="F1569">
            <v>0</v>
          </cell>
          <cell r="G1569">
            <v>0</v>
          </cell>
          <cell r="H1569">
            <v>0</v>
          </cell>
        </row>
        <row r="1570">
          <cell r="A1570" t="str">
            <v>ZK996.A100</v>
          </cell>
          <cell r="B1570" t="str">
            <v>ZK996</v>
          </cell>
          <cell r="C1570">
            <v>0</v>
          </cell>
          <cell r="D1570">
            <v>0</v>
          </cell>
          <cell r="E1570">
            <v>0</v>
          </cell>
          <cell r="F1570">
            <v>0</v>
          </cell>
          <cell r="G1570">
            <v>0</v>
          </cell>
          <cell r="H1570">
            <v>0</v>
          </cell>
        </row>
        <row r="1571">
          <cell r="A1571" t="str">
            <v>ZK996.A210</v>
          </cell>
          <cell r="B1571" t="str">
            <v>ZK996</v>
          </cell>
          <cell r="C1571">
            <v>0</v>
          </cell>
          <cell r="D1571">
            <v>0</v>
          </cell>
          <cell r="E1571">
            <v>0</v>
          </cell>
          <cell r="F1571">
            <v>0</v>
          </cell>
          <cell r="G1571">
            <v>0</v>
          </cell>
          <cell r="H1571">
            <v>0</v>
          </cell>
        </row>
        <row r="1572">
          <cell r="A1572" t="str">
            <v>ZK997.A210</v>
          </cell>
          <cell r="B1572" t="str">
            <v>ZK997</v>
          </cell>
          <cell r="C1572">
            <v>0</v>
          </cell>
          <cell r="D1572">
            <v>0</v>
          </cell>
          <cell r="E1572">
            <v>0</v>
          </cell>
          <cell r="F1572">
            <v>0</v>
          </cell>
          <cell r="G1572">
            <v>0</v>
          </cell>
          <cell r="H1572">
            <v>0</v>
          </cell>
        </row>
        <row r="1573">
          <cell r="A1573" t="str">
            <v>ZK997.A213</v>
          </cell>
          <cell r="B1573" t="str">
            <v>ZK997</v>
          </cell>
          <cell r="C1573">
            <v>0</v>
          </cell>
          <cell r="D1573">
            <v>0</v>
          </cell>
          <cell r="E1573">
            <v>0</v>
          </cell>
          <cell r="F1573">
            <v>0</v>
          </cell>
          <cell r="G1573">
            <v>0</v>
          </cell>
          <cell r="H1573">
            <v>0</v>
          </cell>
        </row>
        <row r="1574">
          <cell r="A1574" t="str">
            <v>ZK998.A210</v>
          </cell>
          <cell r="B1574" t="str">
            <v>ZK998</v>
          </cell>
          <cell r="C1574">
            <v>0</v>
          </cell>
          <cell r="D1574">
            <v>0</v>
          </cell>
          <cell r="E1574">
            <v>0</v>
          </cell>
          <cell r="F1574">
            <v>0</v>
          </cell>
          <cell r="G1574">
            <v>0</v>
          </cell>
          <cell r="H1574">
            <v>0</v>
          </cell>
        </row>
        <row r="1575">
          <cell r="A1575" t="str">
            <v>ZK999.A210</v>
          </cell>
          <cell r="B1575" t="str">
            <v>ZK999</v>
          </cell>
          <cell r="C1575">
            <v>0</v>
          </cell>
          <cell r="D1575">
            <v>0</v>
          </cell>
          <cell r="E1575">
            <v>0</v>
          </cell>
          <cell r="F1575">
            <v>0</v>
          </cell>
          <cell r="G1575">
            <v>0</v>
          </cell>
          <cell r="H1575">
            <v>0</v>
          </cell>
        </row>
        <row r="1576">
          <cell r="A1576" t="str">
            <v>ZK999.A211</v>
          </cell>
          <cell r="B1576" t="str">
            <v>ZK999</v>
          </cell>
          <cell r="C1576">
            <v>0</v>
          </cell>
          <cell r="D1576">
            <v>0</v>
          </cell>
          <cell r="E1576">
            <v>0</v>
          </cell>
          <cell r="F1576">
            <v>0</v>
          </cell>
          <cell r="G1576">
            <v>0</v>
          </cell>
          <cell r="H1576">
            <v>0</v>
          </cell>
        </row>
        <row r="1577">
          <cell r="D1577">
            <v>959870.5499999997</v>
          </cell>
          <cell r="E1577">
            <v>10310211.9</v>
          </cell>
          <cell r="F1577">
            <v>10871710.049999999</v>
          </cell>
          <cell r="G1577">
            <v>86094.897800000006</v>
          </cell>
        </row>
        <row r="1578">
          <cell r="D1578">
            <v>959870.5499999997</v>
          </cell>
          <cell r="E1578">
            <v>10310211.900000004</v>
          </cell>
          <cell r="F1578">
            <v>10871710.049999999</v>
          </cell>
          <cell r="G1578">
            <v>86022.59</v>
          </cell>
        </row>
        <row r="1579">
          <cell r="D1579">
            <v>0</v>
          </cell>
          <cell r="E1579">
            <v>0</v>
          </cell>
          <cell r="F1579">
            <v>0</v>
          </cell>
          <cell r="G1579">
            <v>-72.307800000009593</v>
          </cell>
        </row>
        <row r="1580">
          <cell r="G1580">
            <v>72.3078</v>
          </cell>
        </row>
        <row r="1581">
          <cell r="G1581">
            <v>-9.5923269327613525E-12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F7"/>
  <sheetViews>
    <sheetView workbookViewId="0">
      <selection activeCell="D17" sqref="D17"/>
    </sheetView>
  </sheetViews>
  <sheetFormatPr baseColWidth="10" defaultColWidth="8.83203125" defaultRowHeight="15" x14ac:dyDescent="0.2"/>
  <cols>
    <col min="1" max="1" width="10.6640625" bestFit="1" customWidth="1"/>
    <col min="3" max="3" width="73.1640625" bestFit="1" customWidth="1"/>
    <col min="4" max="4" width="61.83203125" bestFit="1" customWidth="1"/>
  </cols>
  <sheetData>
    <row r="3" spans="1:6" ht="16" x14ac:dyDescent="0.2">
      <c r="A3" s="1" t="s">
        <v>0</v>
      </c>
      <c r="B3" s="1" t="s">
        <v>1</v>
      </c>
      <c r="C3" s="1" t="s">
        <v>2</v>
      </c>
      <c r="D3" s="1" t="s">
        <v>3</v>
      </c>
      <c r="E3" s="1"/>
      <c r="F3" s="1"/>
    </row>
    <row r="4" spans="1:6" x14ac:dyDescent="0.2">
      <c r="A4" s="2">
        <v>42834</v>
      </c>
      <c r="B4" s="553" t="s">
        <v>4</v>
      </c>
      <c r="C4" s="553" t="s">
        <v>5</v>
      </c>
      <c r="D4" s="553" t="s">
        <v>6</v>
      </c>
      <c r="E4" s="553"/>
      <c r="F4" s="553"/>
    </row>
    <row r="5" spans="1:6" x14ac:dyDescent="0.2">
      <c r="A5" s="2">
        <v>42835</v>
      </c>
      <c r="B5" s="553" t="s">
        <v>7</v>
      </c>
      <c r="C5" s="553" t="s">
        <v>8</v>
      </c>
      <c r="D5" s="553" t="s">
        <v>9</v>
      </c>
      <c r="E5" s="553"/>
      <c r="F5" s="553"/>
    </row>
    <row r="6" spans="1:6" x14ac:dyDescent="0.2">
      <c r="A6" s="2">
        <v>42848</v>
      </c>
      <c r="B6" s="553" t="s">
        <v>4</v>
      </c>
      <c r="C6" s="553" t="s">
        <v>10</v>
      </c>
      <c r="D6" s="553" t="s">
        <v>10</v>
      </c>
      <c r="E6" s="553"/>
      <c r="F6" s="553"/>
    </row>
    <row r="7" spans="1:6" x14ac:dyDescent="0.2">
      <c r="A7" s="2">
        <v>42851</v>
      </c>
      <c r="B7" s="553" t="s">
        <v>11</v>
      </c>
      <c r="C7" s="553" t="s">
        <v>12</v>
      </c>
      <c r="D7" s="553" t="s">
        <v>13</v>
      </c>
      <c r="E7" s="553"/>
      <c r="F7" s="553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P51"/>
  <sheetViews>
    <sheetView topLeftCell="A12" zoomScale="90" zoomScaleNormal="90" zoomScalePageLayoutView="90" workbookViewId="0">
      <selection activeCell="H36" sqref="H36"/>
    </sheetView>
  </sheetViews>
  <sheetFormatPr baseColWidth="10" defaultColWidth="8.83203125" defaultRowHeight="15" x14ac:dyDescent="0.2"/>
  <cols>
    <col min="1" max="1" width="16.33203125" bestFit="1" customWidth="1"/>
    <col min="2" max="2" width="1.33203125" bestFit="1" customWidth="1"/>
    <col min="3" max="3" width="7.33203125" customWidth="1"/>
    <col min="4" max="4" width="5.6640625" bestFit="1" customWidth="1"/>
    <col min="5" max="5" width="8.83203125" bestFit="1" customWidth="1"/>
    <col min="6" max="6" width="50.33203125" customWidth="1"/>
    <col min="7" max="7" width="24" bestFit="1" customWidth="1"/>
    <col min="8" max="8" width="23" bestFit="1" customWidth="1"/>
    <col min="9" max="9" width="14.33203125" bestFit="1" customWidth="1"/>
    <col min="10" max="10" width="19.83203125" bestFit="1" customWidth="1"/>
    <col min="11" max="11" width="3.33203125" customWidth="1"/>
    <col min="12" max="12" width="15.33203125" bestFit="1" customWidth="1"/>
    <col min="13" max="13" width="3.33203125" customWidth="1"/>
    <col min="14" max="14" width="13.33203125" bestFit="1" customWidth="1"/>
    <col min="15" max="15" width="19.6640625" customWidth="1"/>
    <col min="16" max="16" width="44.1640625" bestFit="1" customWidth="1"/>
  </cols>
  <sheetData>
    <row r="1" spans="1:16" ht="21" x14ac:dyDescent="0.25">
      <c r="A1" s="21"/>
      <c r="B1" s="21"/>
      <c r="C1" s="20" t="s">
        <v>789</v>
      </c>
      <c r="D1" s="21"/>
      <c r="E1" s="21"/>
      <c r="F1" s="20"/>
      <c r="G1" s="22"/>
      <c r="H1" s="22" t="s">
        <v>62</v>
      </c>
      <c r="I1" s="22"/>
      <c r="J1" s="24">
        <f>TOTALS!G11</f>
        <v>127749.79999999999</v>
      </c>
      <c r="K1" s="340"/>
      <c r="L1" s="341" t="s">
        <v>63</v>
      </c>
      <c r="M1" s="340"/>
      <c r="N1" s="341" t="s">
        <v>64</v>
      </c>
      <c r="O1" s="27" t="s">
        <v>65</v>
      </c>
      <c r="P1" s="27" t="s">
        <v>66</v>
      </c>
    </row>
    <row r="2" spans="1:16" ht="19" x14ac:dyDescent="0.25">
      <c r="A2" s="37"/>
      <c r="B2" s="37"/>
      <c r="C2" s="30"/>
      <c r="D2" s="31"/>
      <c r="E2" s="30"/>
      <c r="F2" s="32"/>
      <c r="G2" s="33"/>
      <c r="H2" s="34" t="s">
        <v>67</v>
      </c>
      <c r="I2" s="155" t="s">
        <v>68</v>
      </c>
      <c r="J2" s="251">
        <f>SUM(J4:J55)</f>
        <v>127749.8</v>
      </c>
      <c r="K2" s="32"/>
      <c r="L2" s="42"/>
      <c r="M2" s="32"/>
      <c r="N2" s="42"/>
      <c r="O2" s="41"/>
      <c r="P2" s="41"/>
    </row>
    <row r="3" spans="1:16" ht="32" x14ac:dyDescent="0.2">
      <c r="A3" s="1"/>
      <c r="B3" s="1"/>
      <c r="C3" s="43" t="s">
        <v>71</v>
      </c>
      <c r="D3" s="44" t="s">
        <v>72</v>
      </c>
      <c r="E3" s="43" t="s">
        <v>73</v>
      </c>
      <c r="F3" s="45" t="s">
        <v>74</v>
      </c>
      <c r="G3" s="46" t="s">
        <v>66</v>
      </c>
      <c r="H3" s="46" t="s">
        <v>75</v>
      </c>
      <c r="I3" s="172"/>
      <c r="J3" s="48"/>
      <c r="K3" s="125"/>
      <c r="L3" s="48"/>
      <c r="M3" s="45"/>
      <c r="N3" s="252"/>
      <c r="O3" s="171"/>
      <c r="P3" s="171"/>
    </row>
    <row r="4" spans="1:16" s="139" customFormat="1" x14ac:dyDescent="0.2">
      <c r="C4" s="334"/>
      <c r="E4" s="334"/>
      <c r="F4" s="417" t="s">
        <v>453</v>
      </c>
      <c r="G4" s="154"/>
      <c r="H4" s="154"/>
      <c r="I4" s="418"/>
      <c r="J4" s="419">
        <f>SUM(I5:I5)</f>
        <v>90750</v>
      </c>
      <c r="K4" s="420"/>
      <c r="L4" s="421"/>
      <c r="M4" s="86"/>
      <c r="N4" s="94"/>
      <c r="O4" s="334"/>
      <c r="P4" s="334"/>
    </row>
    <row r="5" spans="1:16" s="375" customFormat="1" x14ac:dyDescent="0.2">
      <c r="A5" s="375" t="str">
        <f>C5&amp;B5&amp;D5&amp;B5&amp;E5</f>
        <v>ZK101.K207.I008</v>
      </c>
      <c r="B5" s="375" t="s">
        <v>77</v>
      </c>
      <c r="C5" s="374" t="s">
        <v>88</v>
      </c>
      <c r="D5" s="375" t="s">
        <v>89</v>
      </c>
      <c r="E5" s="374" t="s">
        <v>42</v>
      </c>
      <c r="F5" s="376" t="s">
        <v>790</v>
      </c>
      <c r="G5" s="377"/>
      <c r="H5" s="377"/>
      <c r="I5" s="501">
        <v>90750</v>
      </c>
      <c r="J5" s="379"/>
      <c r="K5" s="380"/>
      <c r="L5" s="379">
        <v>90750</v>
      </c>
      <c r="M5" s="376"/>
      <c r="N5" s="379">
        <f>IFERROR(VLOOKUP(A5,'[1]Sum table'!$A:$AV,48,0),0)</f>
        <v>90750</v>
      </c>
      <c r="O5" s="374" t="s">
        <v>791</v>
      </c>
      <c r="P5" s="374" t="s">
        <v>792</v>
      </c>
    </row>
    <row r="6" spans="1:16" s="139" customFormat="1" x14ac:dyDescent="0.2">
      <c r="C6" s="84"/>
      <c r="E6" s="84"/>
      <c r="F6" s="104"/>
      <c r="G6" s="103"/>
      <c r="H6" s="103"/>
      <c r="I6" s="198"/>
      <c r="J6" s="106"/>
      <c r="K6" s="89"/>
      <c r="L6" s="88"/>
      <c r="M6" s="86"/>
      <c r="N6" s="94"/>
      <c r="O6" s="84"/>
      <c r="P6" s="84"/>
    </row>
    <row r="7" spans="1:16" s="139" customFormat="1" x14ac:dyDescent="0.2">
      <c r="C7" s="334"/>
      <c r="D7" s="154"/>
      <c r="E7" s="334"/>
      <c r="F7" s="505" t="s">
        <v>456</v>
      </c>
      <c r="G7" s="154"/>
      <c r="H7" s="154"/>
      <c r="I7" s="418"/>
      <c r="J7" s="443">
        <f>SUM(I8:I17)</f>
        <v>31604.3</v>
      </c>
      <c r="K7" s="423"/>
      <c r="L7" s="419"/>
      <c r="M7" s="154"/>
      <c r="N7" s="154"/>
      <c r="O7" s="334"/>
      <c r="P7" s="334"/>
    </row>
    <row r="8" spans="1:16" s="375" customFormat="1" x14ac:dyDescent="0.2">
      <c r="A8" s="375" t="str">
        <f t="shared" ref="A8:A9" si="0">C8&amp;B8&amp;D8&amp;B8&amp;E8</f>
        <v>ZK103.K161.I008</v>
      </c>
      <c r="B8" s="375" t="s">
        <v>77</v>
      </c>
      <c r="C8" s="374" t="s">
        <v>78</v>
      </c>
      <c r="D8" s="377" t="s">
        <v>79</v>
      </c>
      <c r="E8" s="374" t="s">
        <v>42</v>
      </c>
      <c r="F8" s="377" t="s">
        <v>793</v>
      </c>
      <c r="G8" s="377"/>
      <c r="H8" s="377" t="s">
        <v>458</v>
      </c>
      <c r="I8" s="501">
        <v>28985.75</v>
      </c>
      <c r="J8" s="501"/>
      <c r="K8" s="380"/>
      <c r="L8" s="379">
        <v>28985.75</v>
      </c>
      <c r="M8" s="377"/>
      <c r="N8" s="501">
        <f>IFERROR(VLOOKUP(A8,'[1]Sum table'!$A:$AV,48,0),0)</f>
        <v>28985.75</v>
      </c>
      <c r="O8" s="374">
        <v>201704639</v>
      </c>
      <c r="P8" s="374" t="s">
        <v>794</v>
      </c>
    </row>
    <row r="9" spans="1:16" s="416" customFormat="1" x14ac:dyDescent="0.2">
      <c r="A9" s="416" t="str">
        <f t="shared" si="0"/>
        <v>ZK106.K227.I008</v>
      </c>
      <c r="B9" s="416" t="s">
        <v>77</v>
      </c>
      <c r="C9" s="424" t="s">
        <v>304</v>
      </c>
      <c r="D9" s="429" t="s">
        <v>100</v>
      </c>
      <c r="E9" s="424" t="s">
        <v>42</v>
      </c>
      <c r="F9" s="429" t="s">
        <v>720</v>
      </c>
      <c r="G9" s="429"/>
      <c r="H9" s="429" t="s">
        <v>458</v>
      </c>
      <c r="I9" s="555">
        <v>0</v>
      </c>
      <c r="J9" s="555"/>
      <c r="K9" s="431"/>
      <c r="L9" s="430"/>
      <c r="M9" s="429" t="s">
        <v>93</v>
      </c>
      <c r="N9" s="555">
        <f>IFERROR(VLOOKUP(A9,'[1]Sum table'!$A:$AV,48,0),0)-N13-N16-N14-N15-N11</f>
        <v>0</v>
      </c>
      <c r="O9" s="424"/>
      <c r="P9" s="424"/>
    </row>
    <row r="10" spans="1:16" s="375" customFormat="1" x14ac:dyDescent="0.2">
      <c r="C10" s="374" t="s">
        <v>304</v>
      </c>
      <c r="D10" s="377" t="s">
        <v>100</v>
      </c>
      <c r="E10" s="374" t="s">
        <v>42</v>
      </c>
      <c r="F10" s="377" t="s">
        <v>795</v>
      </c>
      <c r="G10" s="377"/>
      <c r="H10" s="377"/>
      <c r="I10" s="501">
        <v>0</v>
      </c>
      <c r="J10" s="501"/>
      <c r="K10" s="380"/>
      <c r="L10" s="379">
        <v>0</v>
      </c>
      <c r="M10" s="377" t="s">
        <v>93</v>
      </c>
      <c r="N10" s="501"/>
      <c r="O10" s="374">
        <v>201704754</v>
      </c>
      <c r="P10" s="374" t="s">
        <v>561</v>
      </c>
    </row>
    <row r="11" spans="1:16" s="375" customFormat="1" x14ac:dyDescent="0.2">
      <c r="C11" s="374" t="s">
        <v>304</v>
      </c>
      <c r="D11" s="377" t="s">
        <v>100</v>
      </c>
      <c r="E11" s="374" t="s">
        <v>42</v>
      </c>
      <c r="F11" s="377" t="s">
        <v>796</v>
      </c>
      <c r="G11" s="377" t="s">
        <v>797</v>
      </c>
      <c r="H11" s="377" t="s">
        <v>798</v>
      </c>
      <c r="I11" s="501">
        <v>232</v>
      </c>
      <c r="J11" s="501"/>
      <c r="K11" s="380"/>
      <c r="L11" s="379">
        <v>232</v>
      </c>
      <c r="M11" s="377" t="s">
        <v>93</v>
      </c>
      <c r="N11" s="501">
        <v>232</v>
      </c>
      <c r="O11" s="374">
        <v>201705067</v>
      </c>
      <c r="P11" s="374" t="s">
        <v>799</v>
      </c>
    </row>
    <row r="12" spans="1:16" s="590" customFormat="1" x14ac:dyDescent="0.2">
      <c r="C12" s="425" t="s">
        <v>304</v>
      </c>
      <c r="D12" s="428" t="s">
        <v>100</v>
      </c>
      <c r="E12" s="425" t="s">
        <v>42</v>
      </c>
      <c r="F12" s="428" t="s">
        <v>800</v>
      </c>
      <c r="G12" s="428"/>
      <c r="H12" s="428"/>
      <c r="I12" s="433">
        <f>135.88-135.88</f>
        <v>0</v>
      </c>
      <c r="J12" s="433"/>
      <c r="K12" s="591"/>
      <c r="L12" s="485">
        <f>135.88-135.88</f>
        <v>0</v>
      </c>
      <c r="M12" s="428" t="s">
        <v>93</v>
      </c>
      <c r="N12" s="428"/>
      <c r="O12" s="425" t="s">
        <v>801</v>
      </c>
      <c r="P12" s="425"/>
    </row>
    <row r="13" spans="1:16" s="375" customFormat="1" x14ac:dyDescent="0.2">
      <c r="C13" s="434" t="s">
        <v>304</v>
      </c>
      <c r="D13" s="377" t="s">
        <v>100</v>
      </c>
      <c r="E13" s="374" t="s">
        <v>42</v>
      </c>
      <c r="F13" s="377" t="s">
        <v>802</v>
      </c>
      <c r="G13" s="377" t="s">
        <v>803</v>
      </c>
      <c r="H13" s="377"/>
      <c r="I13" s="501">
        <v>20.32</v>
      </c>
      <c r="J13" s="484"/>
      <c r="K13" s="502"/>
      <c r="L13" s="379">
        <v>20.32</v>
      </c>
      <c r="M13" s="377" t="s">
        <v>93</v>
      </c>
      <c r="N13" s="377">
        <v>20.32</v>
      </c>
      <c r="O13" s="374"/>
      <c r="P13" s="374"/>
    </row>
    <row r="14" spans="1:16" s="375" customFormat="1" x14ac:dyDescent="0.2">
      <c r="C14" s="434" t="s">
        <v>304</v>
      </c>
      <c r="D14" s="377" t="s">
        <v>100</v>
      </c>
      <c r="E14" s="374" t="s">
        <v>42</v>
      </c>
      <c r="F14" s="377" t="s">
        <v>804</v>
      </c>
      <c r="G14" s="377"/>
      <c r="H14" s="377"/>
      <c r="I14" s="501">
        <v>93.44</v>
      </c>
      <c r="J14" s="484"/>
      <c r="K14" s="502"/>
      <c r="L14" s="379">
        <v>93.44</v>
      </c>
      <c r="M14" s="377" t="s">
        <v>93</v>
      </c>
      <c r="N14" s="377">
        <v>93.44</v>
      </c>
      <c r="O14" s="374" t="s">
        <v>296</v>
      </c>
      <c r="P14" s="374"/>
    </row>
    <row r="15" spans="1:16" s="375" customFormat="1" x14ac:dyDescent="0.2">
      <c r="C15" s="374" t="s">
        <v>304</v>
      </c>
      <c r="D15" s="377" t="s">
        <v>100</v>
      </c>
      <c r="E15" s="374" t="s">
        <v>42</v>
      </c>
      <c r="F15" s="377" t="s">
        <v>805</v>
      </c>
      <c r="G15" s="377" t="s">
        <v>806</v>
      </c>
      <c r="H15" s="377"/>
      <c r="I15" s="501">
        <v>27.59</v>
      </c>
      <c r="J15" s="484"/>
      <c r="K15" s="502"/>
      <c r="L15" s="379">
        <v>27.59</v>
      </c>
      <c r="M15" s="377" t="s">
        <v>93</v>
      </c>
      <c r="N15" s="377">
        <v>27.59</v>
      </c>
      <c r="O15" s="374" t="s">
        <v>128</v>
      </c>
      <c r="P15" s="374"/>
    </row>
    <row r="16" spans="1:16" s="375" customFormat="1" x14ac:dyDescent="0.2">
      <c r="C16" s="434" t="s">
        <v>304</v>
      </c>
      <c r="D16" s="377" t="s">
        <v>100</v>
      </c>
      <c r="E16" s="374" t="s">
        <v>42</v>
      </c>
      <c r="F16" s="377" t="s">
        <v>807</v>
      </c>
      <c r="G16" s="377" t="s">
        <v>808</v>
      </c>
      <c r="H16" s="377"/>
      <c r="I16" s="501">
        <v>595.20000000000005</v>
      </c>
      <c r="J16" s="484"/>
      <c r="K16" s="502"/>
      <c r="L16" s="379">
        <v>595.20000000000005</v>
      </c>
      <c r="M16" s="377"/>
      <c r="N16" s="501">
        <v>595.20000000000005</v>
      </c>
      <c r="O16" s="374"/>
      <c r="P16" s="374" t="s">
        <v>809</v>
      </c>
    </row>
    <row r="17" spans="1:16" s="375" customFormat="1" x14ac:dyDescent="0.2">
      <c r="A17" s="375" t="str">
        <f t="shared" ref="A17" si="1">C17&amp;B17&amp;D17&amp;B17&amp;E17</f>
        <v>ZK106.K253.I008</v>
      </c>
      <c r="B17" s="375" t="s">
        <v>77</v>
      </c>
      <c r="C17" s="434" t="s">
        <v>304</v>
      </c>
      <c r="D17" s="377" t="s">
        <v>672</v>
      </c>
      <c r="E17" s="374" t="s">
        <v>42</v>
      </c>
      <c r="F17" s="377" t="s">
        <v>810</v>
      </c>
      <c r="G17" s="377" t="s">
        <v>811</v>
      </c>
      <c r="H17" s="377"/>
      <c r="I17" s="501">
        <v>1650</v>
      </c>
      <c r="J17" s="484"/>
      <c r="K17" s="502"/>
      <c r="L17" s="379">
        <v>1650</v>
      </c>
      <c r="M17" s="377"/>
      <c r="N17" s="501">
        <f>IFERROR(VLOOKUP(A17,'[1]Sum table'!$A:$AV,48,0),0)</f>
        <v>1650</v>
      </c>
      <c r="O17" s="374"/>
      <c r="P17" s="374" t="s">
        <v>812</v>
      </c>
    </row>
    <row r="18" spans="1:16" s="373" customFormat="1" x14ac:dyDescent="0.2">
      <c r="A18" s="416"/>
      <c r="B18" s="416"/>
      <c r="C18" s="504"/>
      <c r="D18" s="404"/>
      <c r="E18" s="402"/>
      <c r="F18" s="404"/>
      <c r="G18" s="404"/>
      <c r="H18" s="404"/>
      <c r="I18" s="405"/>
      <c r="J18" s="503"/>
      <c r="K18" s="506"/>
      <c r="L18" s="407"/>
      <c r="M18" s="404"/>
      <c r="N18" s="198"/>
      <c r="O18" s="402"/>
      <c r="P18" s="402"/>
    </row>
    <row r="19" spans="1:16" s="139" customFormat="1" x14ac:dyDescent="0.2">
      <c r="C19" s="84"/>
      <c r="D19" s="86"/>
      <c r="E19" s="84"/>
      <c r="F19" s="436" t="s">
        <v>676</v>
      </c>
      <c r="G19" s="87"/>
      <c r="H19" s="87"/>
      <c r="I19" s="197"/>
      <c r="J19" s="421">
        <f>SUM(I20:I30)</f>
        <v>1486.5</v>
      </c>
      <c r="K19" s="86"/>
      <c r="L19" s="94"/>
      <c r="M19" s="86"/>
      <c r="N19" s="94"/>
      <c r="O19" s="84"/>
      <c r="P19" s="84"/>
    </row>
    <row r="20" spans="1:16" s="375" customFormat="1" x14ac:dyDescent="0.2">
      <c r="A20" s="375" t="str">
        <f t="shared" ref="A20" si="2">C20&amp;B20&amp;D20&amp;B20&amp;E20</f>
        <v>ZK109.K159.I008</v>
      </c>
      <c r="B20" s="375" t="s">
        <v>77</v>
      </c>
      <c r="C20" s="374" t="s">
        <v>322</v>
      </c>
      <c r="D20" s="376" t="s">
        <v>510</v>
      </c>
      <c r="E20" s="374" t="s">
        <v>42</v>
      </c>
      <c r="F20" s="376" t="s">
        <v>813</v>
      </c>
      <c r="G20" s="377" t="s">
        <v>513</v>
      </c>
      <c r="H20" s="377"/>
      <c r="I20" s="435">
        <v>25</v>
      </c>
      <c r="J20" s="494"/>
      <c r="K20" s="376"/>
      <c r="L20" s="379">
        <v>25</v>
      </c>
      <c r="M20" s="376"/>
      <c r="N20" s="379">
        <f>IFERROR(VLOOKUP(A20,'[1]Sum table'!$A:$AV,48,0),0)-N25-N26-N21-N23-N24-N27-N28-N22</f>
        <v>25</v>
      </c>
      <c r="O20" s="375">
        <v>201705353</v>
      </c>
      <c r="P20" s="374" t="s">
        <v>814</v>
      </c>
    </row>
    <row r="21" spans="1:16" s="375" customFormat="1" x14ac:dyDescent="0.2">
      <c r="C21" s="374" t="s">
        <v>322</v>
      </c>
      <c r="D21" s="376" t="s">
        <v>510</v>
      </c>
      <c r="E21" s="374" t="s">
        <v>42</v>
      </c>
      <c r="F21" s="376" t="s">
        <v>815</v>
      </c>
      <c r="G21" s="414" t="s">
        <v>213</v>
      </c>
      <c r="H21" s="377"/>
      <c r="I21" s="435">
        <v>75</v>
      </c>
      <c r="J21" s="494"/>
      <c r="K21" s="376"/>
      <c r="L21" s="379">
        <v>75</v>
      </c>
      <c r="M21" s="376"/>
      <c r="N21" s="379">
        <v>75</v>
      </c>
      <c r="P21" s="374"/>
    </row>
    <row r="22" spans="1:16" s="375" customFormat="1" x14ac:dyDescent="0.2">
      <c r="C22" s="374" t="s">
        <v>322</v>
      </c>
      <c r="D22" s="376" t="s">
        <v>510</v>
      </c>
      <c r="E22" s="374" t="s">
        <v>42</v>
      </c>
      <c r="F22" s="376" t="s">
        <v>816</v>
      </c>
      <c r="G22" s="377" t="s">
        <v>503</v>
      </c>
      <c r="H22" s="377"/>
      <c r="I22" s="435">
        <v>600</v>
      </c>
      <c r="J22" s="494"/>
      <c r="K22" s="376"/>
      <c r="L22" s="379">
        <v>600</v>
      </c>
      <c r="M22" s="376"/>
      <c r="N22" s="379">
        <v>600</v>
      </c>
      <c r="O22" s="375">
        <v>201706133</v>
      </c>
      <c r="P22" s="374"/>
    </row>
    <row r="23" spans="1:16" s="375" customFormat="1" x14ac:dyDescent="0.2">
      <c r="C23" s="374" t="s">
        <v>322</v>
      </c>
      <c r="D23" s="376" t="s">
        <v>510</v>
      </c>
      <c r="E23" s="374" t="s">
        <v>42</v>
      </c>
      <c r="F23" s="376" t="s">
        <v>817</v>
      </c>
      <c r="G23" s="377"/>
      <c r="H23" s="377"/>
      <c r="I23" s="435">
        <v>6.5</v>
      </c>
      <c r="J23" s="494"/>
      <c r="K23" s="376"/>
      <c r="L23" s="379">
        <v>6.5</v>
      </c>
      <c r="M23" s="376"/>
      <c r="N23" s="379">
        <v>6.5</v>
      </c>
      <c r="O23" s="375" t="s">
        <v>296</v>
      </c>
      <c r="P23" s="374"/>
    </row>
    <row r="24" spans="1:16" s="375" customFormat="1" x14ac:dyDescent="0.2">
      <c r="C24" s="374" t="s">
        <v>322</v>
      </c>
      <c r="D24" s="376" t="s">
        <v>510</v>
      </c>
      <c r="E24" s="374" t="s">
        <v>42</v>
      </c>
      <c r="F24" s="376" t="s">
        <v>818</v>
      </c>
      <c r="G24" s="377" t="s">
        <v>513</v>
      </c>
      <c r="H24" s="377"/>
      <c r="I24" s="435">
        <v>30</v>
      </c>
      <c r="J24" s="494"/>
      <c r="K24" s="376"/>
      <c r="L24" s="379">
        <v>30</v>
      </c>
      <c r="M24" s="376"/>
      <c r="N24" s="379">
        <v>30</v>
      </c>
      <c r="O24" s="375">
        <v>201705624</v>
      </c>
      <c r="P24" s="374" t="s">
        <v>771</v>
      </c>
    </row>
    <row r="25" spans="1:16" s="375" customFormat="1" x14ac:dyDescent="0.2">
      <c r="C25" s="374" t="s">
        <v>322</v>
      </c>
      <c r="D25" s="376" t="s">
        <v>510</v>
      </c>
      <c r="E25" s="374" t="s">
        <v>42</v>
      </c>
      <c r="F25" s="376" t="s">
        <v>819</v>
      </c>
      <c r="G25" s="377" t="s">
        <v>289</v>
      </c>
      <c r="H25" s="377"/>
      <c r="I25" s="435">
        <v>150</v>
      </c>
      <c r="J25" s="494"/>
      <c r="K25" s="376"/>
      <c r="L25" s="379">
        <v>150</v>
      </c>
      <c r="M25" s="376"/>
      <c r="N25" s="379">
        <v>150</v>
      </c>
      <c r="O25" s="375">
        <v>201705516</v>
      </c>
      <c r="P25" s="374"/>
    </row>
    <row r="26" spans="1:16" s="375" customFormat="1" x14ac:dyDescent="0.2">
      <c r="C26" s="374" t="s">
        <v>322</v>
      </c>
      <c r="D26" s="376" t="s">
        <v>510</v>
      </c>
      <c r="E26" s="374" t="s">
        <v>42</v>
      </c>
      <c r="F26" s="376" t="s">
        <v>819</v>
      </c>
      <c r="G26" s="377" t="s">
        <v>291</v>
      </c>
      <c r="H26" s="377"/>
      <c r="I26" s="435">
        <v>150</v>
      </c>
      <c r="J26" s="494"/>
      <c r="K26" s="376"/>
      <c r="L26" s="379">
        <v>150</v>
      </c>
      <c r="M26" s="376"/>
      <c r="N26" s="379">
        <v>150</v>
      </c>
      <c r="O26" s="375">
        <v>201705450</v>
      </c>
      <c r="P26" s="374"/>
    </row>
    <row r="27" spans="1:16" s="375" customFormat="1" x14ac:dyDescent="0.2">
      <c r="C27" s="374" t="s">
        <v>322</v>
      </c>
      <c r="D27" s="376" t="s">
        <v>510</v>
      </c>
      <c r="E27" s="374" t="s">
        <v>42</v>
      </c>
      <c r="F27" s="376" t="s">
        <v>820</v>
      </c>
      <c r="G27" s="377" t="s">
        <v>289</v>
      </c>
      <c r="H27" s="377"/>
      <c r="I27" s="435">
        <v>75</v>
      </c>
      <c r="J27" s="494"/>
      <c r="K27" s="376"/>
      <c r="L27" s="379">
        <v>75</v>
      </c>
      <c r="M27" s="376"/>
      <c r="N27" s="379">
        <v>75</v>
      </c>
      <c r="P27" s="374"/>
    </row>
    <row r="28" spans="1:16" s="375" customFormat="1" x14ac:dyDescent="0.2">
      <c r="C28" s="374" t="s">
        <v>322</v>
      </c>
      <c r="D28" s="376" t="s">
        <v>510</v>
      </c>
      <c r="E28" s="374" t="s">
        <v>42</v>
      </c>
      <c r="F28" s="376" t="s">
        <v>820</v>
      </c>
      <c r="G28" s="377" t="s">
        <v>291</v>
      </c>
      <c r="H28" s="377"/>
      <c r="I28" s="435">
        <v>75</v>
      </c>
      <c r="J28" s="494"/>
      <c r="K28" s="376"/>
      <c r="L28" s="379">
        <v>75</v>
      </c>
      <c r="M28" s="376"/>
      <c r="N28" s="379">
        <v>75</v>
      </c>
      <c r="O28" s="374"/>
      <c r="P28" s="374"/>
    </row>
    <row r="29" spans="1:16" s="375" customFormat="1" x14ac:dyDescent="0.2">
      <c r="A29" s="375" t="str">
        <f t="shared" ref="A29" si="3">C29&amp;B29&amp;D29&amp;B29&amp;E29</f>
        <v>ZK109.K158.I008</v>
      </c>
      <c r="B29" s="375" t="s">
        <v>77</v>
      </c>
      <c r="C29" s="374" t="s">
        <v>322</v>
      </c>
      <c r="D29" s="376" t="s">
        <v>504</v>
      </c>
      <c r="E29" s="374" t="s">
        <v>42</v>
      </c>
      <c r="F29" s="376" t="s">
        <v>821</v>
      </c>
      <c r="G29" s="377" t="s">
        <v>289</v>
      </c>
      <c r="H29" s="377" t="s">
        <v>822</v>
      </c>
      <c r="I29" s="435">
        <v>150</v>
      </c>
      <c r="J29" s="494"/>
      <c r="K29" s="376"/>
      <c r="L29" s="379">
        <v>150</v>
      </c>
      <c r="M29" s="376"/>
      <c r="N29" s="379">
        <f>IFERROR(VLOOKUP(A29,'[1]Sum table'!$A:$AV,48,0),0)-N30</f>
        <v>150</v>
      </c>
      <c r="O29" s="375">
        <v>201705559</v>
      </c>
      <c r="P29" s="374"/>
    </row>
    <row r="30" spans="1:16" s="375" customFormat="1" x14ac:dyDescent="0.2">
      <c r="C30" s="374" t="s">
        <v>322</v>
      </c>
      <c r="D30" s="376" t="s">
        <v>504</v>
      </c>
      <c r="E30" s="374" t="s">
        <v>42</v>
      </c>
      <c r="F30" s="376" t="s">
        <v>820</v>
      </c>
      <c r="G30" s="377"/>
      <c r="H30" s="377"/>
      <c r="I30" s="435">
        <v>150</v>
      </c>
      <c r="J30" s="494"/>
      <c r="K30" s="376"/>
      <c r="L30" s="379">
        <v>150</v>
      </c>
      <c r="M30" s="376"/>
      <c r="N30" s="379">
        <v>150</v>
      </c>
      <c r="O30" s="375">
        <v>201705560</v>
      </c>
      <c r="P30" s="374"/>
    </row>
    <row r="31" spans="1:16" s="373" customFormat="1" x14ac:dyDescent="0.2">
      <c r="C31" s="400"/>
      <c r="D31" s="457"/>
      <c r="E31" s="400"/>
      <c r="F31" s="457"/>
      <c r="G31" s="458"/>
      <c r="H31" s="458"/>
      <c r="I31" s="459"/>
      <c r="J31" s="492"/>
      <c r="K31" s="457"/>
      <c r="L31" s="460"/>
      <c r="M31" s="457"/>
      <c r="N31" s="460"/>
      <c r="O31" s="400"/>
      <c r="P31" s="400"/>
    </row>
    <row r="32" spans="1:16" s="373" customFormat="1" x14ac:dyDescent="0.2">
      <c r="C32" s="449"/>
      <c r="D32" s="450"/>
      <c r="E32" s="449"/>
      <c r="F32" s="451" t="s">
        <v>823</v>
      </c>
      <c r="G32" s="452"/>
      <c r="H32" s="452"/>
      <c r="I32" s="467"/>
      <c r="J32" s="453">
        <f>SUM(I33:I38)</f>
        <v>3287</v>
      </c>
      <c r="K32" s="450"/>
      <c r="L32" s="454"/>
      <c r="M32" s="450"/>
      <c r="N32" s="455"/>
      <c r="O32" s="399"/>
      <c r="P32" s="399"/>
    </row>
    <row r="33" spans="1:16" s="375" customFormat="1" x14ac:dyDescent="0.2">
      <c r="A33" s="375" t="str">
        <f t="shared" ref="A33:A35" si="4">C33&amp;B33&amp;D33&amp;B33&amp;E33</f>
        <v>ZK109.K270.I008</v>
      </c>
      <c r="B33" s="375" t="s">
        <v>77</v>
      </c>
      <c r="C33" s="374" t="s">
        <v>322</v>
      </c>
      <c r="D33" s="376" t="s">
        <v>323</v>
      </c>
      <c r="E33" s="374" t="s">
        <v>42</v>
      </c>
      <c r="F33" s="376" t="s">
        <v>824</v>
      </c>
      <c r="G33" s="377" t="s">
        <v>825</v>
      </c>
      <c r="H33" s="377"/>
      <c r="I33" s="435">
        <v>575</v>
      </c>
      <c r="J33" s="494"/>
      <c r="K33" s="376"/>
      <c r="L33" s="379">
        <v>575</v>
      </c>
      <c r="M33" s="376"/>
      <c r="N33" s="379">
        <f>IFERROR(VLOOKUP(A33,'[1]Sum table'!$A:$AV,48,0),0)</f>
        <v>575</v>
      </c>
      <c r="O33" s="374">
        <v>201705712</v>
      </c>
      <c r="P33" s="374"/>
    </row>
    <row r="34" spans="1:16" s="375" customFormat="1" x14ac:dyDescent="0.2">
      <c r="A34" s="375" t="str">
        <f t="shared" si="4"/>
        <v>ZK109.K138.I008</v>
      </c>
      <c r="B34" s="375" t="s">
        <v>77</v>
      </c>
      <c r="C34" s="374" t="s">
        <v>322</v>
      </c>
      <c r="D34" s="376" t="s">
        <v>501</v>
      </c>
      <c r="E34" s="374" t="s">
        <v>42</v>
      </c>
      <c r="F34" s="376" t="s">
        <v>826</v>
      </c>
      <c r="G34" s="377" t="s">
        <v>215</v>
      </c>
      <c r="H34" s="512" t="s">
        <v>827</v>
      </c>
      <c r="I34" s="435">
        <v>1336</v>
      </c>
      <c r="J34" s="494"/>
      <c r="K34" s="376"/>
      <c r="L34" s="379">
        <v>1336</v>
      </c>
      <c r="M34" s="376"/>
      <c r="N34" s="379">
        <f>IFERROR(VLOOKUP(A34,'[1]Sum table'!$A:$AV,48,0),0)</f>
        <v>1336</v>
      </c>
      <c r="O34" s="374">
        <v>201705640</v>
      </c>
      <c r="P34" s="374" t="s">
        <v>771</v>
      </c>
    </row>
    <row r="35" spans="1:16" s="375" customFormat="1" x14ac:dyDescent="0.2">
      <c r="A35" s="375" t="str">
        <f t="shared" si="4"/>
        <v>ZK109.K271.I008</v>
      </c>
      <c r="B35" s="375" t="s">
        <v>77</v>
      </c>
      <c r="C35" s="374" t="s">
        <v>322</v>
      </c>
      <c r="D35" s="376" t="s">
        <v>494</v>
      </c>
      <c r="E35" s="374" t="s">
        <v>42</v>
      </c>
      <c r="F35" s="376" t="s">
        <v>686</v>
      </c>
      <c r="G35" s="377" t="s">
        <v>215</v>
      </c>
      <c r="H35" s="377" t="s">
        <v>828</v>
      </c>
      <c r="I35" s="435">
        <v>1176</v>
      </c>
      <c r="J35" s="494"/>
      <c r="K35" s="376"/>
      <c r="L35" s="379">
        <v>1176</v>
      </c>
      <c r="M35" s="376" t="s">
        <v>93</v>
      </c>
      <c r="N35" s="379">
        <f>IFERROR(VLOOKUP(A35,'[1]Sum table'!$A:$AV,48,0),0)</f>
        <v>1376</v>
      </c>
      <c r="O35" s="374">
        <v>201705653</v>
      </c>
      <c r="P35" s="374" t="s">
        <v>771</v>
      </c>
    </row>
    <row r="36" spans="1:16" s="375" customFormat="1" x14ac:dyDescent="0.2">
      <c r="C36" s="374" t="s">
        <v>322</v>
      </c>
      <c r="D36" s="376" t="s">
        <v>494</v>
      </c>
      <c r="E36" s="374" t="s">
        <v>42</v>
      </c>
      <c r="F36" s="376" t="s">
        <v>686</v>
      </c>
      <c r="G36" s="377" t="s">
        <v>829</v>
      </c>
      <c r="H36" s="377"/>
      <c r="I36" s="435">
        <v>150</v>
      </c>
      <c r="J36" s="494"/>
      <c r="K36" s="376"/>
      <c r="L36" s="379">
        <v>150</v>
      </c>
      <c r="M36" s="376" t="s">
        <v>93</v>
      </c>
      <c r="N36" s="379"/>
      <c r="O36" s="374">
        <v>201705891</v>
      </c>
      <c r="P36" s="374" t="s">
        <v>830</v>
      </c>
    </row>
    <row r="37" spans="1:16" s="375" customFormat="1" x14ac:dyDescent="0.2">
      <c r="C37" s="374" t="s">
        <v>322</v>
      </c>
      <c r="D37" s="376" t="s">
        <v>494</v>
      </c>
      <c r="E37" s="374" t="s">
        <v>42</v>
      </c>
      <c r="F37" s="376" t="s">
        <v>686</v>
      </c>
      <c r="G37" s="377" t="s">
        <v>829</v>
      </c>
      <c r="H37" s="377"/>
      <c r="I37" s="435">
        <v>50</v>
      </c>
      <c r="J37" s="494"/>
      <c r="K37" s="376"/>
      <c r="L37" s="379">
        <v>50</v>
      </c>
      <c r="M37" s="376" t="s">
        <v>93</v>
      </c>
      <c r="N37" s="379"/>
      <c r="O37" s="374">
        <v>201705892</v>
      </c>
      <c r="P37" s="374" t="s">
        <v>830</v>
      </c>
    </row>
    <row r="38" spans="1:16" s="373" customFormat="1" x14ac:dyDescent="0.2">
      <c r="C38" s="394"/>
      <c r="D38" s="390"/>
      <c r="E38" s="394"/>
      <c r="F38" s="390"/>
      <c r="G38" s="392"/>
      <c r="H38" s="392"/>
      <c r="I38" s="393"/>
      <c r="J38" s="456"/>
      <c r="K38" s="390"/>
      <c r="L38" s="413"/>
      <c r="M38" s="390"/>
      <c r="N38" s="388"/>
      <c r="O38" s="402"/>
      <c r="P38" s="402"/>
    </row>
    <row r="39" spans="1:16" s="373" customFormat="1" x14ac:dyDescent="0.2">
      <c r="C39" s="449"/>
      <c r="D39" s="450"/>
      <c r="E39" s="449"/>
      <c r="F39" s="451" t="s">
        <v>831</v>
      </c>
      <c r="G39" s="452"/>
      <c r="H39" s="452"/>
      <c r="I39" s="467"/>
      <c r="J39" s="453">
        <f>SUM(I40)</f>
        <v>0</v>
      </c>
      <c r="K39" s="450"/>
      <c r="L39" s="454"/>
      <c r="M39" s="450"/>
      <c r="N39" s="455"/>
      <c r="O39" s="400"/>
      <c r="P39" s="400"/>
    </row>
    <row r="40" spans="1:16" s="416" customFormat="1" x14ac:dyDescent="0.2">
      <c r="A40" s="416" t="str">
        <f t="shared" ref="A40" si="5">C40&amp;B40&amp;D40&amp;B40&amp;E40</f>
        <v>ZK109.K272.I008</v>
      </c>
      <c r="B40" s="416" t="s">
        <v>77</v>
      </c>
      <c r="C40" s="424" t="s">
        <v>322</v>
      </c>
      <c r="D40" s="427" t="s">
        <v>514</v>
      </c>
      <c r="E40" s="424" t="s">
        <v>42</v>
      </c>
      <c r="F40" s="427" t="s">
        <v>832</v>
      </c>
      <c r="G40" s="429"/>
      <c r="H40" s="429"/>
      <c r="I40" s="433">
        <f>300-300</f>
        <v>0</v>
      </c>
      <c r="J40" s="592"/>
      <c r="K40" s="427"/>
      <c r="L40" s="589">
        <f>300-300</f>
        <v>0</v>
      </c>
      <c r="M40" s="427"/>
      <c r="N40" s="430">
        <f>IFERROR(VLOOKUP(A40,'[1]Sum table'!$A:$AV,48,0),0)</f>
        <v>0</v>
      </c>
      <c r="O40" s="424" t="s">
        <v>833</v>
      </c>
      <c r="P40" s="424"/>
    </row>
    <row r="41" spans="1:16" s="373" customFormat="1" x14ac:dyDescent="0.2">
      <c r="A41" s="416"/>
      <c r="B41" s="416"/>
      <c r="C41" s="394"/>
      <c r="D41" s="390"/>
      <c r="E41" s="394"/>
      <c r="F41" s="390"/>
      <c r="G41" s="392"/>
      <c r="H41" s="392"/>
      <c r="I41" s="393"/>
      <c r="J41" s="456"/>
      <c r="K41" s="390"/>
      <c r="L41" s="413"/>
      <c r="M41" s="390"/>
      <c r="N41" s="388"/>
      <c r="O41" s="400"/>
      <c r="P41" s="400"/>
    </row>
    <row r="42" spans="1:16" s="387" customFormat="1" x14ac:dyDescent="0.2">
      <c r="C42" s="395"/>
      <c r="D42" s="396"/>
      <c r="E42" s="395"/>
      <c r="F42" s="468" t="s">
        <v>772</v>
      </c>
      <c r="G42" s="397"/>
      <c r="H42" s="397"/>
      <c r="I42" s="398"/>
      <c r="J42" s="469">
        <f>SUM(I43:I45)</f>
        <v>622</v>
      </c>
      <c r="K42" s="396"/>
      <c r="L42" s="470"/>
      <c r="M42" s="396"/>
      <c r="N42" s="471"/>
      <c r="O42" s="395"/>
      <c r="P42" s="395"/>
    </row>
    <row r="43" spans="1:16" s="375" customFormat="1" x14ac:dyDescent="0.2">
      <c r="A43" s="375" t="str">
        <f t="shared" ref="A43" si="6">C43&amp;B43&amp;D43&amp;B43&amp;E43</f>
        <v>ZK109.K257.I008</v>
      </c>
      <c r="B43" s="375" t="s">
        <v>77</v>
      </c>
      <c r="C43" s="374" t="s">
        <v>322</v>
      </c>
      <c r="D43" s="376" t="s">
        <v>773</v>
      </c>
      <c r="E43" s="374" t="s">
        <v>42</v>
      </c>
      <c r="F43" s="376" t="s">
        <v>602</v>
      </c>
      <c r="G43" s="377" t="s">
        <v>825</v>
      </c>
      <c r="H43" s="377"/>
      <c r="I43" s="501">
        <v>200</v>
      </c>
      <c r="J43" s="494"/>
      <c r="K43" s="376"/>
      <c r="L43" s="570">
        <v>200</v>
      </c>
      <c r="M43" s="376"/>
      <c r="N43" s="379">
        <f>IFERROR(VLOOKUP(A43,'[1]Sum table'!$A:$AV,48,0),0)-N44</f>
        <v>200</v>
      </c>
      <c r="O43" s="374">
        <v>201705712</v>
      </c>
      <c r="P43" s="374"/>
    </row>
    <row r="44" spans="1:16" s="375" customFormat="1" x14ac:dyDescent="0.2">
      <c r="C44" s="374" t="s">
        <v>322</v>
      </c>
      <c r="D44" s="376" t="s">
        <v>773</v>
      </c>
      <c r="E44" s="374" t="s">
        <v>42</v>
      </c>
      <c r="F44" s="376" t="s">
        <v>689</v>
      </c>
      <c r="G44" s="377" t="s">
        <v>834</v>
      </c>
      <c r="H44" s="377"/>
      <c r="I44" s="501">
        <v>422</v>
      </c>
      <c r="J44" s="494"/>
      <c r="K44" s="376"/>
      <c r="L44" s="570">
        <v>422</v>
      </c>
      <c r="M44" s="376"/>
      <c r="N44" s="379">
        <v>422</v>
      </c>
      <c r="O44" s="374">
        <v>201705584</v>
      </c>
      <c r="P44" s="374" t="s">
        <v>835</v>
      </c>
    </row>
    <row r="45" spans="1:16" s="373" customFormat="1" x14ac:dyDescent="0.2">
      <c r="C45" s="402"/>
      <c r="D45" s="403"/>
      <c r="E45" s="402"/>
      <c r="F45" s="403"/>
      <c r="G45" s="404"/>
      <c r="H45" s="404"/>
      <c r="I45" s="405"/>
      <c r="J45" s="406"/>
      <c r="K45" s="403"/>
      <c r="L45" s="406"/>
      <c r="M45" s="403"/>
      <c r="N45" s="407"/>
      <c r="O45" s="402"/>
      <c r="P45" s="402"/>
    </row>
    <row r="46" spans="1:16" s="139" customFormat="1" x14ac:dyDescent="0.2">
      <c r="C46" s="334"/>
      <c r="D46" s="335"/>
      <c r="E46" s="334"/>
      <c r="F46" s="417" t="s">
        <v>321</v>
      </c>
      <c r="G46" s="154"/>
      <c r="H46" s="154"/>
      <c r="I46" s="418"/>
      <c r="J46" s="419">
        <f>SUM(I47:I48)</f>
        <v>0</v>
      </c>
      <c r="K46" s="86"/>
      <c r="L46" s="94"/>
      <c r="M46" s="86"/>
      <c r="N46" s="94"/>
      <c r="O46" s="84"/>
      <c r="P46" s="84"/>
    </row>
    <row r="47" spans="1:16" s="375" customFormat="1" x14ac:dyDescent="0.2">
      <c r="C47" s="374"/>
      <c r="D47" s="376"/>
      <c r="E47" s="374"/>
      <c r="F47" s="376" t="s">
        <v>836</v>
      </c>
      <c r="G47" s="377"/>
      <c r="H47" s="377"/>
      <c r="I47" s="501">
        <f>6000+600-1000-3692-300-125-25-50-6.5-70+675+78-150-200-30+100-1804.5</f>
        <v>0</v>
      </c>
      <c r="J47" s="494"/>
      <c r="K47" s="376"/>
      <c r="L47" s="381"/>
      <c r="M47" s="376"/>
      <c r="N47" s="379">
        <f>IFERROR(VLOOKUP(A47,'[1]Sum table'!$A:$AV,48,0),0)</f>
        <v>0</v>
      </c>
      <c r="O47" s="374"/>
      <c r="P47" s="374"/>
    </row>
    <row r="48" spans="1:16" s="375" customFormat="1" x14ac:dyDescent="0.2">
      <c r="C48" s="556"/>
      <c r="D48" s="557"/>
      <c r="E48" s="556"/>
      <c r="F48" s="557" t="s">
        <v>837</v>
      </c>
      <c r="G48" s="558"/>
      <c r="H48" s="558"/>
      <c r="I48" s="559">
        <v>0</v>
      </c>
      <c r="J48" s="560"/>
      <c r="K48" s="557"/>
      <c r="L48" s="560"/>
      <c r="M48" s="557"/>
      <c r="N48" s="561">
        <f>IFERROR(VLOOKUP(A48,'[1]Sum table'!$A:$AV,48,0),0)</f>
        <v>0</v>
      </c>
      <c r="O48" s="556"/>
      <c r="P48" s="556" t="s">
        <v>838</v>
      </c>
    </row>
    <row r="49" spans="1:16" s="139" customFormat="1" x14ac:dyDescent="0.2">
      <c r="A49" s="416"/>
      <c r="B49" s="416"/>
      <c r="C49" s="87"/>
      <c r="D49" s="87"/>
      <c r="E49" s="87"/>
      <c r="F49" s="87"/>
      <c r="G49" s="87"/>
      <c r="H49" s="87"/>
      <c r="I49" s="197"/>
      <c r="J49" s="87"/>
      <c r="K49" s="104"/>
      <c r="L49" s="446">
        <f>SUM(L4:L48)</f>
        <v>127749.8</v>
      </c>
      <c r="M49" s="447"/>
      <c r="N49" s="446">
        <f>SUM(N4:N48)</f>
        <v>127749.8</v>
      </c>
      <c r="O49" s="87"/>
      <c r="P49" s="197"/>
    </row>
    <row r="50" spans="1:16" s="139" customFormat="1" x14ac:dyDescent="0.2">
      <c r="A50" s="416"/>
      <c r="B50" s="416"/>
      <c r="C50" s="87"/>
      <c r="D50" s="87"/>
      <c r="E50" s="87"/>
      <c r="F50" s="87"/>
      <c r="G50" s="87"/>
      <c r="H50" s="87"/>
      <c r="I50" s="197"/>
      <c r="J50" s="87"/>
      <c r="K50" s="553"/>
      <c r="L50" s="553"/>
      <c r="M50" s="553"/>
      <c r="N50" s="553"/>
      <c r="O50" s="197"/>
      <c r="P50" s="87"/>
    </row>
    <row r="51" spans="1:16" s="139" customFormat="1" x14ac:dyDescent="0.2">
      <c r="K51" s="553"/>
      <c r="L51" s="553"/>
      <c r="M51" s="553"/>
      <c r="N51" s="553"/>
    </row>
  </sheetData>
  <pageMargins left="0.7" right="0.7" top="0.75" bottom="0.75" header="0.3" footer="0.3"/>
  <pageSetup paperSize="9" orientation="landscape" horizontalDpi="0" verticalDpi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S94"/>
  <sheetViews>
    <sheetView topLeftCell="E63" zoomScale="80" zoomScaleNormal="80" zoomScalePageLayoutView="80" workbookViewId="0">
      <selection activeCell="N42" sqref="N42"/>
    </sheetView>
  </sheetViews>
  <sheetFormatPr baseColWidth="10" defaultColWidth="8.83203125" defaultRowHeight="15" x14ac:dyDescent="0.2"/>
  <cols>
    <col min="1" max="1" width="16.33203125" bestFit="1" customWidth="1"/>
    <col min="2" max="2" width="1.33203125" bestFit="1" customWidth="1"/>
    <col min="3" max="3" width="8.83203125" customWidth="1"/>
    <col min="4" max="4" width="7.33203125" customWidth="1"/>
    <col min="5" max="5" width="8.83203125" bestFit="1" customWidth="1"/>
    <col min="6" max="6" width="42.33203125" customWidth="1"/>
    <col min="7" max="7" width="34.1640625" bestFit="1" customWidth="1"/>
    <col min="8" max="8" width="23" bestFit="1" customWidth="1"/>
    <col min="9" max="9" width="15.1640625" style="475" bestFit="1" customWidth="1"/>
    <col min="10" max="10" width="19.83203125" bestFit="1" customWidth="1"/>
    <col min="11" max="11" width="3.33203125" customWidth="1"/>
    <col min="12" max="12" width="15.33203125" bestFit="1" customWidth="1"/>
    <col min="13" max="13" width="3.33203125" customWidth="1"/>
    <col min="14" max="14" width="19.33203125" bestFit="1" customWidth="1"/>
    <col min="15" max="15" width="26.83203125" bestFit="1" customWidth="1"/>
    <col min="16" max="16" width="39.33203125" customWidth="1"/>
    <col min="17" max="17" width="56.6640625" customWidth="1"/>
    <col min="18" max="18" width="11.33203125" bestFit="1" customWidth="1"/>
  </cols>
  <sheetData>
    <row r="1" spans="1:18" ht="21" x14ac:dyDescent="0.25">
      <c r="A1" s="21"/>
      <c r="B1" s="21"/>
      <c r="C1" s="20" t="s">
        <v>839</v>
      </c>
      <c r="D1" s="21"/>
      <c r="E1" s="21"/>
      <c r="F1" s="20"/>
      <c r="G1" s="22"/>
      <c r="H1" s="22" t="s">
        <v>62</v>
      </c>
      <c r="I1" s="472"/>
      <c r="J1" s="24">
        <f>TOTALS!G12</f>
        <v>216757.8</v>
      </c>
      <c r="K1" s="340"/>
      <c r="L1" s="341" t="s">
        <v>63</v>
      </c>
      <c r="M1" s="340"/>
      <c r="N1" s="341" t="s">
        <v>64</v>
      </c>
      <c r="O1" s="27" t="s">
        <v>65</v>
      </c>
      <c r="P1" s="27" t="s">
        <v>66</v>
      </c>
      <c r="Q1" s="553"/>
      <c r="R1" s="553"/>
    </row>
    <row r="2" spans="1:18" ht="19" x14ac:dyDescent="0.25">
      <c r="A2" s="37"/>
      <c r="B2" s="37"/>
      <c r="C2" s="30"/>
      <c r="D2" s="31"/>
      <c r="E2" s="30"/>
      <c r="F2" s="32"/>
      <c r="G2" s="33"/>
      <c r="H2" s="34" t="s">
        <v>67</v>
      </c>
      <c r="I2" s="346" t="s">
        <v>68</v>
      </c>
      <c r="J2" s="251">
        <f>SUM(J4:J97)</f>
        <v>216757.8</v>
      </c>
      <c r="K2" s="32"/>
      <c r="L2" s="42"/>
      <c r="M2" s="32"/>
      <c r="N2" s="42"/>
      <c r="O2" s="41"/>
      <c r="P2" s="41"/>
      <c r="Q2" s="553"/>
      <c r="R2" s="553"/>
    </row>
    <row r="3" spans="1:18" ht="32" x14ac:dyDescent="0.2">
      <c r="A3" s="1"/>
      <c r="B3" s="1"/>
      <c r="C3" s="43" t="s">
        <v>71</v>
      </c>
      <c r="D3" s="44" t="s">
        <v>72</v>
      </c>
      <c r="E3" s="43" t="s">
        <v>73</v>
      </c>
      <c r="F3" s="45" t="s">
        <v>74</v>
      </c>
      <c r="G3" s="46" t="s">
        <v>66</v>
      </c>
      <c r="H3" s="46" t="s">
        <v>75</v>
      </c>
      <c r="I3" s="473"/>
      <c r="J3" s="48"/>
      <c r="K3" s="125"/>
      <c r="L3" s="48"/>
      <c r="M3" s="45"/>
      <c r="N3" s="252"/>
      <c r="O3" s="171"/>
      <c r="P3" s="171"/>
      <c r="Q3" s="553"/>
      <c r="R3" s="553"/>
    </row>
    <row r="4" spans="1:18" ht="16" x14ac:dyDescent="0.2">
      <c r="A4" s="553"/>
      <c r="B4" s="553"/>
      <c r="C4" s="54"/>
      <c r="D4" s="553"/>
      <c r="E4" s="54"/>
      <c r="F4" s="56" t="s">
        <v>453</v>
      </c>
      <c r="G4" s="55"/>
      <c r="H4" s="55"/>
      <c r="I4" s="258"/>
      <c r="J4" s="58">
        <f>SUM(I5:I8)</f>
        <v>145049.69</v>
      </c>
      <c r="K4" s="161"/>
      <c r="L4" s="160"/>
      <c r="M4" s="130"/>
      <c r="N4" s="113"/>
      <c r="O4" s="54"/>
      <c r="P4" s="54"/>
      <c r="Q4" s="553"/>
      <c r="R4" s="553"/>
    </row>
    <row r="5" spans="1:18" s="416" customFormat="1" ht="16" x14ac:dyDescent="0.2">
      <c r="A5" s="64" t="str">
        <f>C5&amp;B5&amp;D5&amp;B5&amp;E5</f>
        <v>ZK101.K207.I009</v>
      </c>
      <c r="B5" s="64" t="s">
        <v>77</v>
      </c>
      <c r="C5" s="424" t="s">
        <v>88</v>
      </c>
      <c r="D5" s="416" t="s">
        <v>89</v>
      </c>
      <c r="E5" s="424" t="s">
        <v>46</v>
      </c>
      <c r="F5" s="427" t="s">
        <v>840</v>
      </c>
      <c r="G5" s="429" t="s">
        <v>841</v>
      </c>
      <c r="H5" s="429"/>
      <c r="I5" s="259">
        <v>112726.76</v>
      </c>
      <c r="J5" s="430"/>
      <c r="K5" s="431"/>
      <c r="L5" s="430">
        <v>112726.76</v>
      </c>
      <c r="M5" s="427"/>
      <c r="N5" s="430">
        <f>IFERROR(VLOOKUP(A5,'[1]Sum table'!$A:$AV,48,0),0)</f>
        <v>112726.87</v>
      </c>
      <c r="O5" s="424" t="s">
        <v>842</v>
      </c>
      <c r="P5" s="571" t="s">
        <v>843</v>
      </c>
    </row>
    <row r="6" spans="1:18" s="416" customFormat="1" ht="16" x14ac:dyDescent="0.2">
      <c r="A6" s="64" t="str">
        <f t="shared" ref="A6:A69" si="0">C6&amp;B6&amp;D6&amp;B6&amp;E6</f>
        <v>ZK101.K174.I009</v>
      </c>
      <c r="B6" s="64" t="s">
        <v>77</v>
      </c>
      <c r="C6" s="424" t="s">
        <v>88</v>
      </c>
      <c r="D6" s="416" t="s">
        <v>844</v>
      </c>
      <c r="E6" s="424" t="s">
        <v>46</v>
      </c>
      <c r="F6" s="427" t="s">
        <v>845</v>
      </c>
      <c r="G6" s="429"/>
      <c r="H6" s="429"/>
      <c r="I6" s="259">
        <v>322.93</v>
      </c>
      <c r="J6" s="430"/>
      <c r="K6" s="431"/>
      <c r="L6" s="430">
        <v>322.93</v>
      </c>
      <c r="M6" s="427"/>
      <c r="N6" s="430">
        <f>IFERROR(VLOOKUP(A6,'[1]Sum table'!$A:$AV,48,0),0)</f>
        <v>322.93</v>
      </c>
      <c r="O6" s="424" t="s">
        <v>846</v>
      </c>
      <c r="P6" s="571"/>
    </row>
    <row r="7" spans="1:18" s="375" customFormat="1" ht="16" x14ac:dyDescent="0.2">
      <c r="A7" s="64" t="str">
        <f t="shared" si="0"/>
        <v>ZK101.K216.I009</v>
      </c>
      <c r="B7" s="64" t="s">
        <v>77</v>
      </c>
      <c r="C7" s="374" t="s">
        <v>88</v>
      </c>
      <c r="D7" s="375" t="s">
        <v>847</v>
      </c>
      <c r="E7" s="374" t="s">
        <v>46</v>
      </c>
      <c r="F7" s="376" t="s">
        <v>848</v>
      </c>
      <c r="G7" s="377"/>
      <c r="H7" s="377"/>
      <c r="I7" s="194">
        <f>20000+12000</f>
        <v>32000</v>
      </c>
      <c r="J7" s="379"/>
      <c r="K7" s="380"/>
      <c r="L7" s="379">
        <v>32000</v>
      </c>
      <c r="M7" s="376"/>
      <c r="N7" s="379">
        <f>IFERROR(VLOOKUP(A7,'[1]Sum table'!$A:$AV,48,0),0)</f>
        <v>32000</v>
      </c>
      <c r="O7" s="374"/>
      <c r="P7" s="74" t="s">
        <v>849</v>
      </c>
    </row>
    <row r="8" spans="1:18" ht="16" x14ac:dyDescent="0.2">
      <c r="A8" s="64" t="str">
        <f t="shared" si="0"/>
        <v>..</v>
      </c>
      <c r="B8" s="64" t="s">
        <v>77</v>
      </c>
      <c r="C8" s="84"/>
      <c r="D8" s="139"/>
      <c r="E8" s="84"/>
      <c r="F8" s="104"/>
      <c r="G8" s="103"/>
      <c r="H8" s="103"/>
      <c r="I8" s="325"/>
      <c r="J8" s="106"/>
      <c r="K8" s="89"/>
      <c r="L8" s="88"/>
      <c r="M8" s="86"/>
      <c r="N8" s="94"/>
      <c r="O8" s="84"/>
      <c r="P8" s="119"/>
      <c r="Q8" s="553"/>
      <c r="R8" s="553"/>
    </row>
    <row r="9" spans="1:18" ht="16" x14ac:dyDescent="0.2">
      <c r="A9" s="64" t="str">
        <f t="shared" si="0"/>
        <v>..</v>
      </c>
      <c r="B9" s="64" t="s">
        <v>77</v>
      </c>
      <c r="C9" s="61"/>
      <c r="D9" s="54"/>
      <c r="E9" s="54"/>
      <c r="F9" s="155" t="s">
        <v>456</v>
      </c>
      <c r="G9" s="55"/>
      <c r="H9" s="55"/>
      <c r="I9" s="271"/>
      <c r="J9" s="184">
        <f>SUM(I10:I43)</f>
        <v>53431.539999999994</v>
      </c>
      <c r="K9" s="59"/>
      <c r="L9" s="58"/>
      <c r="M9" s="55"/>
      <c r="N9" s="55"/>
      <c r="O9" s="54"/>
      <c r="P9" s="63"/>
      <c r="Q9" s="553"/>
      <c r="R9" s="553"/>
    </row>
    <row r="10" spans="1:18" s="375" customFormat="1" ht="16" x14ac:dyDescent="0.2">
      <c r="A10" s="64" t="str">
        <f t="shared" si="0"/>
        <v>ZK103.K161.I009</v>
      </c>
      <c r="B10" s="64" t="s">
        <v>77</v>
      </c>
      <c r="C10" s="376" t="s">
        <v>78</v>
      </c>
      <c r="D10" s="374" t="s">
        <v>79</v>
      </c>
      <c r="E10" s="374" t="s">
        <v>46</v>
      </c>
      <c r="F10" s="377" t="s">
        <v>793</v>
      </c>
      <c r="G10" s="377"/>
      <c r="H10" s="377" t="s">
        <v>458</v>
      </c>
      <c r="I10" s="194">
        <f>30000-6508.3+3000+7329-1655.34+231.31+113+22.3</f>
        <v>32531.969999999998</v>
      </c>
      <c r="J10" s="501"/>
      <c r="K10" s="380"/>
      <c r="L10" s="412">
        <v>32531.97</v>
      </c>
      <c r="M10" s="377"/>
      <c r="N10" s="501">
        <f>IFERROR(VLOOKUP(A10,'[1]Sum table'!$A:$AV,48,0),0)</f>
        <v>32531.97</v>
      </c>
      <c r="O10" s="374">
        <v>201705651</v>
      </c>
      <c r="P10" s="381" t="s">
        <v>850</v>
      </c>
    </row>
    <row r="11" spans="1:18" s="375" customFormat="1" ht="16" x14ac:dyDescent="0.2">
      <c r="A11" s="64" t="str">
        <f t="shared" si="0"/>
        <v>ZK106.K227.I009</v>
      </c>
      <c r="B11" s="64" t="s">
        <v>77</v>
      </c>
      <c r="C11" s="376" t="s">
        <v>304</v>
      </c>
      <c r="D11" s="374" t="s">
        <v>100</v>
      </c>
      <c r="E11" s="374" t="s">
        <v>46</v>
      </c>
      <c r="F11" s="377" t="s">
        <v>851</v>
      </c>
      <c r="G11" s="377"/>
      <c r="H11" s="377"/>
      <c r="I11" s="194">
        <v>0</v>
      </c>
      <c r="J11" s="501"/>
      <c r="K11" s="380"/>
      <c r="L11" s="412"/>
      <c r="M11" s="377"/>
      <c r="N11" s="501"/>
      <c r="O11" s="374"/>
      <c r="P11" s="381"/>
    </row>
    <row r="12" spans="1:18" s="375" customFormat="1" ht="16" x14ac:dyDescent="0.2">
      <c r="A12" s="64" t="str">
        <f t="shared" si="0"/>
        <v>ZK106.K227.I009</v>
      </c>
      <c r="B12" s="64" t="s">
        <v>77</v>
      </c>
      <c r="C12" s="376" t="s">
        <v>304</v>
      </c>
      <c r="D12" s="374" t="s">
        <v>100</v>
      </c>
      <c r="E12" s="374" t="s">
        <v>46</v>
      </c>
      <c r="F12" s="377" t="s">
        <v>801</v>
      </c>
      <c r="G12" s="414" t="s">
        <v>255</v>
      </c>
      <c r="H12" s="377"/>
      <c r="I12" s="194">
        <v>10</v>
      </c>
      <c r="J12" s="501"/>
      <c r="K12" s="380"/>
      <c r="L12" s="379">
        <v>10</v>
      </c>
      <c r="M12" s="377" t="s">
        <v>93</v>
      </c>
      <c r="N12" s="501">
        <f>IFERROR(VLOOKUP(A12,'[1]Sum table'!$A:$AV,48,0),0)-N13-N14</f>
        <v>10</v>
      </c>
      <c r="O12" s="374"/>
      <c r="P12" s="381"/>
      <c r="R12" s="483"/>
    </row>
    <row r="13" spans="1:18" s="375" customFormat="1" ht="16" x14ac:dyDescent="0.2">
      <c r="A13" s="64" t="str">
        <f t="shared" si="0"/>
        <v>ZK106.K227.I009</v>
      </c>
      <c r="B13" s="64" t="s">
        <v>77</v>
      </c>
      <c r="C13" s="376" t="s">
        <v>304</v>
      </c>
      <c r="D13" s="434" t="s">
        <v>100</v>
      </c>
      <c r="E13" s="374" t="s">
        <v>46</v>
      </c>
      <c r="F13" s="377" t="s">
        <v>852</v>
      </c>
      <c r="G13" s="377" t="s">
        <v>853</v>
      </c>
      <c r="H13" s="377"/>
      <c r="I13" s="194">
        <v>343.81</v>
      </c>
      <c r="J13" s="501"/>
      <c r="K13" s="380"/>
      <c r="L13" s="379">
        <v>343.81</v>
      </c>
      <c r="M13" s="377"/>
      <c r="N13" s="501">
        <v>343.81</v>
      </c>
      <c r="O13" s="374" t="s">
        <v>296</v>
      </c>
      <c r="P13" s="381"/>
      <c r="R13" s="483"/>
    </row>
    <row r="14" spans="1:18" s="375" customFormat="1" ht="16" x14ac:dyDescent="0.2">
      <c r="A14" s="64" t="str">
        <f t="shared" si="0"/>
        <v>ZK106.K227.I009</v>
      </c>
      <c r="B14" s="64" t="s">
        <v>77</v>
      </c>
      <c r="C14" s="376" t="s">
        <v>304</v>
      </c>
      <c r="D14" s="374" t="s">
        <v>100</v>
      </c>
      <c r="E14" s="374" t="s">
        <v>46</v>
      </c>
      <c r="F14" s="75" t="s">
        <v>854</v>
      </c>
      <c r="G14" s="75" t="s">
        <v>855</v>
      </c>
      <c r="H14" s="75"/>
      <c r="I14" s="194">
        <v>565</v>
      </c>
      <c r="J14" s="80"/>
      <c r="K14" s="79"/>
      <c r="L14" s="78">
        <v>565</v>
      </c>
      <c r="M14" s="75" t="s">
        <v>93</v>
      </c>
      <c r="N14" s="501">
        <v>565</v>
      </c>
      <c r="O14" s="74">
        <v>201705646</v>
      </c>
      <c r="P14" s="83" t="s">
        <v>856</v>
      </c>
    </row>
    <row r="15" spans="1:18" s="375" customFormat="1" ht="16" x14ac:dyDescent="0.2">
      <c r="A15" s="64" t="str">
        <f t="shared" si="0"/>
        <v>ZK106.K253.I009</v>
      </c>
      <c r="B15" s="64" t="s">
        <v>77</v>
      </c>
      <c r="C15" s="376" t="s">
        <v>304</v>
      </c>
      <c r="D15" s="434" t="s">
        <v>672</v>
      </c>
      <c r="E15" s="374" t="s">
        <v>46</v>
      </c>
      <c r="F15" s="377" t="s">
        <v>857</v>
      </c>
      <c r="G15" s="377" t="s">
        <v>858</v>
      </c>
      <c r="H15" s="377"/>
      <c r="I15" s="194">
        <v>435.12</v>
      </c>
      <c r="J15" s="501"/>
      <c r="K15" s="380"/>
      <c r="L15" s="379">
        <v>435.12</v>
      </c>
      <c r="M15" s="377"/>
      <c r="N15" s="501">
        <f>IFERROR(VLOOKUP(A15,'[1]Sum table'!$A:$AV,48,0),0)-N26-N22-N25-N27-N28-N21-N20-N24-N29-N30-N19-N23-N18</f>
        <v>1597.1600000000017</v>
      </c>
      <c r="O15" s="374" t="s">
        <v>176</v>
      </c>
      <c r="P15" s="381"/>
    </row>
    <row r="16" spans="1:18" s="375" customFormat="1" ht="16" x14ac:dyDescent="0.2">
      <c r="A16" s="64" t="str">
        <f t="shared" si="0"/>
        <v>ZK106.K253.I009</v>
      </c>
      <c r="B16" s="64" t="s">
        <v>77</v>
      </c>
      <c r="C16" s="376" t="s">
        <v>304</v>
      </c>
      <c r="D16" s="434" t="s">
        <v>672</v>
      </c>
      <c r="E16" s="374" t="s">
        <v>46</v>
      </c>
      <c r="F16" s="377" t="s">
        <v>859</v>
      </c>
      <c r="G16" s="377" t="s">
        <v>860</v>
      </c>
      <c r="H16" s="377"/>
      <c r="I16" s="194">
        <v>825.28</v>
      </c>
      <c r="J16" s="501"/>
      <c r="K16" s="380"/>
      <c r="L16" s="379">
        <v>825.28</v>
      </c>
      <c r="M16" s="377"/>
      <c r="N16" s="501"/>
      <c r="O16" s="374">
        <v>201705765</v>
      </c>
      <c r="P16" s="381" t="s">
        <v>861</v>
      </c>
    </row>
    <row r="17" spans="1:18" s="387" customFormat="1" ht="16" x14ac:dyDescent="0.2">
      <c r="A17" s="64" t="str">
        <f t="shared" si="0"/>
        <v>ZK106.K253.I009</v>
      </c>
      <c r="B17" s="64" t="s">
        <v>77</v>
      </c>
      <c r="C17" s="390" t="s">
        <v>304</v>
      </c>
      <c r="D17" s="432" t="s">
        <v>672</v>
      </c>
      <c r="E17" s="394" t="s">
        <v>46</v>
      </c>
      <c r="F17" s="392" t="s">
        <v>862</v>
      </c>
      <c r="G17" s="392" t="s">
        <v>863</v>
      </c>
      <c r="H17" s="392"/>
      <c r="I17" s="253">
        <f>650-313.24</f>
        <v>336.76</v>
      </c>
      <c r="J17" s="445"/>
      <c r="K17" s="389"/>
      <c r="L17" s="604">
        <v>336.76</v>
      </c>
      <c r="M17" s="392"/>
      <c r="N17" s="445"/>
      <c r="O17" s="394">
        <v>201705665</v>
      </c>
      <c r="P17" s="413"/>
      <c r="Q17" s="375"/>
      <c r="R17" s="375"/>
    </row>
    <row r="18" spans="1:18" s="375" customFormat="1" ht="16" x14ac:dyDescent="0.2">
      <c r="A18" s="64" t="str">
        <f t="shared" si="0"/>
        <v>ZK106.K253.I009</v>
      </c>
      <c r="B18" s="64" t="s">
        <v>77</v>
      </c>
      <c r="C18" s="376" t="s">
        <v>304</v>
      </c>
      <c r="D18" s="434" t="s">
        <v>672</v>
      </c>
      <c r="E18" s="374" t="s">
        <v>46</v>
      </c>
      <c r="F18" s="377" t="s">
        <v>864</v>
      </c>
      <c r="G18" s="377" t="s">
        <v>865</v>
      </c>
      <c r="H18" s="377"/>
      <c r="I18" s="194">
        <v>8270.9</v>
      </c>
      <c r="J18" s="501"/>
      <c r="K18" s="380"/>
      <c r="L18" s="379">
        <v>8270.9</v>
      </c>
      <c r="M18" s="377"/>
      <c r="N18" s="501">
        <v>8270.9</v>
      </c>
      <c r="O18" s="374"/>
      <c r="P18" s="381"/>
    </row>
    <row r="19" spans="1:18" s="375" customFormat="1" ht="16" x14ac:dyDescent="0.2">
      <c r="A19" s="64" t="str">
        <f t="shared" si="0"/>
        <v>ZK106.K253.I009</v>
      </c>
      <c r="B19" s="64" t="s">
        <v>77</v>
      </c>
      <c r="C19" s="376" t="s">
        <v>304</v>
      </c>
      <c r="D19" s="434" t="s">
        <v>672</v>
      </c>
      <c r="E19" s="374" t="s">
        <v>46</v>
      </c>
      <c r="F19" s="377" t="s">
        <v>866</v>
      </c>
      <c r="G19" s="377" t="s">
        <v>867</v>
      </c>
      <c r="H19" s="377"/>
      <c r="I19" s="194">
        <f>250+77.6</f>
        <v>327.60000000000002</v>
      </c>
      <c r="J19" s="501"/>
      <c r="K19" s="380"/>
      <c r="L19" s="379">
        <v>327.60000000000002</v>
      </c>
      <c r="M19" s="377"/>
      <c r="N19" s="501">
        <v>327.60000000000002</v>
      </c>
      <c r="O19" s="374">
        <v>201706160</v>
      </c>
      <c r="P19" s="381" t="s">
        <v>868</v>
      </c>
    </row>
    <row r="20" spans="1:18" s="375" customFormat="1" ht="16" x14ac:dyDescent="0.2">
      <c r="A20" s="64" t="str">
        <f t="shared" si="0"/>
        <v>ZK106.K253.I009</v>
      </c>
      <c r="B20" s="64" t="s">
        <v>77</v>
      </c>
      <c r="C20" s="376" t="s">
        <v>304</v>
      </c>
      <c r="D20" s="434" t="s">
        <v>672</v>
      </c>
      <c r="E20" s="374" t="s">
        <v>46</v>
      </c>
      <c r="F20" s="377" t="s">
        <v>869</v>
      </c>
      <c r="G20" s="377" t="s">
        <v>870</v>
      </c>
      <c r="H20" s="377"/>
      <c r="I20" s="194">
        <v>4479</v>
      </c>
      <c r="J20" s="501"/>
      <c r="K20" s="380"/>
      <c r="L20" s="412">
        <v>4479</v>
      </c>
      <c r="M20" s="377"/>
      <c r="N20" s="435">
        <v>4479</v>
      </c>
      <c r="O20" s="374">
        <v>201706167</v>
      </c>
      <c r="P20" s="381" t="s">
        <v>871</v>
      </c>
    </row>
    <row r="21" spans="1:18" s="375" customFormat="1" ht="16" x14ac:dyDescent="0.2">
      <c r="A21" s="64" t="str">
        <f t="shared" si="0"/>
        <v>ZK106.K253.I009</v>
      </c>
      <c r="B21" s="64" t="s">
        <v>77</v>
      </c>
      <c r="C21" s="376" t="s">
        <v>304</v>
      </c>
      <c r="D21" s="434" t="s">
        <v>672</v>
      </c>
      <c r="E21" s="374" t="s">
        <v>46</v>
      </c>
      <c r="F21" s="377" t="s">
        <v>872</v>
      </c>
      <c r="G21" s="377" t="s">
        <v>873</v>
      </c>
      <c r="H21" s="377"/>
      <c r="I21" s="194">
        <v>324</v>
      </c>
      <c r="J21" s="501"/>
      <c r="K21" s="380"/>
      <c r="L21" s="379">
        <v>324</v>
      </c>
      <c r="M21" s="377"/>
      <c r="N21" s="435">
        <v>324</v>
      </c>
      <c r="O21" s="374">
        <v>201705763</v>
      </c>
      <c r="P21" s="381" t="s">
        <v>428</v>
      </c>
    </row>
    <row r="22" spans="1:18" s="416" customFormat="1" ht="16" x14ac:dyDescent="0.2">
      <c r="A22" s="64" t="str">
        <f t="shared" si="0"/>
        <v>ZK106.K253.I009</v>
      </c>
      <c r="B22" s="64" t="s">
        <v>77</v>
      </c>
      <c r="C22" s="427" t="s">
        <v>304</v>
      </c>
      <c r="D22" s="425" t="s">
        <v>672</v>
      </c>
      <c r="E22" s="424" t="s">
        <v>46</v>
      </c>
      <c r="F22" s="429" t="s">
        <v>874</v>
      </c>
      <c r="G22" s="429" t="s">
        <v>798</v>
      </c>
      <c r="H22" s="429"/>
      <c r="I22" s="259">
        <v>0</v>
      </c>
      <c r="J22" s="555"/>
      <c r="K22" s="431"/>
      <c r="L22" s="430">
        <v>0</v>
      </c>
      <c r="M22" s="429"/>
      <c r="N22" s="433"/>
      <c r="O22" s="424"/>
      <c r="P22" s="426" t="s">
        <v>875</v>
      </c>
    </row>
    <row r="23" spans="1:18" s="375" customFormat="1" ht="16" x14ac:dyDescent="0.2">
      <c r="A23" s="64" t="str">
        <f t="shared" si="0"/>
        <v>ZK106.K253.I009</v>
      </c>
      <c r="B23" s="64" t="s">
        <v>77</v>
      </c>
      <c r="C23" s="76" t="s">
        <v>304</v>
      </c>
      <c r="D23" s="74" t="s">
        <v>672</v>
      </c>
      <c r="E23" s="74" t="s">
        <v>46</v>
      </c>
      <c r="F23" s="75" t="s">
        <v>876</v>
      </c>
      <c r="G23" s="75" t="s">
        <v>877</v>
      </c>
      <c r="H23" s="75"/>
      <c r="I23" s="194">
        <v>200</v>
      </c>
      <c r="J23" s="80"/>
      <c r="K23" s="79"/>
      <c r="L23" s="78">
        <v>200</v>
      </c>
      <c r="M23" s="75"/>
      <c r="N23" s="435">
        <v>200</v>
      </c>
      <c r="O23" s="74">
        <v>201706158</v>
      </c>
      <c r="P23" s="83" t="s">
        <v>878</v>
      </c>
    </row>
    <row r="24" spans="1:18" s="375" customFormat="1" ht="16" x14ac:dyDescent="0.2">
      <c r="A24" s="64" t="str">
        <f t="shared" si="0"/>
        <v>ZK106.K253.I009</v>
      </c>
      <c r="B24" s="64" t="s">
        <v>77</v>
      </c>
      <c r="C24" s="376" t="s">
        <v>304</v>
      </c>
      <c r="D24" s="434" t="s">
        <v>672</v>
      </c>
      <c r="E24" s="374" t="s">
        <v>46</v>
      </c>
      <c r="F24" s="377" t="s">
        <v>879</v>
      </c>
      <c r="G24" s="377" t="s">
        <v>880</v>
      </c>
      <c r="H24" s="377"/>
      <c r="I24" s="194">
        <f>500-128</f>
        <v>372</v>
      </c>
      <c r="J24" s="501"/>
      <c r="K24" s="380"/>
      <c r="L24" s="379">
        <v>372</v>
      </c>
      <c r="M24" s="377"/>
      <c r="N24" s="435">
        <v>372</v>
      </c>
      <c r="O24" s="374">
        <v>201705840</v>
      </c>
      <c r="P24" s="381" t="s">
        <v>428</v>
      </c>
    </row>
    <row r="25" spans="1:18" s="375" customFormat="1" ht="16" x14ac:dyDescent="0.2">
      <c r="A25" s="64" t="str">
        <f t="shared" si="0"/>
        <v>ZK106.K253.I009</v>
      </c>
      <c r="B25" s="64" t="s">
        <v>77</v>
      </c>
      <c r="C25" s="376" t="s">
        <v>304</v>
      </c>
      <c r="D25" s="434" t="s">
        <v>672</v>
      </c>
      <c r="E25" s="374" t="s">
        <v>46</v>
      </c>
      <c r="F25" s="377" t="s">
        <v>881</v>
      </c>
      <c r="G25" s="377" t="s">
        <v>556</v>
      </c>
      <c r="H25" s="377"/>
      <c r="I25" s="194">
        <v>525</v>
      </c>
      <c r="J25" s="501"/>
      <c r="K25" s="380"/>
      <c r="L25" s="379">
        <v>525</v>
      </c>
      <c r="M25" s="377"/>
      <c r="N25" s="435">
        <v>525</v>
      </c>
      <c r="O25" s="374">
        <v>201705790</v>
      </c>
      <c r="P25" s="381" t="s">
        <v>882</v>
      </c>
    </row>
    <row r="26" spans="1:18" s="375" customFormat="1" ht="16" x14ac:dyDescent="0.2">
      <c r="A26" s="64" t="str">
        <f t="shared" si="0"/>
        <v>ZK106.K253.I009</v>
      </c>
      <c r="B26" s="64" t="s">
        <v>77</v>
      </c>
      <c r="C26" s="376" t="s">
        <v>304</v>
      </c>
      <c r="D26" s="374" t="s">
        <v>672</v>
      </c>
      <c r="E26" s="374" t="s">
        <v>46</v>
      </c>
      <c r="F26" s="75" t="s">
        <v>883</v>
      </c>
      <c r="G26" s="377"/>
      <c r="H26" s="377"/>
      <c r="I26" s="546">
        <v>157.5</v>
      </c>
      <c r="J26" s="353"/>
      <c r="K26" s="121"/>
      <c r="L26" s="82">
        <v>157.5</v>
      </c>
      <c r="M26" s="377"/>
      <c r="N26" s="435">
        <v>157.5</v>
      </c>
      <c r="O26" s="374">
        <v>201706119</v>
      </c>
      <c r="P26" s="381" t="s">
        <v>884</v>
      </c>
    </row>
    <row r="27" spans="1:18" s="375" customFormat="1" ht="16" x14ac:dyDescent="0.2">
      <c r="A27" s="64" t="str">
        <f t="shared" si="0"/>
        <v>ZK106.K253.I009</v>
      </c>
      <c r="B27" s="64" t="s">
        <v>77</v>
      </c>
      <c r="C27" s="376" t="s">
        <v>304</v>
      </c>
      <c r="D27" s="374" t="s">
        <v>672</v>
      </c>
      <c r="E27" s="374" t="s">
        <v>46</v>
      </c>
      <c r="F27" s="75" t="s">
        <v>885</v>
      </c>
      <c r="G27" s="377"/>
      <c r="H27" s="377"/>
      <c r="I27" s="546">
        <v>96</v>
      </c>
      <c r="J27" s="353"/>
      <c r="K27" s="121"/>
      <c r="L27" s="82">
        <v>96</v>
      </c>
      <c r="M27" s="377"/>
      <c r="N27" s="435">
        <v>96</v>
      </c>
      <c r="O27" s="374">
        <v>201706120</v>
      </c>
      <c r="P27" s="381" t="s">
        <v>884</v>
      </c>
    </row>
    <row r="28" spans="1:18" s="375" customFormat="1" ht="16" x14ac:dyDescent="0.2">
      <c r="A28" s="64" t="str">
        <f t="shared" si="0"/>
        <v>ZK106.K253.I009</v>
      </c>
      <c r="B28" s="64" t="s">
        <v>77</v>
      </c>
      <c r="C28" s="376" t="s">
        <v>304</v>
      </c>
      <c r="D28" s="434" t="s">
        <v>672</v>
      </c>
      <c r="E28" s="374" t="s">
        <v>46</v>
      </c>
      <c r="F28" s="377" t="s">
        <v>886</v>
      </c>
      <c r="G28" s="377" t="s">
        <v>289</v>
      </c>
      <c r="H28" s="377"/>
      <c r="I28" s="194">
        <v>175</v>
      </c>
      <c r="J28" s="501"/>
      <c r="K28" s="380"/>
      <c r="L28" s="379">
        <v>175</v>
      </c>
      <c r="M28" s="377"/>
      <c r="N28" s="435">
        <v>175</v>
      </c>
      <c r="O28" s="374">
        <v>201705931</v>
      </c>
      <c r="P28" s="381" t="s">
        <v>878</v>
      </c>
    </row>
    <row r="29" spans="1:18" s="375" customFormat="1" ht="16" x14ac:dyDescent="0.2">
      <c r="A29" s="64" t="str">
        <f t="shared" si="0"/>
        <v>ZK106.K253.I009</v>
      </c>
      <c r="B29" s="64" t="s">
        <v>77</v>
      </c>
      <c r="C29" s="376" t="s">
        <v>304</v>
      </c>
      <c r="D29" s="434" t="s">
        <v>672</v>
      </c>
      <c r="E29" s="374" t="s">
        <v>46</v>
      </c>
      <c r="F29" s="377" t="s">
        <v>886</v>
      </c>
      <c r="G29" s="377" t="s">
        <v>887</v>
      </c>
      <c r="H29" s="377"/>
      <c r="I29" s="194">
        <v>175</v>
      </c>
      <c r="J29" s="501"/>
      <c r="K29" s="380"/>
      <c r="L29" s="379">
        <v>175</v>
      </c>
      <c r="M29" s="377"/>
      <c r="N29" s="435">
        <v>175</v>
      </c>
      <c r="O29" s="374">
        <v>201705932</v>
      </c>
      <c r="P29" s="381" t="s">
        <v>888</v>
      </c>
    </row>
    <row r="30" spans="1:18" s="375" customFormat="1" ht="16" x14ac:dyDescent="0.2">
      <c r="A30" s="64" t="str">
        <f t="shared" si="0"/>
        <v>ZK106.K253.I009</v>
      </c>
      <c r="B30" s="64" t="s">
        <v>77</v>
      </c>
      <c r="C30" s="376" t="s">
        <v>304</v>
      </c>
      <c r="D30" s="374" t="s">
        <v>672</v>
      </c>
      <c r="E30" s="374" t="s">
        <v>46</v>
      </c>
      <c r="F30" s="75" t="s">
        <v>889</v>
      </c>
      <c r="G30" s="377" t="s">
        <v>873</v>
      </c>
      <c r="H30" s="377"/>
      <c r="I30" s="546">
        <v>322.99</v>
      </c>
      <c r="J30" s="353"/>
      <c r="K30" s="121"/>
      <c r="L30" s="78">
        <v>322.99</v>
      </c>
      <c r="M30" s="377"/>
      <c r="N30" s="414">
        <v>322.99</v>
      </c>
      <c r="O30" s="374">
        <v>201706113</v>
      </c>
      <c r="P30" s="381"/>
    </row>
    <row r="31" spans="1:18" s="375" customFormat="1" ht="16" x14ac:dyDescent="0.2">
      <c r="A31" s="64" t="str">
        <f t="shared" si="0"/>
        <v>ZK106.K248.I009</v>
      </c>
      <c r="B31" s="64" t="s">
        <v>77</v>
      </c>
      <c r="C31" s="76" t="s">
        <v>304</v>
      </c>
      <c r="D31" s="74" t="s">
        <v>547</v>
      </c>
      <c r="E31" s="74" t="s">
        <v>46</v>
      </c>
      <c r="F31" s="75" t="s">
        <v>890</v>
      </c>
      <c r="G31" s="75"/>
      <c r="H31" s="75"/>
      <c r="I31" s="194">
        <v>140.83000000000001</v>
      </c>
      <c r="J31" s="80"/>
      <c r="K31" s="79"/>
      <c r="L31" s="78">
        <v>140.83000000000001</v>
      </c>
      <c r="M31" s="75"/>
      <c r="N31" s="501">
        <f>IFERROR(VLOOKUP(A31,'[1]Sum table'!$A:$AV,48,0),0)</f>
        <v>140.83000000000001</v>
      </c>
      <c r="O31" s="74"/>
      <c r="P31" s="83"/>
    </row>
    <row r="32" spans="1:18" s="375" customFormat="1" ht="16" x14ac:dyDescent="0.2">
      <c r="A32" s="64" t="str">
        <f t="shared" si="0"/>
        <v>ZK106.K232.I009</v>
      </c>
      <c r="B32" s="64" t="s">
        <v>77</v>
      </c>
      <c r="C32" s="76" t="s">
        <v>304</v>
      </c>
      <c r="D32" s="74" t="s">
        <v>558</v>
      </c>
      <c r="E32" s="74" t="s">
        <v>46</v>
      </c>
      <c r="F32" s="75" t="s">
        <v>891</v>
      </c>
      <c r="G32" s="75" t="s">
        <v>892</v>
      </c>
      <c r="H32" s="75"/>
      <c r="I32" s="194">
        <v>150</v>
      </c>
      <c r="J32" s="80"/>
      <c r="K32" s="79"/>
      <c r="L32" s="78">
        <v>150</v>
      </c>
      <c r="M32" s="75"/>
      <c r="N32" s="501">
        <f>IFERROR(VLOOKUP(A32,'[1]Sum table'!$A:$AV,48,0),0)-N33</f>
        <v>150</v>
      </c>
      <c r="O32" s="74"/>
      <c r="P32" s="83"/>
    </row>
    <row r="33" spans="1:19" s="375" customFormat="1" ht="16" x14ac:dyDescent="0.2">
      <c r="A33" s="64" t="str">
        <f t="shared" si="0"/>
        <v>ZK106.K232.I009</v>
      </c>
      <c r="B33" s="64" t="s">
        <v>77</v>
      </c>
      <c r="C33" s="76" t="s">
        <v>304</v>
      </c>
      <c r="D33" s="74" t="s">
        <v>558</v>
      </c>
      <c r="E33" s="74" t="s">
        <v>46</v>
      </c>
      <c r="F33" s="75" t="s">
        <v>893</v>
      </c>
      <c r="G33" s="75" t="s">
        <v>894</v>
      </c>
      <c r="H33" s="75"/>
      <c r="I33" s="194">
        <v>2100</v>
      </c>
      <c r="J33" s="80"/>
      <c r="K33" s="79"/>
      <c r="L33" s="78">
        <v>2100</v>
      </c>
      <c r="M33" s="75"/>
      <c r="N33" s="501">
        <v>2100</v>
      </c>
      <c r="O33" s="74">
        <v>201705652</v>
      </c>
      <c r="P33" s="83" t="s">
        <v>895</v>
      </c>
    </row>
    <row r="34" spans="1:19" s="375" customFormat="1" ht="16" x14ac:dyDescent="0.2">
      <c r="A34" s="64" t="str">
        <f t="shared" si="0"/>
        <v>ZK106.K247.I009</v>
      </c>
      <c r="B34" s="64" t="s">
        <v>77</v>
      </c>
      <c r="C34" s="76" t="s">
        <v>304</v>
      </c>
      <c r="D34" s="74" t="s">
        <v>537</v>
      </c>
      <c r="E34" s="74" t="s">
        <v>46</v>
      </c>
      <c r="F34" s="75" t="s">
        <v>896</v>
      </c>
      <c r="G34" s="486" t="s">
        <v>897</v>
      </c>
      <c r="H34" s="75"/>
      <c r="I34" s="194">
        <v>150</v>
      </c>
      <c r="J34" s="80"/>
      <c r="K34" s="79"/>
      <c r="L34" s="78">
        <v>150</v>
      </c>
      <c r="M34" s="75" t="s">
        <v>93</v>
      </c>
      <c r="N34" s="435">
        <f>IFERROR(VLOOKUP(A34,'[1]Sum table'!$A:$AV,48,0),0)-N35-N37-N36-N38-N39-N40</f>
        <v>231.34999999999994</v>
      </c>
      <c r="O34" s="74">
        <v>201705402</v>
      </c>
      <c r="P34" s="83"/>
      <c r="Q34" s="553"/>
      <c r="R34" s="553"/>
    </row>
    <row r="35" spans="1:19" s="375" customFormat="1" ht="16" x14ac:dyDescent="0.2">
      <c r="A35" s="64" t="str">
        <f t="shared" si="0"/>
        <v>ZK106.K247.I009</v>
      </c>
      <c r="B35" s="64" t="s">
        <v>77</v>
      </c>
      <c r="C35" s="76" t="s">
        <v>304</v>
      </c>
      <c r="D35" s="74" t="s">
        <v>537</v>
      </c>
      <c r="E35" s="74" t="s">
        <v>46</v>
      </c>
      <c r="F35" s="75" t="s">
        <v>896</v>
      </c>
      <c r="G35" s="486" t="s">
        <v>898</v>
      </c>
      <c r="H35" s="75"/>
      <c r="I35" s="194">
        <v>150</v>
      </c>
      <c r="J35" s="80"/>
      <c r="K35" s="79"/>
      <c r="L35" s="78">
        <v>150</v>
      </c>
      <c r="M35" s="75"/>
      <c r="N35" s="501">
        <v>150</v>
      </c>
      <c r="O35" s="74">
        <v>201705400</v>
      </c>
      <c r="P35" s="83"/>
      <c r="Q35" s="553"/>
      <c r="R35" s="553"/>
    </row>
    <row r="36" spans="1:19" s="375" customFormat="1" ht="16" x14ac:dyDescent="0.2">
      <c r="A36" s="64" t="str">
        <f t="shared" si="0"/>
        <v>ZK106.K247.I009</v>
      </c>
      <c r="B36" s="64" t="s">
        <v>77</v>
      </c>
      <c r="C36" s="76" t="s">
        <v>304</v>
      </c>
      <c r="D36" s="74" t="s">
        <v>537</v>
      </c>
      <c r="E36" s="74" t="s">
        <v>46</v>
      </c>
      <c r="F36" s="75" t="s">
        <v>899</v>
      </c>
      <c r="G36" s="486"/>
      <c r="H36" s="75"/>
      <c r="I36" s="194">
        <v>11.14</v>
      </c>
      <c r="J36" s="80"/>
      <c r="K36" s="79"/>
      <c r="L36" s="78">
        <v>11.14</v>
      </c>
      <c r="M36" s="75"/>
      <c r="N36" s="501">
        <v>11.14</v>
      </c>
      <c r="O36" s="74"/>
      <c r="P36" s="83"/>
      <c r="Q36" s="553"/>
      <c r="R36" s="553"/>
    </row>
    <row r="37" spans="1:19" s="375" customFormat="1" ht="16" x14ac:dyDescent="0.2">
      <c r="A37" s="64" t="str">
        <f t="shared" si="0"/>
        <v>ZK106.K247.I009</v>
      </c>
      <c r="B37" s="64" t="s">
        <v>77</v>
      </c>
      <c r="C37" s="76" t="s">
        <v>304</v>
      </c>
      <c r="D37" s="74" t="s">
        <v>537</v>
      </c>
      <c r="E37" s="74" t="s">
        <v>46</v>
      </c>
      <c r="F37" s="75" t="s">
        <v>900</v>
      </c>
      <c r="G37" s="75"/>
      <c r="H37" s="75"/>
      <c r="I37" s="259">
        <v>89.6</v>
      </c>
      <c r="J37" s="80"/>
      <c r="K37" s="79"/>
      <c r="L37" s="78">
        <v>89.6</v>
      </c>
      <c r="M37" s="75"/>
      <c r="N37" s="501">
        <v>89.6</v>
      </c>
      <c r="O37" s="74" t="s">
        <v>901</v>
      </c>
      <c r="P37" s="83"/>
    </row>
    <row r="38" spans="1:19" s="375" customFormat="1" ht="16" x14ac:dyDescent="0.2">
      <c r="A38" s="64" t="str">
        <f t="shared" si="0"/>
        <v>ZK106.K247.I009</v>
      </c>
      <c r="B38" s="64" t="s">
        <v>77</v>
      </c>
      <c r="C38" s="76" t="s">
        <v>304</v>
      </c>
      <c r="D38" s="74" t="s">
        <v>537</v>
      </c>
      <c r="E38" s="74" t="s">
        <v>46</v>
      </c>
      <c r="F38" s="75" t="s">
        <v>902</v>
      </c>
      <c r="G38" s="75" t="s">
        <v>903</v>
      </c>
      <c r="H38" s="75"/>
      <c r="I38" s="194">
        <v>54</v>
      </c>
      <c r="J38" s="80"/>
      <c r="K38" s="79"/>
      <c r="L38" s="78">
        <v>54</v>
      </c>
      <c r="M38" s="75"/>
      <c r="N38" s="501">
        <v>54</v>
      </c>
      <c r="O38" s="74">
        <v>201705382</v>
      </c>
      <c r="P38" s="83" t="s">
        <v>812</v>
      </c>
    </row>
    <row r="39" spans="1:19" s="375" customFormat="1" ht="16" x14ac:dyDescent="0.2">
      <c r="A39" s="64" t="str">
        <f t="shared" si="0"/>
        <v>ZK106.K247.I009</v>
      </c>
      <c r="B39" s="64" t="s">
        <v>77</v>
      </c>
      <c r="C39" s="76" t="s">
        <v>304</v>
      </c>
      <c r="D39" s="74" t="s">
        <v>537</v>
      </c>
      <c r="E39" s="74" t="s">
        <v>46</v>
      </c>
      <c r="F39" s="75" t="s">
        <v>904</v>
      </c>
      <c r="G39" s="75" t="s">
        <v>905</v>
      </c>
      <c r="H39" s="75"/>
      <c r="I39" s="194">
        <v>6.75</v>
      </c>
      <c r="J39" s="80"/>
      <c r="K39" s="79"/>
      <c r="L39" s="78">
        <v>6.75</v>
      </c>
      <c r="M39" s="75"/>
      <c r="N39" s="501">
        <v>6.75</v>
      </c>
      <c r="O39" s="74" t="s">
        <v>128</v>
      </c>
      <c r="P39" s="83"/>
    </row>
    <row r="40" spans="1:19" s="375" customFormat="1" ht="16" x14ac:dyDescent="0.2">
      <c r="A40" s="64" t="str">
        <f t="shared" si="0"/>
        <v>ZK106.K247.I009</v>
      </c>
      <c r="B40" s="64" t="s">
        <v>77</v>
      </c>
      <c r="C40" s="76" t="s">
        <v>304</v>
      </c>
      <c r="D40" s="74" t="s">
        <v>537</v>
      </c>
      <c r="E40" s="74" t="s">
        <v>46</v>
      </c>
      <c r="F40" s="75" t="s">
        <v>906</v>
      </c>
      <c r="G40" s="75" t="s">
        <v>907</v>
      </c>
      <c r="H40" s="75"/>
      <c r="I40" s="194">
        <v>7.34</v>
      </c>
      <c r="J40" s="80"/>
      <c r="K40" s="79"/>
      <c r="L40" s="78">
        <v>7.34</v>
      </c>
      <c r="M40" s="75"/>
      <c r="N40" s="501">
        <v>7.34</v>
      </c>
      <c r="O40" s="74" t="s">
        <v>128</v>
      </c>
      <c r="P40" s="83"/>
    </row>
    <row r="41" spans="1:19" s="375" customFormat="1" ht="16" x14ac:dyDescent="0.2">
      <c r="A41" s="64" t="str">
        <f t="shared" si="0"/>
        <v>ZK106.K247.I009</v>
      </c>
      <c r="B41" s="64" t="s">
        <v>77</v>
      </c>
      <c r="C41" s="76" t="s">
        <v>304</v>
      </c>
      <c r="D41" s="74" t="s">
        <v>537</v>
      </c>
      <c r="E41" s="74" t="s">
        <v>46</v>
      </c>
      <c r="F41" s="75" t="s">
        <v>908</v>
      </c>
      <c r="G41" s="75" t="s">
        <v>909</v>
      </c>
      <c r="H41" s="75"/>
      <c r="I41" s="194">
        <v>81.349999999999994</v>
      </c>
      <c r="J41" s="80"/>
      <c r="K41" s="79"/>
      <c r="L41" s="78">
        <v>81.349999999999994</v>
      </c>
      <c r="M41" s="75" t="s">
        <v>93</v>
      </c>
      <c r="N41" s="75"/>
      <c r="O41" s="74" t="s">
        <v>296</v>
      </c>
      <c r="P41" s="83" t="s">
        <v>910</v>
      </c>
    </row>
    <row r="42" spans="1:19" s="387" customFormat="1" ht="16" x14ac:dyDescent="0.2">
      <c r="A42" s="64" t="str">
        <f t="shared" si="0"/>
        <v>ZK106.K247.I009</v>
      </c>
      <c r="B42" s="64" t="s">
        <v>77</v>
      </c>
      <c r="C42" s="97" t="s">
        <v>304</v>
      </c>
      <c r="D42" s="98" t="s">
        <v>537</v>
      </c>
      <c r="E42" s="98" t="s">
        <v>46</v>
      </c>
      <c r="F42" s="132" t="s">
        <v>911</v>
      </c>
      <c r="G42" s="132" t="s">
        <v>912</v>
      </c>
      <c r="H42" s="132"/>
      <c r="I42" s="253">
        <v>17.600000000000001</v>
      </c>
      <c r="J42" s="90"/>
      <c r="K42" s="135"/>
      <c r="L42" s="603">
        <v>17.600000000000001</v>
      </c>
      <c r="M42" s="132" t="s">
        <v>93</v>
      </c>
      <c r="N42" s="132"/>
      <c r="O42" s="98" t="s">
        <v>128</v>
      </c>
      <c r="P42" s="96"/>
    </row>
    <row r="43" spans="1:19" s="387" customFormat="1" ht="16" x14ac:dyDescent="0.2">
      <c r="A43" s="64" t="str">
        <f t="shared" si="0"/>
        <v>..</v>
      </c>
      <c r="B43" s="64" t="s">
        <v>77</v>
      </c>
      <c r="C43" s="478"/>
      <c r="D43" s="476"/>
      <c r="E43" s="476"/>
      <c r="F43" s="513"/>
      <c r="G43" s="477"/>
      <c r="H43" s="477"/>
      <c r="I43" s="508"/>
      <c r="J43" s="514"/>
      <c r="K43" s="509"/>
      <c r="L43" s="487"/>
      <c r="M43" s="477"/>
      <c r="N43" s="477"/>
      <c r="O43" s="476"/>
      <c r="P43" s="479"/>
    </row>
    <row r="44" spans="1:19" ht="16" x14ac:dyDescent="0.2">
      <c r="A44" s="64" t="str">
        <f t="shared" si="0"/>
        <v>..</v>
      </c>
      <c r="B44" s="64" t="s">
        <v>77</v>
      </c>
      <c r="C44" s="394"/>
      <c r="D44" s="392"/>
      <c r="E44" s="394"/>
      <c r="F44" s="97"/>
      <c r="G44" s="392"/>
      <c r="H44" s="392"/>
      <c r="I44" s="507"/>
      <c r="J44" s="261"/>
      <c r="K44" s="262"/>
      <c r="L44" s="134"/>
      <c r="M44" s="390"/>
      <c r="N44" s="413"/>
      <c r="O44" s="394"/>
      <c r="P44" s="112"/>
      <c r="Q44" s="553"/>
      <c r="R44" s="553"/>
      <c r="S44" s="553"/>
    </row>
    <row r="45" spans="1:19" ht="16" x14ac:dyDescent="0.2">
      <c r="A45" s="64" t="str">
        <f t="shared" si="0"/>
        <v>..</v>
      </c>
      <c r="B45" s="64" t="s">
        <v>77</v>
      </c>
      <c r="C45" s="112"/>
      <c r="D45" s="128"/>
      <c r="E45" s="112"/>
      <c r="F45" s="50" t="s">
        <v>913</v>
      </c>
      <c r="G45" s="128"/>
      <c r="H45" s="128"/>
      <c r="I45" s="280"/>
      <c r="J45" s="160">
        <f>SUM(I46:I56)</f>
        <v>2323.31</v>
      </c>
      <c r="K45" s="161"/>
      <c r="L45" s="160"/>
      <c r="M45" s="130"/>
      <c r="N45" s="113"/>
      <c r="O45" s="112"/>
      <c r="P45" s="112"/>
      <c r="Q45" s="475"/>
      <c r="R45" s="475"/>
      <c r="S45" s="553"/>
    </row>
    <row r="46" spans="1:19" s="375" customFormat="1" ht="16" x14ac:dyDescent="0.2">
      <c r="A46" s="64" t="str">
        <f t="shared" si="0"/>
        <v>ZK106.K115.I009</v>
      </c>
      <c r="B46" s="64" t="s">
        <v>77</v>
      </c>
      <c r="C46" s="74" t="s">
        <v>304</v>
      </c>
      <c r="D46" s="75" t="s">
        <v>149</v>
      </c>
      <c r="E46" s="74" t="s">
        <v>46</v>
      </c>
      <c r="F46" s="76" t="s">
        <v>914</v>
      </c>
      <c r="G46" s="75" t="s">
        <v>915</v>
      </c>
      <c r="H46" s="75" t="s">
        <v>916</v>
      </c>
      <c r="I46" s="194">
        <v>636.16999999999996</v>
      </c>
      <c r="J46" s="78"/>
      <c r="K46" s="79"/>
      <c r="L46" s="82">
        <v>636.16999999999996</v>
      </c>
      <c r="M46" s="76" t="s">
        <v>93</v>
      </c>
      <c r="N46" s="78">
        <f>IFERROR(VLOOKUP(A46,'[1]Sum table'!$A:$AV,48,0),0)-SUM(N47:N54)</f>
        <v>636.31999999999994</v>
      </c>
      <c r="O46" s="74">
        <v>201704898</v>
      </c>
      <c r="P46" s="74" t="s">
        <v>917</v>
      </c>
      <c r="Q46" s="544"/>
      <c r="R46" s="475"/>
      <c r="S46" s="553"/>
    </row>
    <row r="47" spans="1:19" s="375" customFormat="1" ht="16" x14ac:dyDescent="0.2">
      <c r="A47" s="64" t="str">
        <f t="shared" si="0"/>
        <v>ZK106.K115.I009</v>
      </c>
      <c r="B47" s="64" t="s">
        <v>77</v>
      </c>
      <c r="C47" s="74" t="s">
        <v>304</v>
      </c>
      <c r="D47" s="75" t="s">
        <v>149</v>
      </c>
      <c r="E47" s="74" t="s">
        <v>46</v>
      </c>
      <c r="F47" s="76" t="s">
        <v>914</v>
      </c>
      <c r="G47" s="75" t="s">
        <v>918</v>
      </c>
      <c r="H47" s="75" t="s">
        <v>146</v>
      </c>
      <c r="I47" s="194">
        <v>407.76</v>
      </c>
      <c r="J47" s="78"/>
      <c r="K47" s="79"/>
      <c r="L47" s="82">
        <v>407.76</v>
      </c>
      <c r="M47" s="76" t="s">
        <v>93</v>
      </c>
      <c r="N47" s="78">
        <v>407.76</v>
      </c>
      <c r="O47" s="74" t="s">
        <v>176</v>
      </c>
      <c r="P47" s="74"/>
      <c r="Q47" s="544"/>
      <c r="R47" s="475"/>
      <c r="S47" s="553"/>
    </row>
    <row r="48" spans="1:19" s="375" customFormat="1" ht="16" x14ac:dyDescent="0.2">
      <c r="A48" s="64" t="str">
        <f t="shared" si="0"/>
        <v>ZK106.K115.I009</v>
      </c>
      <c r="B48" s="64" t="s">
        <v>77</v>
      </c>
      <c r="C48" s="74" t="s">
        <v>304</v>
      </c>
      <c r="D48" s="75" t="s">
        <v>149</v>
      </c>
      <c r="E48" s="74" t="s">
        <v>46</v>
      </c>
      <c r="F48" s="76" t="s">
        <v>914</v>
      </c>
      <c r="G48" s="75" t="s">
        <v>919</v>
      </c>
      <c r="H48" s="75" t="s">
        <v>146</v>
      </c>
      <c r="I48" s="194">
        <v>27.04</v>
      </c>
      <c r="J48" s="78"/>
      <c r="K48" s="79"/>
      <c r="L48" s="82">
        <v>27.04</v>
      </c>
      <c r="M48" s="76" t="s">
        <v>93</v>
      </c>
      <c r="N48" s="78">
        <v>27.04</v>
      </c>
      <c r="O48" s="74" t="s">
        <v>176</v>
      </c>
      <c r="P48" s="74"/>
      <c r="Q48" s="544"/>
      <c r="R48" s="475"/>
      <c r="S48" s="553"/>
    </row>
    <row r="49" spans="1:19" s="375" customFormat="1" ht="16" x14ac:dyDescent="0.2">
      <c r="A49" s="64" t="str">
        <f t="shared" si="0"/>
        <v>ZK106.K115.I009</v>
      </c>
      <c r="B49" s="64" t="s">
        <v>77</v>
      </c>
      <c r="C49" s="74" t="s">
        <v>304</v>
      </c>
      <c r="D49" s="75" t="s">
        <v>149</v>
      </c>
      <c r="E49" s="74" t="s">
        <v>46</v>
      </c>
      <c r="F49" s="76" t="s">
        <v>914</v>
      </c>
      <c r="G49" s="75" t="s">
        <v>920</v>
      </c>
      <c r="H49" s="75" t="s">
        <v>240</v>
      </c>
      <c r="I49" s="194">
        <v>44.99</v>
      </c>
      <c r="J49" s="78"/>
      <c r="K49" s="79"/>
      <c r="L49" s="82">
        <v>44.99</v>
      </c>
      <c r="M49" s="76" t="s">
        <v>93</v>
      </c>
      <c r="N49" s="78">
        <v>44.99</v>
      </c>
      <c r="O49" s="74" t="s">
        <v>176</v>
      </c>
      <c r="P49" s="74"/>
      <c r="Q49" s="544"/>
      <c r="R49" s="475"/>
      <c r="S49" s="553"/>
    </row>
    <row r="50" spans="1:19" s="375" customFormat="1" ht="16" x14ac:dyDescent="0.2">
      <c r="A50" s="64" t="str">
        <f t="shared" si="0"/>
        <v>ZK106.K115.I009</v>
      </c>
      <c r="B50" s="64" t="s">
        <v>77</v>
      </c>
      <c r="C50" s="74" t="s">
        <v>304</v>
      </c>
      <c r="D50" s="75" t="s">
        <v>149</v>
      </c>
      <c r="E50" s="74" t="s">
        <v>46</v>
      </c>
      <c r="F50" s="76" t="s">
        <v>914</v>
      </c>
      <c r="G50" s="75" t="s">
        <v>921</v>
      </c>
      <c r="H50" s="75" t="s">
        <v>146</v>
      </c>
      <c r="I50" s="194">
        <v>54.09</v>
      </c>
      <c r="J50" s="78"/>
      <c r="K50" s="79"/>
      <c r="L50" s="82">
        <v>54.09</v>
      </c>
      <c r="M50" s="76" t="s">
        <v>93</v>
      </c>
      <c r="N50" s="78">
        <v>54.09</v>
      </c>
      <c r="O50" s="74" t="s">
        <v>176</v>
      </c>
      <c r="P50" s="74"/>
      <c r="Q50" s="544"/>
      <c r="R50" s="544"/>
    </row>
    <row r="51" spans="1:19" s="375" customFormat="1" ht="16" x14ac:dyDescent="0.2">
      <c r="A51" s="64" t="str">
        <f t="shared" si="0"/>
        <v>ZK106.K115.I009</v>
      </c>
      <c r="B51" s="64" t="s">
        <v>77</v>
      </c>
      <c r="C51" s="74" t="s">
        <v>304</v>
      </c>
      <c r="D51" s="75" t="s">
        <v>149</v>
      </c>
      <c r="E51" s="74" t="s">
        <v>46</v>
      </c>
      <c r="F51" s="76" t="s">
        <v>914</v>
      </c>
      <c r="G51" s="75" t="s">
        <v>922</v>
      </c>
      <c r="H51" s="75" t="s">
        <v>916</v>
      </c>
      <c r="I51" s="194">
        <v>413.56</v>
      </c>
      <c r="J51" s="78"/>
      <c r="K51" s="79"/>
      <c r="L51" s="82">
        <v>413.56</v>
      </c>
      <c r="M51" s="76"/>
      <c r="N51" s="78">
        <v>413.56</v>
      </c>
      <c r="O51" s="74">
        <v>201704926</v>
      </c>
      <c r="P51" s="74" t="s">
        <v>923</v>
      </c>
      <c r="Q51" s="544"/>
      <c r="R51" s="544"/>
    </row>
    <row r="52" spans="1:19" s="375" customFormat="1" ht="16" x14ac:dyDescent="0.2">
      <c r="A52" s="64" t="str">
        <f t="shared" si="0"/>
        <v>ZK106.K115.I009</v>
      </c>
      <c r="B52" s="64" t="s">
        <v>77</v>
      </c>
      <c r="C52" s="74" t="s">
        <v>304</v>
      </c>
      <c r="D52" s="75" t="s">
        <v>149</v>
      </c>
      <c r="E52" s="74" t="s">
        <v>46</v>
      </c>
      <c r="F52" s="76" t="s">
        <v>924</v>
      </c>
      <c r="G52" s="75" t="s">
        <v>925</v>
      </c>
      <c r="H52" s="75"/>
      <c r="I52" s="194">
        <v>51.76</v>
      </c>
      <c r="J52" s="78"/>
      <c r="K52" s="79"/>
      <c r="L52" s="82">
        <v>51.76</v>
      </c>
      <c r="M52" s="76"/>
      <c r="N52" s="78">
        <v>51.76</v>
      </c>
      <c r="O52" s="74"/>
      <c r="P52" s="74"/>
      <c r="Q52" s="544"/>
      <c r="R52" s="544"/>
    </row>
    <row r="53" spans="1:19" s="375" customFormat="1" ht="16" x14ac:dyDescent="0.2">
      <c r="A53" s="64" t="str">
        <f t="shared" si="0"/>
        <v>ZK106.K115.I009</v>
      </c>
      <c r="B53" s="64" t="s">
        <v>77</v>
      </c>
      <c r="C53" s="74" t="s">
        <v>304</v>
      </c>
      <c r="D53" s="75" t="s">
        <v>149</v>
      </c>
      <c r="E53" s="74" t="s">
        <v>46</v>
      </c>
      <c r="F53" s="76" t="s">
        <v>926</v>
      </c>
      <c r="G53" s="75" t="s">
        <v>927</v>
      </c>
      <c r="H53" s="75"/>
      <c r="I53" s="194">
        <v>343.34</v>
      </c>
      <c r="J53" s="78"/>
      <c r="K53" s="79"/>
      <c r="L53" s="82">
        <v>343.34</v>
      </c>
      <c r="M53" s="76"/>
      <c r="N53" s="78">
        <v>343.34</v>
      </c>
      <c r="O53" s="74" t="s">
        <v>176</v>
      </c>
      <c r="P53" s="74"/>
    </row>
    <row r="54" spans="1:19" s="375" customFormat="1" ht="16" x14ac:dyDescent="0.2">
      <c r="A54" s="64" t="str">
        <f t="shared" si="0"/>
        <v>ZK106.K115.I009</v>
      </c>
      <c r="B54" s="64" t="s">
        <v>77</v>
      </c>
      <c r="C54" s="74" t="s">
        <v>304</v>
      </c>
      <c r="D54" s="75" t="s">
        <v>149</v>
      </c>
      <c r="E54" s="74" t="s">
        <v>46</v>
      </c>
      <c r="F54" s="76" t="s">
        <v>928</v>
      </c>
      <c r="G54" s="75" t="s">
        <v>929</v>
      </c>
      <c r="H54" s="75"/>
      <c r="I54" s="194">
        <v>312.55</v>
      </c>
      <c r="J54" s="78"/>
      <c r="K54" s="79"/>
      <c r="L54" s="82">
        <v>312.55</v>
      </c>
      <c r="M54" s="76"/>
      <c r="N54" s="78">
        <v>312.55</v>
      </c>
      <c r="O54" s="74" t="s">
        <v>930</v>
      </c>
      <c r="P54" s="74"/>
    </row>
    <row r="55" spans="1:19" s="373" customFormat="1" ht="16" x14ac:dyDescent="0.2">
      <c r="A55" s="64" t="str">
        <f t="shared" si="0"/>
        <v>ZK106.K115.I009</v>
      </c>
      <c r="B55" s="64" t="s">
        <v>77</v>
      </c>
      <c r="C55" s="98" t="s">
        <v>304</v>
      </c>
      <c r="D55" s="132" t="s">
        <v>149</v>
      </c>
      <c r="E55" s="98" t="s">
        <v>46</v>
      </c>
      <c r="F55" s="97" t="s">
        <v>931</v>
      </c>
      <c r="G55" s="132" t="s">
        <v>932</v>
      </c>
      <c r="H55" s="132" t="s">
        <v>916</v>
      </c>
      <c r="I55" s="253">
        <v>32.049999999999997</v>
      </c>
      <c r="J55" s="134"/>
      <c r="K55" s="135"/>
      <c r="L55" s="603">
        <v>32.049999999999997</v>
      </c>
      <c r="M55" s="97"/>
      <c r="N55" s="96"/>
      <c r="O55" s="98">
        <v>201707553</v>
      </c>
      <c r="P55" s="98"/>
    </row>
    <row r="56" spans="1:19" ht="16" x14ac:dyDescent="0.2">
      <c r="A56" s="64" t="str">
        <f t="shared" si="0"/>
        <v>..</v>
      </c>
      <c r="B56" s="64" t="s">
        <v>77</v>
      </c>
      <c r="C56" s="211"/>
      <c r="D56" s="157"/>
      <c r="E56" s="211"/>
      <c r="F56" s="178"/>
      <c r="G56" s="157"/>
      <c r="H56" s="157"/>
      <c r="I56" s="255"/>
      <c r="J56" s="180"/>
      <c r="K56" s="212"/>
      <c r="L56" s="180"/>
      <c r="M56" s="178"/>
      <c r="N56" s="213"/>
      <c r="O56" s="211"/>
      <c r="P56" s="211"/>
      <c r="Q56" s="553"/>
      <c r="R56" s="553"/>
      <c r="S56" s="553"/>
    </row>
    <row r="57" spans="1:19" s="387" customFormat="1" ht="16" x14ac:dyDescent="0.2">
      <c r="A57" s="64" t="str">
        <f t="shared" si="0"/>
        <v>..</v>
      </c>
      <c r="B57" s="64" t="s">
        <v>77</v>
      </c>
      <c r="C57" s="394"/>
      <c r="D57" s="392"/>
      <c r="E57" s="394"/>
      <c r="F57" s="254" t="s">
        <v>681</v>
      </c>
      <c r="G57" s="392"/>
      <c r="H57" s="392"/>
      <c r="I57" s="393"/>
      <c r="J57" s="261">
        <f>SUM(I58:I65)</f>
        <v>9054</v>
      </c>
      <c r="K57" s="262"/>
      <c r="L57" s="261"/>
      <c r="M57" s="390"/>
      <c r="N57" s="413"/>
      <c r="O57" s="394"/>
      <c r="P57" s="394"/>
    </row>
    <row r="58" spans="1:19" s="375" customFormat="1" ht="16" x14ac:dyDescent="0.2">
      <c r="A58" s="64" t="str">
        <f t="shared" si="0"/>
        <v>ZK109.K270.I009</v>
      </c>
      <c r="B58" s="64" t="s">
        <v>77</v>
      </c>
      <c r="C58" s="374" t="s">
        <v>322</v>
      </c>
      <c r="D58" s="377" t="s">
        <v>323</v>
      </c>
      <c r="E58" s="74" t="s">
        <v>46</v>
      </c>
      <c r="F58" s="76" t="s">
        <v>933</v>
      </c>
      <c r="G58" s="377" t="s">
        <v>825</v>
      </c>
      <c r="H58" s="377"/>
      <c r="I58" s="435">
        <v>1500</v>
      </c>
      <c r="J58" s="78"/>
      <c r="K58" s="79"/>
      <c r="L58" s="78">
        <v>1500</v>
      </c>
      <c r="M58" s="376"/>
      <c r="N58" s="379">
        <f>IFERROR(VLOOKUP(A58,'[1]Sum table'!$A:$AV,48,0),0)-N59-N60-N61-N62-N63-N64</f>
        <v>1500</v>
      </c>
      <c r="O58" s="374">
        <v>201705712</v>
      </c>
      <c r="P58" s="374"/>
    </row>
    <row r="59" spans="1:19" s="375" customFormat="1" ht="16" x14ac:dyDescent="0.2">
      <c r="A59" s="64" t="str">
        <f t="shared" si="0"/>
        <v>ZK109.K270.I009</v>
      </c>
      <c r="B59" s="64" t="s">
        <v>77</v>
      </c>
      <c r="C59" s="374" t="s">
        <v>322</v>
      </c>
      <c r="D59" s="377" t="s">
        <v>323</v>
      </c>
      <c r="E59" s="74" t="s">
        <v>46</v>
      </c>
      <c r="F59" s="76" t="s">
        <v>934</v>
      </c>
      <c r="G59" s="377" t="s">
        <v>825</v>
      </c>
      <c r="H59" s="377"/>
      <c r="I59" s="435">
        <v>75</v>
      </c>
      <c r="J59" s="78"/>
      <c r="K59" s="79"/>
      <c r="L59" s="78">
        <v>75</v>
      </c>
      <c r="M59" s="376"/>
      <c r="N59" s="379">
        <v>75</v>
      </c>
      <c r="O59" s="374">
        <v>201705712</v>
      </c>
      <c r="P59" s="374"/>
    </row>
    <row r="60" spans="1:19" s="375" customFormat="1" ht="16" x14ac:dyDescent="0.2">
      <c r="A60" s="64" t="str">
        <f t="shared" si="0"/>
        <v>ZK109.K270.I009</v>
      </c>
      <c r="B60" s="64" t="s">
        <v>77</v>
      </c>
      <c r="C60" s="374" t="s">
        <v>322</v>
      </c>
      <c r="D60" s="377" t="s">
        <v>323</v>
      </c>
      <c r="E60" s="74" t="s">
        <v>46</v>
      </c>
      <c r="F60" s="76" t="s">
        <v>935</v>
      </c>
      <c r="G60" s="377" t="s">
        <v>825</v>
      </c>
      <c r="H60" s="377"/>
      <c r="I60" s="435">
        <v>100</v>
      </c>
      <c r="J60" s="78"/>
      <c r="K60" s="79"/>
      <c r="L60" s="78">
        <v>100</v>
      </c>
      <c r="M60" s="376"/>
      <c r="N60" s="379">
        <v>100</v>
      </c>
      <c r="O60" s="374">
        <v>201705712</v>
      </c>
      <c r="P60" s="374"/>
    </row>
    <row r="61" spans="1:19" s="375" customFormat="1" ht="16" x14ac:dyDescent="0.2">
      <c r="A61" s="64" t="str">
        <f t="shared" si="0"/>
        <v>ZK109.K270.I009</v>
      </c>
      <c r="B61" s="64" t="s">
        <v>77</v>
      </c>
      <c r="C61" s="374" t="s">
        <v>322</v>
      </c>
      <c r="D61" s="377" t="s">
        <v>323</v>
      </c>
      <c r="E61" s="74" t="s">
        <v>46</v>
      </c>
      <c r="F61" s="76" t="s">
        <v>936</v>
      </c>
      <c r="G61" s="377" t="s">
        <v>215</v>
      </c>
      <c r="H61" s="377" t="s">
        <v>937</v>
      </c>
      <c r="I61" s="435">
        <v>2815</v>
      </c>
      <c r="J61" s="78"/>
      <c r="K61" s="79"/>
      <c r="L61" s="82">
        <v>2815</v>
      </c>
      <c r="M61" s="376"/>
      <c r="N61" s="379">
        <v>2815</v>
      </c>
      <c r="O61" s="374">
        <v>201705490</v>
      </c>
      <c r="P61" s="374" t="s">
        <v>771</v>
      </c>
    </row>
    <row r="62" spans="1:19" s="375" customFormat="1" ht="16" x14ac:dyDescent="0.2">
      <c r="A62" s="64" t="str">
        <f t="shared" si="0"/>
        <v>ZK109.K270.I009</v>
      </c>
      <c r="B62" s="64" t="s">
        <v>77</v>
      </c>
      <c r="C62" s="374" t="s">
        <v>322</v>
      </c>
      <c r="D62" s="377" t="s">
        <v>323</v>
      </c>
      <c r="E62" s="74" t="s">
        <v>46</v>
      </c>
      <c r="F62" s="76" t="s">
        <v>938</v>
      </c>
      <c r="G62" s="377" t="s">
        <v>215</v>
      </c>
      <c r="H62" s="377"/>
      <c r="I62" s="435">
        <v>3237</v>
      </c>
      <c r="J62" s="78"/>
      <c r="K62" s="79"/>
      <c r="L62" s="82">
        <v>3237</v>
      </c>
      <c r="M62" s="376"/>
      <c r="N62" s="379">
        <v>3237</v>
      </c>
      <c r="O62" s="374">
        <v>201705490</v>
      </c>
      <c r="P62" s="374" t="s">
        <v>211</v>
      </c>
    </row>
    <row r="63" spans="1:19" s="375" customFormat="1" ht="16" x14ac:dyDescent="0.2">
      <c r="A63" s="64" t="str">
        <f t="shared" si="0"/>
        <v>ZK109.K270.I009</v>
      </c>
      <c r="B63" s="64" t="s">
        <v>77</v>
      </c>
      <c r="C63" s="374" t="s">
        <v>322</v>
      </c>
      <c r="D63" s="377" t="s">
        <v>323</v>
      </c>
      <c r="E63" s="74" t="s">
        <v>46</v>
      </c>
      <c r="F63" s="76" t="s">
        <v>939</v>
      </c>
      <c r="G63" s="377" t="s">
        <v>215</v>
      </c>
      <c r="H63" s="377" t="s">
        <v>940</v>
      </c>
      <c r="I63" s="435">
        <v>76</v>
      </c>
      <c r="J63" s="78"/>
      <c r="K63" s="79"/>
      <c r="L63" s="82">
        <v>76</v>
      </c>
      <c r="M63" s="376"/>
      <c r="N63" s="379">
        <v>76</v>
      </c>
      <c r="O63" s="374">
        <v>201705512</v>
      </c>
      <c r="P63" s="374" t="s">
        <v>941</v>
      </c>
    </row>
    <row r="64" spans="1:19" s="375" customFormat="1" ht="16" x14ac:dyDescent="0.2">
      <c r="A64" s="64" t="str">
        <f t="shared" si="0"/>
        <v>ZK109.K270.I009</v>
      </c>
      <c r="B64" s="64" t="s">
        <v>77</v>
      </c>
      <c r="C64" s="374" t="s">
        <v>322</v>
      </c>
      <c r="D64" s="377" t="s">
        <v>323</v>
      </c>
      <c r="E64" s="74" t="s">
        <v>46</v>
      </c>
      <c r="F64" s="76" t="s">
        <v>942</v>
      </c>
      <c r="G64" s="377" t="s">
        <v>215</v>
      </c>
      <c r="H64" s="377"/>
      <c r="I64" s="435">
        <v>1251</v>
      </c>
      <c r="J64" s="78"/>
      <c r="K64" s="79"/>
      <c r="L64" s="78">
        <v>1251</v>
      </c>
      <c r="M64" s="376"/>
      <c r="N64" s="379">
        <v>1251</v>
      </c>
      <c r="O64" s="374">
        <v>201705741</v>
      </c>
      <c r="P64" s="376" t="s">
        <v>943</v>
      </c>
      <c r="Q64" s="374"/>
    </row>
    <row r="65" spans="1:16" s="387" customFormat="1" ht="16" x14ac:dyDescent="0.2">
      <c r="A65" s="64" t="str">
        <f t="shared" si="0"/>
        <v>..</v>
      </c>
      <c r="B65" s="64" t="s">
        <v>77</v>
      </c>
      <c r="C65" s="394"/>
      <c r="D65" s="392"/>
      <c r="E65" s="394"/>
      <c r="F65" s="97"/>
      <c r="G65" s="392"/>
      <c r="H65" s="392"/>
      <c r="I65" s="393"/>
      <c r="J65" s="134"/>
      <c r="K65" s="135"/>
      <c r="L65" s="134"/>
      <c r="M65" s="390"/>
      <c r="N65" s="413"/>
      <c r="O65" s="394"/>
      <c r="P65" s="394"/>
    </row>
    <row r="66" spans="1:16" s="387" customFormat="1" ht="16" x14ac:dyDescent="0.2">
      <c r="A66" s="64" t="str">
        <f t="shared" si="0"/>
        <v>..</v>
      </c>
      <c r="B66" s="64" t="s">
        <v>77</v>
      </c>
      <c r="C66" s="395"/>
      <c r="D66" s="397"/>
      <c r="E66" s="395"/>
      <c r="F66" s="269" t="s">
        <v>944</v>
      </c>
      <c r="G66" s="397"/>
      <c r="H66" s="397"/>
      <c r="I66" s="398"/>
      <c r="J66" s="331">
        <f>SUM(I67:I68)</f>
        <v>700</v>
      </c>
      <c r="K66" s="480"/>
      <c r="L66" s="274"/>
      <c r="M66" s="396"/>
      <c r="N66" s="470"/>
      <c r="O66" s="395"/>
      <c r="P66" s="395" t="s">
        <v>945</v>
      </c>
    </row>
    <row r="67" spans="1:16" s="375" customFormat="1" ht="16" x14ac:dyDescent="0.2">
      <c r="A67" s="64" t="str">
        <f t="shared" si="0"/>
        <v>ZK109.K302.I009</v>
      </c>
      <c r="B67" s="64" t="s">
        <v>77</v>
      </c>
      <c r="C67" s="374" t="s">
        <v>322</v>
      </c>
      <c r="D67" s="377" t="s">
        <v>946</v>
      </c>
      <c r="E67" s="74" t="s">
        <v>46</v>
      </c>
      <c r="F67" s="76" t="s">
        <v>947</v>
      </c>
      <c r="G67" s="377" t="s">
        <v>948</v>
      </c>
      <c r="H67" s="377"/>
      <c r="I67" s="435">
        <v>700</v>
      </c>
      <c r="J67" s="78"/>
      <c r="K67" s="79"/>
      <c r="L67" s="78">
        <v>700</v>
      </c>
      <c r="M67" s="376"/>
      <c r="N67" s="379">
        <f>IFERROR(VLOOKUP(A67,'[1]Sum table'!$A:$AV,48,0),0)</f>
        <v>700</v>
      </c>
      <c r="O67" s="374">
        <v>201705520</v>
      </c>
      <c r="P67" s="374" t="s">
        <v>949</v>
      </c>
    </row>
    <row r="68" spans="1:16" s="387" customFormat="1" ht="16" x14ac:dyDescent="0.2">
      <c r="A68" s="64" t="str">
        <f t="shared" si="0"/>
        <v>..</v>
      </c>
      <c r="B68" s="64" t="s">
        <v>77</v>
      </c>
      <c r="C68" s="394"/>
      <c r="D68" s="392"/>
      <c r="E68" s="394"/>
      <c r="F68" s="97"/>
      <c r="G68" s="392"/>
      <c r="H68" s="392"/>
      <c r="I68" s="393"/>
      <c r="J68" s="134"/>
      <c r="K68" s="135"/>
      <c r="L68" s="134"/>
      <c r="M68" s="390"/>
      <c r="N68" s="413"/>
      <c r="O68" s="394"/>
      <c r="P68" s="394"/>
    </row>
    <row r="69" spans="1:16" s="387" customFormat="1" ht="16" x14ac:dyDescent="0.2">
      <c r="A69" s="64" t="str">
        <f t="shared" si="0"/>
        <v>..</v>
      </c>
      <c r="B69" s="64" t="s">
        <v>77</v>
      </c>
      <c r="C69" s="395"/>
      <c r="D69" s="397"/>
      <c r="E69" s="395"/>
      <c r="F69" s="269" t="s">
        <v>950</v>
      </c>
      <c r="G69" s="397"/>
      <c r="H69" s="397"/>
      <c r="I69" s="398"/>
      <c r="J69" s="331">
        <f>SUM(I70:I71)</f>
        <v>1660</v>
      </c>
      <c r="K69" s="480"/>
      <c r="L69" s="274"/>
      <c r="M69" s="396"/>
      <c r="N69" s="470"/>
      <c r="O69" s="395"/>
      <c r="P69" s="395"/>
    </row>
    <row r="70" spans="1:16" s="375" customFormat="1" ht="16" x14ac:dyDescent="0.2">
      <c r="A70" s="64" t="str">
        <f t="shared" ref="A70:A90" si="1">C70&amp;B70&amp;D70&amp;B70&amp;E70</f>
        <v>ZK109.K273.I009</v>
      </c>
      <c r="B70" s="64" t="s">
        <v>77</v>
      </c>
      <c r="C70" s="374" t="s">
        <v>322</v>
      </c>
      <c r="D70" s="377" t="s">
        <v>951</v>
      </c>
      <c r="E70" s="374" t="s">
        <v>46</v>
      </c>
      <c r="F70" s="76" t="s">
        <v>952</v>
      </c>
      <c r="G70" s="377" t="s">
        <v>215</v>
      </c>
      <c r="H70" s="377"/>
      <c r="I70" s="435">
        <v>1460</v>
      </c>
      <c r="J70" s="78"/>
      <c r="K70" s="79"/>
      <c r="L70" s="78">
        <v>1460</v>
      </c>
      <c r="M70" s="376"/>
      <c r="N70" s="379">
        <f>IFERROR(VLOOKUP(A70,'[1]Sum table'!$A:$AV,48,0),0)-N71</f>
        <v>1460</v>
      </c>
      <c r="O70" s="374">
        <v>201705716</v>
      </c>
      <c r="P70" s="374" t="s">
        <v>211</v>
      </c>
    </row>
    <row r="71" spans="1:16" s="375" customFormat="1" ht="16" x14ac:dyDescent="0.2">
      <c r="A71" s="64" t="str">
        <f t="shared" si="1"/>
        <v>ZK109.K273.I009</v>
      </c>
      <c r="B71" s="64" t="s">
        <v>77</v>
      </c>
      <c r="C71" s="374" t="s">
        <v>322</v>
      </c>
      <c r="D71" s="377" t="s">
        <v>951</v>
      </c>
      <c r="E71" s="374" t="s">
        <v>46</v>
      </c>
      <c r="F71" s="76" t="s">
        <v>953</v>
      </c>
      <c r="G71" s="377" t="s">
        <v>825</v>
      </c>
      <c r="H71" s="377"/>
      <c r="I71" s="435">
        <v>200</v>
      </c>
      <c r="J71" s="78"/>
      <c r="K71" s="79"/>
      <c r="L71" s="78">
        <v>200</v>
      </c>
      <c r="M71" s="376"/>
      <c r="N71" s="379">
        <v>200</v>
      </c>
      <c r="O71" s="374">
        <v>201705712</v>
      </c>
      <c r="P71" s="374"/>
    </row>
    <row r="72" spans="1:16" s="387" customFormat="1" ht="16" x14ac:dyDescent="0.2">
      <c r="A72" s="64" t="str">
        <f t="shared" si="1"/>
        <v>..</v>
      </c>
      <c r="B72" s="64" t="s">
        <v>77</v>
      </c>
      <c r="C72" s="394"/>
      <c r="D72" s="392"/>
      <c r="E72" s="394"/>
      <c r="F72" s="97"/>
      <c r="G72" s="392"/>
      <c r="H72" s="392"/>
      <c r="I72" s="393"/>
      <c r="J72" s="134"/>
      <c r="K72" s="135"/>
      <c r="L72" s="134"/>
      <c r="M72" s="390"/>
      <c r="N72" s="413"/>
      <c r="O72" s="394"/>
      <c r="P72" s="394"/>
    </row>
    <row r="73" spans="1:16" s="387" customFormat="1" ht="16" x14ac:dyDescent="0.2">
      <c r="A73" s="64" t="str">
        <f t="shared" si="1"/>
        <v>..</v>
      </c>
      <c r="B73" s="64" t="s">
        <v>77</v>
      </c>
      <c r="C73" s="395"/>
      <c r="D73" s="397"/>
      <c r="E73" s="395"/>
      <c r="F73" s="269" t="s">
        <v>954</v>
      </c>
      <c r="G73" s="397"/>
      <c r="H73" s="397"/>
      <c r="I73" s="398"/>
      <c r="J73" s="331">
        <f>SUM(I74:I79)</f>
        <v>1943</v>
      </c>
      <c r="K73" s="480"/>
      <c r="L73" s="274"/>
      <c r="M73" s="396"/>
      <c r="N73" s="470"/>
      <c r="O73" s="395"/>
      <c r="P73" s="395"/>
    </row>
    <row r="74" spans="1:16" s="375" customFormat="1" ht="16" x14ac:dyDescent="0.2">
      <c r="A74" s="64" t="str">
        <f t="shared" si="1"/>
        <v>ZK109.K303.I009</v>
      </c>
      <c r="B74" s="64" t="s">
        <v>77</v>
      </c>
      <c r="C74" s="374" t="s">
        <v>322</v>
      </c>
      <c r="D74" s="377" t="s">
        <v>955</v>
      </c>
      <c r="E74" s="74" t="s">
        <v>46</v>
      </c>
      <c r="F74" s="76" t="s">
        <v>956</v>
      </c>
      <c r="G74" s="377" t="s">
        <v>503</v>
      </c>
      <c r="H74" s="377"/>
      <c r="I74" s="435">
        <v>800</v>
      </c>
      <c r="J74" s="78"/>
      <c r="K74" s="79"/>
      <c r="L74" s="78">
        <v>800</v>
      </c>
      <c r="M74" s="376"/>
      <c r="N74" s="379">
        <f>IFERROR(VLOOKUP(A74,'[1]Sum table'!$A:$AV,48,0),0)-N75-N76-N78-N77</f>
        <v>800</v>
      </c>
      <c r="O74" s="374">
        <v>201705464</v>
      </c>
      <c r="P74" s="374" t="s">
        <v>771</v>
      </c>
    </row>
    <row r="75" spans="1:16" s="375" customFormat="1" ht="16" x14ac:dyDescent="0.2">
      <c r="A75" s="64" t="str">
        <f t="shared" si="1"/>
        <v>ZK109.K303.I009</v>
      </c>
      <c r="B75" s="64" t="s">
        <v>77</v>
      </c>
      <c r="C75" s="374" t="s">
        <v>322</v>
      </c>
      <c r="D75" s="377" t="s">
        <v>955</v>
      </c>
      <c r="E75" s="74" t="s">
        <v>46</v>
      </c>
      <c r="F75" s="76" t="s">
        <v>957</v>
      </c>
      <c r="G75" s="377"/>
      <c r="H75" s="377" t="s">
        <v>958</v>
      </c>
      <c r="I75" s="435">
        <v>908</v>
      </c>
      <c r="J75" s="78"/>
      <c r="K75" s="79"/>
      <c r="L75" s="78">
        <v>908</v>
      </c>
      <c r="M75" s="376"/>
      <c r="N75" s="379">
        <v>908</v>
      </c>
      <c r="O75" s="374">
        <v>201705463</v>
      </c>
      <c r="P75" s="374" t="s">
        <v>771</v>
      </c>
    </row>
    <row r="76" spans="1:16" s="375" customFormat="1" ht="16" x14ac:dyDescent="0.2">
      <c r="A76" s="64" t="str">
        <f t="shared" si="1"/>
        <v>ZK109.K303.I009</v>
      </c>
      <c r="B76" s="64" t="s">
        <v>77</v>
      </c>
      <c r="C76" s="374" t="s">
        <v>322</v>
      </c>
      <c r="D76" s="377" t="s">
        <v>955</v>
      </c>
      <c r="E76" s="74" t="s">
        <v>46</v>
      </c>
      <c r="F76" s="76" t="s">
        <v>959</v>
      </c>
      <c r="G76" s="377" t="s">
        <v>825</v>
      </c>
      <c r="H76" s="377"/>
      <c r="I76" s="435">
        <v>175</v>
      </c>
      <c r="J76" s="78"/>
      <c r="K76" s="79"/>
      <c r="L76" s="78">
        <v>175</v>
      </c>
      <c r="M76" s="376"/>
      <c r="N76" s="379">
        <v>175</v>
      </c>
      <c r="O76" s="374">
        <v>201705712</v>
      </c>
      <c r="P76" s="374"/>
    </row>
    <row r="77" spans="1:16" s="375" customFormat="1" ht="16" x14ac:dyDescent="0.2">
      <c r="A77" s="64" t="str">
        <f t="shared" si="1"/>
        <v>ZK109.K303.I009</v>
      </c>
      <c r="B77" s="64" t="s">
        <v>77</v>
      </c>
      <c r="C77" s="374" t="s">
        <v>322</v>
      </c>
      <c r="D77" s="377" t="s">
        <v>955</v>
      </c>
      <c r="E77" s="74" t="s">
        <v>46</v>
      </c>
      <c r="F77" s="76" t="s">
        <v>960</v>
      </c>
      <c r="G77" s="377" t="s">
        <v>213</v>
      </c>
      <c r="H77" s="377"/>
      <c r="I77" s="435">
        <v>25</v>
      </c>
      <c r="J77" s="78"/>
      <c r="K77" s="79"/>
      <c r="L77" s="78">
        <v>25</v>
      </c>
      <c r="M77" s="376"/>
      <c r="N77" s="379">
        <v>25</v>
      </c>
      <c r="O77" s="374">
        <v>201705762</v>
      </c>
      <c r="P77" s="374"/>
    </row>
    <row r="78" spans="1:16" s="375" customFormat="1" ht="16" x14ac:dyDescent="0.2">
      <c r="A78" s="64" t="str">
        <f t="shared" si="1"/>
        <v>ZK109.K303.I009</v>
      </c>
      <c r="B78" s="64" t="s">
        <v>77</v>
      </c>
      <c r="C78" s="374" t="s">
        <v>322</v>
      </c>
      <c r="D78" s="377" t="s">
        <v>955</v>
      </c>
      <c r="E78" s="74" t="s">
        <v>46</v>
      </c>
      <c r="F78" s="76" t="s">
        <v>961</v>
      </c>
      <c r="G78" s="377" t="s">
        <v>513</v>
      </c>
      <c r="H78" s="377"/>
      <c r="I78" s="435">
        <v>35</v>
      </c>
      <c r="J78" s="78"/>
      <c r="K78" s="79"/>
      <c r="L78" s="78">
        <v>35</v>
      </c>
      <c r="M78" s="376"/>
      <c r="N78" s="379">
        <v>35</v>
      </c>
      <c r="O78" s="374">
        <v>201705761</v>
      </c>
      <c r="P78" s="374" t="s">
        <v>856</v>
      </c>
    </row>
    <row r="79" spans="1:16" s="387" customFormat="1" ht="16" x14ac:dyDescent="0.2">
      <c r="A79" s="64" t="str">
        <f t="shared" si="1"/>
        <v>..</v>
      </c>
      <c r="B79" s="64" t="s">
        <v>77</v>
      </c>
      <c r="C79" s="394"/>
      <c r="D79" s="392"/>
      <c r="E79" s="394"/>
      <c r="F79" s="97"/>
      <c r="G79" s="392"/>
      <c r="H79" s="392"/>
      <c r="I79" s="393"/>
      <c r="J79" s="134"/>
      <c r="K79" s="135"/>
      <c r="L79" s="134"/>
      <c r="M79" s="390"/>
      <c r="N79" s="413"/>
      <c r="O79" s="394"/>
      <c r="P79" s="394"/>
    </row>
    <row r="80" spans="1:16" s="387" customFormat="1" ht="16" x14ac:dyDescent="0.2">
      <c r="A80" s="64" t="str">
        <f t="shared" si="1"/>
        <v>..</v>
      </c>
      <c r="B80" s="64" t="s">
        <v>77</v>
      </c>
      <c r="C80" s="395"/>
      <c r="D80" s="397"/>
      <c r="E80" s="395"/>
      <c r="F80" s="269" t="s">
        <v>831</v>
      </c>
      <c r="G80" s="397"/>
      <c r="H80" s="397"/>
      <c r="I80" s="398"/>
      <c r="J80" s="331">
        <f>SUM(I81:I83)</f>
        <v>1750</v>
      </c>
      <c r="K80" s="480"/>
      <c r="L80" s="274"/>
      <c r="M80" s="396"/>
      <c r="N80" s="470"/>
      <c r="O80" s="395"/>
      <c r="P80" s="395"/>
    </row>
    <row r="81" spans="1:16" s="375" customFormat="1" ht="16" x14ac:dyDescent="0.2">
      <c r="A81" s="64" t="str">
        <f t="shared" si="1"/>
        <v>ZK109.K326.I009</v>
      </c>
      <c r="B81" s="64" t="s">
        <v>77</v>
      </c>
      <c r="C81" s="374" t="s">
        <v>322</v>
      </c>
      <c r="D81" s="377" t="s">
        <v>962</v>
      </c>
      <c r="E81" s="74" t="s">
        <v>46</v>
      </c>
      <c r="F81" s="76" t="s">
        <v>963</v>
      </c>
      <c r="G81" s="377"/>
      <c r="H81" s="377"/>
      <c r="I81" s="435">
        <v>1000</v>
      </c>
      <c r="J81" s="78"/>
      <c r="K81" s="79"/>
      <c r="L81" s="78">
        <v>1000</v>
      </c>
      <c r="M81" s="376"/>
      <c r="N81" s="379">
        <f>IFERROR(VLOOKUP(A81,'[1]Sum table'!$A:$AV,48,0),0)-N82</f>
        <v>1000</v>
      </c>
      <c r="O81" s="374" t="s">
        <v>833</v>
      </c>
      <c r="P81" s="374"/>
    </row>
    <row r="82" spans="1:16" s="375" customFormat="1" ht="16" x14ac:dyDescent="0.2">
      <c r="A82" s="64" t="str">
        <f t="shared" si="1"/>
        <v>ZK109.K326.I009</v>
      </c>
      <c r="B82" s="64" t="s">
        <v>77</v>
      </c>
      <c r="C82" s="374" t="s">
        <v>322</v>
      </c>
      <c r="D82" s="377" t="s">
        <v>962</v>
      </c>
      <c r="E82" s="74" t="s">
        <v>46</v>
      </c>
      <c r="F82" s="76" t="s">
        <v>964</v>
      </c>
      <c r="G82" s="377" t="s">
        <v>825</v>
      </c>
      <c r="H82" s="377"/>
      <c r="I82" s="435">
        <v>750</v>
      </c>
      <c r="J82" s="78"/>
      <c r="K82" s="79"/>
      <c r="L82" s="78">
        <v>750</v>
      </c>
      <c r="M82" s="376"/>
      <c r="N82" s="379">
        <v>750</v>
      </c>
      <c r="O82" s="374">
        <v>201705712</v>
      </c>
      <c r="P82" s="374"/>
    </row>
    <row r="83" spans="1:16" s="387" customFormat="1" ht="16" x14ac:dyDescent="0.2">
      <c r="A83" s="64" t="str">
        <f t="shared" si="1"/>
        <v>..</v>
      </c>
      <c r="B83" s="64" t="s">
        <v>77</v>
      </c>
      <c r="C83" s="394"/>
      <c r="D83" s="392"/>
      <c r="E83" s="98"/>
      <c r="F83" s="97"/>
      <c r="G83" s="392"/>
      <c r="H83" s="392"/>
      <c r="I83" s="393"/>
      <c r="J83" s="134"/>
      <c r="K83" s="135"/>
      <c r="L83" s="134"/>
      <c r="M83" s="390"/>
      <c r="N83" s="388"/>
      <c r="O83" s="394"/>
      <c r="P83" s="394"/>
    </row>
    <row r="84" spans="1:16" s="373" customFormat="1" ht="16" x14ac:dyDescent="0.2">
      <c r="A84" s="64" t="str">
        <f t="shared" si="1"/>
        <v>..</v>
      </c>
      <c r="B84" s="64" t="s">
        <v>77</v>
      </c>
      <c r="C84" s="395"/>
      <c r="D84" s="397"/>
      <c r="E84" s="275"/>
      <c r="F84" s="269" t="s">
        <v>965</v>
      </c>
      <c r="G84" s="397"/>
      <c r="H84" s="397"/>
      <c r="I84" s="398"/>
      <c r="J84" s="331">
        <f>SUM(I85)</f>
        <v>846.26</v>
      </c>
      <c r="K84" s="480"/>
      <c r="L84" s="274"/>
      <c r="M84" s="490"/>
      <c r="N84" s="491"/>
      <c r="O84" s="489"/>
      <c r="P84" s="489"/>
    </row>
    <row r="85" spans="1:16" s="375" customFormat="1" ht="16" x14ac:dyDescent="0.2">
      <c r="A85" s="64" t="str">
        <f t="shared" si="1"/>
        <v>ZK109.K335.I009</v>
      </c>
      <c r="B85" s="64" t="s">
        <v>77</v>
      </c>
      <c r="C85" s="376" t="s">
        <v>322</v>
      </c>
      <c r="D85" s="376" t="s">
        <v>692</v>
      </c>
      <c r="E85" s="376" t="s">
        <v>46</v>
      </c>
      <c r="F85" s="376" t="s">
        <v>966</v>
      </c>
      <c r="G85" s="377"/>
      <c r="H85" s="377"/>
      <c r="I85" s="435">
        <v>846.26</v>
      </c>
      <c r="J85" s="78"/>
      <c r="K85" s="79"/>
      <c r="L85" s="78">
        <v>846.26</v>
      </c>
      <c r="M85" s="376"/>
      <c r="N85" s="379">
        <f>IFERROR(VLOOKUP(A85,'[1]Sum table'!$A:$AV,48,0),0)</f>
        <v>846.26</v>
      </c>
      <c r="O85" s="374">
        <v>201705645</v>
      </c>
      <c r="P85" s="374"/>
    </row>
    <row r="86" spans="1:16" s="387" customFormat="1" ht="16" x14ac:dyDescent="0.2">
      <c r="A86" s="64" t="str">
        <f t="shared" si="1"/>
        <v>..</v>
      </c>
      <c r="B86" s="64" t="s">
        <v>77</v>
      </c>
      <c r="C86" s="394"/>
      <c r="D86" s="392"/>
      <c r="E86" s="394"/>
      <c r="F86" s="97"/>
      <c r="G86" s="392"/>
      <c r="H86" s="392"/>
      <c r="I86" s="393"/>
      <c r="J86" s="134"/>
      <c r="K86" s="135"/>
      <c r="L86" s="134"/>
      <c r="M86" s="390"/>
      <c r="N86" s="413"/>
      <c r="O86" s="394"/>
      <c r="P86" s="394"/>
    </row>
    <row r="87" spans="1:16" s="387" customFormat="1" ht="16" x14ac:dyDescent="0.2">
      <c r="A87" s="64" t="str">
        <f t="shared" si="1"/>
        <v>..</v>
      </c>
      <c r="B87" s="64" t="s">
        <v>77</v>
      </c>
      <c r="C87" s="395"/>
      <c r="D87" s="397"/>
      <c r="E87" s="395"/>
      <c r="F87" s="269" t="s">
        <v>967</v>
      </c>
      <c r="G87" s="397"/>
      <c r="H87" s="397"/>
      <c r="I87" s="398"/>
      <c r="J87" s="331"/>
      <c r="K87" s="480"/>
      <c r="L87" s="274"/>
      <c r="M87" s="396"/>
      <c r="N87" s="470"/>
      <c r="O87" s="395"/>
      <c r="P87" s="395"/>
    </row>
    <row r="88" spans="1:16" s="416" customFormat="1" ht="16" x14ac:dyDescent="0.2">
      <c r="A88" s="64" t="str">
        <f t="shared" si="1"/>
        <v>ZK109.K257.I009</v>
      </c>
      <c r="B88" s="64" t="s">
        <v>77</v>
      </c>
      <c r="C88" s="424" t="s">
        <v>322</v>
      </c>
      <c r="D88" s="429" t="s">
        <v>773</v>
      </c>
      <c r="E88" s="65" t="s">
        <v>46</v>
      </c>
      <c r="F88" s="67" t="s">
        <v>968</v>
      </c>
      <c r="G88" s="429"/>
      <c r="H88" s="429"/>
      <c r="I88" s="433"/>
      <c r="J88" s="69"/>
      <c r="K88" s="70"/>
      <c r="L88" s="69"/>
      <c r="M88" s="427"/>
      <c r="N88" s="426"/>
      <c r="O88" s="424"/>
      <c r="P88" s="424"/>
    </row>
    <row r="89" spans="1:16" s="387" customFormat="1" ht="16" x14ac:dyDescent="0.2">
      <c r="A89" s="64" t="str">
        <f t="shared" si="1"/>
        <v>..</v>
      </c>
      <c r="B89" s="64" t="s">
        <v>77</v>
      </c>
      <c r="C89" s="476"/>
      <c r="D89" s="477"/>
      <c r="E89" s="302"/>
      <c r="F89" s="303"/>
      <c r="G89" s="477"/>
      <c r="H89" s="477"/>
      <c r="I89" s="422"/>
      <c r="J89" s="487"/>
      <c r="K89" s="488"/>
      <c r="L89" s="487"/>
      <c r="M89" s="478"/>
      <c r="N89" s="479"/>
      <c r="O89" s="476"/>
      <c r="P89" s="476"/>
    </row>
    <row r="90" spans="1:16" ht="16" x14ac:dyDescent="0.2">
      <c r="A90" s="64" t="str">
        <f t="shared" si="1"/>
        <v>..</v>
      </c>
      <c r="B90" s="64" t="s">
        <v>77</v>
      </c>
      <c r="C90" s="54"/>
      <c r="D90" s="61"/>
      <c r="E90" s="54"/>
      <c r="F90" s="56" t="s">
        <v>321</v>
      </c>
      <c r="G90" s="55"/>
      <c r="H90" s="55"/>
      <c r="I90" s="258"/>
      <c r="J90" s="58">
        <f>SUM(I91:I92)</f>
        <v>0</v>
      </c>
      <c r="K90" s="130"/>
      <c r="L90" s="113"/>
      <c r="M90" s="130"/>
      <c r="N90" s="113"/>
      <c r="O90" s="112"/>
      <c r="P90" s="112"/>
    </row>
    <row r="91" spans="1:16" s="416" customFormat="1" ht="16" x14ac:dyDescent="0.2">
      <c r="A91" s="64" t="str">
        <f>C91&amp;B91&amp;D91&amp;B91&amp;E91</f>
        <v>..</v>
      </c>
      <c r="B91" s="64" t="s">
        <v>77</v>
      </c>
      <c r="C91" s="424"/>
      <c r="D91" s="427"/>
      <c r="E91" s="424"/>
      <c r="F91" s="67" t="s">
        <v>969</v>
      </c>
      <c r="G91" s="66"/>
      <c r="H91" s="66"/>
      <c r="I91" s="259">
        <f>6000+1200-4800-1520+1592-1000+1000+200+2500-2765+500+500-3237+1520-700+1000-1460+2000-846.26-200-175-750-75-50+817.26-1251</f>
        <v>0</v>
      </c>
      <c r="J91" s="116"/>
      <c r="K91" s="427"/>
      <c r="L91" s="426"/>
      <c r="M91" s="427"/>
      <c r="N91" s="430">
        <f>IFERROR(VLOOKUP(A91,'[1]Sum table'!$A:$AV,48,0),0)</f>
        <v>0</v>
      </c>
      <c r="O91" s="424"/>
      <c r="P91" s="424"/>
    </row>
    <row r="92" spans="1:16" ht="16" x14ac:dyDescent="0.2">
      <c r="A92" s="64" t="str">
        <f t="shared" ref="A92" si="2">C92&amp;B92&amp;D92&amp;B92&amp;E92</f>
        <v>..</v>
      </c>
      <c r="B92" s="64" t="s">
        <v>77</v>
      </c>
      <c r="C92" s="122"/>
      <c r="D92" s="126"/>
      <c r="E92" s="122"/>
      <c r="F92" s="126"/>
      <c r="G92" s="123"/>
      <c r="H92" s="123"/>
      <c r="I92" s="474"/>
      <c r="J92" s="138"/>
      <c r="K92" s="126"/>
      <c r="L92" s="138"/>
      <c r="M92" s="126"/>
      <c r="N92" s="106">
        <f>IFERROR(VLOOKUP(A92,'[1]Sum table'!$A:$AV,48,0),0)</f>
        <v>0</v>
      </c>
      <c r="O92" s="122"/>
      <c r="P92" s="122"/>
    </row>
    <row r="93" spans="1:16" ht="16" x14ac:dyDescent="0.2">
      <c r="A93" s="553"/>
      <c r="B93" s="553"/>
      <c r="C93" s="553"/>
      <c r="D93" s="553"/>
      <c r="E93" s="553"/>
      <c r="F93" s="553"/>
      <c r="G93" s="553"/>
      <c r="H93" s="15"/>
      <c r="J93" s="553"/>
      <c r="K93" s="45"/>
      <c r="L93" s="48">
        <f>SUM(L4:L92)</f>
        <v>216757.80000000002</v>
      </c>
      <c r="M93" s="45"/>
      <c r="N93" s="48">
        <f>SUM(N4:N92)</f>
        <v>216708.41</v>
      </c>
      <c r="O93" s="553"/>
      <c r="P93" s="462">
        <f>L93-N93</f>
        <v>49.39000000001397</v>
      </c>
    </row>
    <row r="94" spans="1:16" x14ac:dyDescent="0.2">
      <c r="A94" s="553"/>
      <c r="B94" s="553"/>
      <c r="C94" s="553"/>
      <c r="D94" s="553"/>
      <c r="E94" s="553"/>
      <c r="F94" s="553"/>
      <c r="G94" s="553"/>
      <c r="H94" s="553"/>
      <c r="J94" s="553"/>
      <c r="K94" s="553"/>
      <c r="L94" s="553"/>
      <c r="M94" s="553"/>
      <c r="N94" s="553"/>
      <c r="O94" s="3"/>
      <c r="P94" s="553"/>
    </row>
  </sheetData>
  <pageMargins left="0.31496062992125984" right="0.31496062992125984" top="0.74803149606299213" bottom="0.74803149606299213" header="0.31496062992125984" footer="0.31496062992125984"/>
  <pageSetup paperSize="9" scale="45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P15"/>
  <sheetViews>
    <sheetView zoomScale="90" zoomScaleNormal="90" zoomScalePageLayoutView="90" workbookViewId="0">
      <selection activeCell="N1" sqref="N1"/>
    </sheetView>
  </sheetViews>
  <sheetFormatPr baseColWidth="10" defaultColWidth="8.83203125" defaultRowHeight="15" x14ac:dyDescent="0.2"/>
  <cols>
    <col min="1" max="1" width="16.33203125" bestFit="1" customWidth="1"/>
    <col min="2" max="2" width="1.33203125" bestFit="1" customWidth="1"/>
    <col min="3" max="3" width="7.83203125" customWidth="1"/>
    <col min="4" max="4" width="8.33203125" customWidth="1"/>
    <col min="5" max="5" width="8.83203125" bestFit="1" customWidth="1"/>
    <col min="6" max="6" width="29.83203125" bestFit="1" customWidth="1"/>
    <col min="7" max="7" width="19.83203125" bestFit="1" customWidth="1"/>
    <col min="8" max="8" width="23" bestFit="1" customWidth="1"/>
    <col min="9" max="9" width="14.33203125" bestFit="1" customWidth="1"/>
    <col min="10" max="10" width="17.33203125" bestFit="1" customWidth="1"/>
    <col min="11" max="11" width="2.6640625" customWidth="1"/>
    <col min="12" max="12" width="15.33203125" bestFit="1" customWidth="1"/>
    <col min="13" max="13" width="2.6640625" customWidth="1"/>
    <col min="14" max="14" width="12.6640625" bestFit="1" customWidth="1"/>
    <col min="15" max="15" width="20.33203125" bestFit="1" customWidth="1"/>
    <col min="16" max="16" width="16.33203125" bestFit="1" customWidth="1"/>
  </cols>
  <sheetData>
    <row r="1" spans="1:16" ht="21" x14ac:dyDescent="0.25">
      <c r="A1" s="21"/>
      <c r="B1" s="21"/>
      <c r="C1" s="20" t="s">
        <v>970</v>
      </c>
      <c r="D1" s="21"/>
      <c r="E1" s="21"/>
      <c r="F1" s="20"/>
      <c r="G1" s="22"/>
      <c r="H1" s="22" t="s">
        <v>62</v>
      </c>
      <c r="I1" s="22"/>
      <c r="J1" s="24">
        <f>TOTALS!G13</f>
        <v>35035</v>
      </c>
      <c r="K1" s="340"/>
      <c r="L1" s="341" t="s">
        <v>63</v>
      </c>
      <c r="M1" s="340"/>
      <c r="N1" s="341" t="s">
        <v>64</v>
      </c>
      <c r="O1" s="27" t="s">
        <v>65</v>
      </c>
      <c r="P1" s="27" t="s">
        <v>66</v>
      </c>
    </row>
    <row r="2" spans="1:16" ht="19" x14ac:dyDescent="0.25">
      <c r="A2" s="37"/>
      <c r="B2" s="37"/>
      <c r="C2" s="30"/>
      <c r="D2" s="31"/>
      <c r="E2" s="30"/>
      <c r="F2" s="32"/>
      <c r="G2" s="33"/>
      <c r="H2" s="34" t="s">
        <v>67</v>
      </c>
      <c r="I2" s="155" t="s">
        <v>68</v>
      </c>
      <c r="J2" s="251">
        <f>SUM(J4:J22)</f>
        <v>35035</v>
      </c>
      <c r="K2" s="32"/>
      <c r="L2" s="42"/>
      <c r="M2" s="32"/>
      <c r="N2" s="42"/>
      <c r="O2" s="41"/>
      <c r="P2" s="41"/>
    </row>
    <row r="3" spans="1:16" ht="32" x14ac:dyDescent="0.2">
      <c r="A3" s="1"/>
      <c r="B3" s="1"/>
      <c r="C3" s="43" t="s">
        <v>71</v>
      </c>
      <c r="D3" s="44" t="s">
        <v>72</v>
      </c>
      <c r="E3" s="43" t="s">
        <v>73</v>
      </c>
      <c r="F3" s="45" t="s">
        <v>74</v>
      </c>
      <c r="G3" s="46" t="s">
        <v>66</v>
      </c>
      <c r="H3" s="46" t="s">
        <v>75</v>
      </c>
      <c r="I3" s="172"/>
      <c r="J3" s="48"/>
      <c r="K3" s="125"/>
      <c r="L3" s="48"/>
      <c r="M3" s="45"/>
      <c r="N3" s="252"/>
      <c r="O3" s="171"/>
      <c r="P3" s="171"/>
    </row>
    <row r="4" spans="1:16" ht="16" x14ac:dyDescent="0.2">
      <c r="A4" s="553"/>
      <c r="B4" s="553"/>
      <c r="C4" s="54"/>
      <c r="D4" s="553"/>
      <c r="E4" s="54"/>
      <c r="F4" s="56" t="s">
        <v>971</v>
      </c>
      <c r="G4" s="55"/>
      <c r="H4" s="55"/>
      <c r="I4" s="187"/>
      <c r="J4" s="58">
        <f>SUM(I4:I9)</f>
        <v>35035</v>
      </c>
      <c r="K4" s="59"/>
      <c r="L4" s="58"/>
      <c r="M4" s="55"/>
      <c r="N4" s="63"/>
      <c r="O4" s="54"/>
      <c r="P4" s="54"/>
    </row>
    <row r="5" spans="1:16" ht="16" x14ac:dyDescent="0.2">
      <c r="A5" s="64" t="str">
        <f>C5&amp;B5&amp;D5&amp;B5&amp;E5</f>
        <v>ZK101.K207.I010</v>
      </c>
      <c r="B5" s="64" t="s">
        <v>77</v>
      </c>
      <c r="C5" s="65" t="s">
        <v>88</v>
      </c>
      <c r="D5" s="64" t="s">
        <v>89</v>
      </c>
      <c r="E5" s="65" t="s">
        <v>48</v>
      </c>
      <c r="F5" s="67" t="s">
        <v>972</v>
      </c>
      <c r="G5" s="66"/>
      <c r="H5" s="66"/>
      <c r="I5" s="71">
        <v>34000</v>
      </c>
      <c r="J5" s="69"/>
      <c r="K5" s="70"/>
      <c r="L5" s="69">
        <v>34000</v>
      </c>
      <c r="M5" s="66"/>
      <c r="N5" s="69">
        <f>IFERROR(VLOOKUP(A5,'[1]Sum table'!$A:$AV,48,0),0)</f>
        <v>34000</v>
      </c>
      <c r="O5" s="65">
        <v>201702649</v>
      </c>
      <c r="P5" s="84"/>
    </row>
    <row r="6" spans="1:16" ht="16" x14ac:dyDescent="0.2">
      <c r="A6" s="64" t="str">
        <f t="shared" ref="A6:A7" si="0">C6&amp;B6&amp;D6&amp;B6&amp;E6</f>
        <v>ZK106.K244.I010</v>
      </c>
      <c r="B6" s="64" t="s">
        <v>77</v>
      </c>
      <c r="C6" s="84" t="s">
        <v>304</v>
      </c>
      <c r="D6" s="139" t="s">
        <v>460</v>
      </c>
      <c r="E6" s="84" t="s">
        <v>48</v>
      </c>
      <c r="F6" s="86" t="s">
        <v>973</v>
      </c>
      <c r="G6" s="87"/>
      <c r="H6" s="87"/>
      <c r="I6" s="197">
        <v>0</v>
      </c>
      <c r="J6" s="88"/>
      <c r="K6" s="89"/>
      <c r="L6" s="88"/>
      <c r="M6" s="347" t="s">
        <v>93</v>
      </c>
      <c r="N6" s="88">
        <f>IFERROR(VLOOKUP(A6,'[1]Sum table'!$A:$AV,48,0),0)-N7-N8</f>
        <v>0</v>
      </c>
      <c r="O6" s="84"/>
      <c r="P6" s="84"/>
    </row>
    <row r="7" spans="1:16" ht="16" x14ac:dyDescent="0.2">
      <c r="A7" s="64" t="str">
        <f t="shared" si="0"/>
        <v>ZK106.K244.I010</v>
      </c>
      <c r="B7" s="64" t="s">
        <v>77</v>
      </c>
      <c r="C7" s="74" t="s">
        <v>304</v>
      </c>
      <c r="D7" s="15" t="s">
        <v>460</v>
      </c>
      <c r="E7" s="74" t="s">
        <v>48</v>
      </c>
      <c r="F7" s="76" t="s">
        <v>974</v>
      </c>
      <c r="G7" s="75" t="s">
        <v>975</v>
      </c>
      <c r="H7" s="75" t="s">
        <v>976</v>
      </c>
      <c r="I7" s="80">
        <v>875</v>
      </c>
      <c r="J7" s="88"/>
      <c r="K7" s="89"/>
      <c r="L7" s="69">
        <v>875</v>
      </c>
      <c r="M7" s="347" t="s">
        <v>977</v>
      </c>
      <c r="N7" s="69">
        <v>875</v>
      </c>
      <c r="O7" s="65">
        <v>201703054</v>
      </c>
      <c r="P7" s="84"/>
    </row>
    <row r="8" spans="1:16" ht="16" x14ac:dyDescent="0.2">
      <c r="A8" s="64"/>
      <c r="B8" s="64"/>
      <c r="C8" s="74" t="s">
        <v>304</v>
      </c>
      <c r="D8" s="15" t="s">
        <v>460</v>
      </c>
      <c r="E8" s="74" t="s">
        <v>48</v>
      </c>
      <c r="F8" s="76" t="s">
        <v>978</v>
      </c>
      <c r="G8" s="75"/>
      <c r="H8" s="75"/>
      <c r="I8" s="80">
        <v>160</v>
      </c>
      <c r="J8" s="88"/>
      <c r="K8" s="89"/>
      <c r="L8" s="69">
        <v>160</v>
      </c>
      <c r="M8" s="347" t="s">
        <v>93</v>
      </c>
      <c r="N8" s="69">
        <v>160</v>
      </c>
      <c r="O8" s="84"/>
      <c r="P8" s="84"/>
    </row>
    <row r="9" spans="1:16" ht="16" x14ac:dyDescent="0.2">
      <c r="A9" s="139"/>
      <c r="B9" s="139"/>
      <c r="C9" s="84"/>
      <c r="D9" s="139"/>
      <c r="E9" s="84"/>
      <c r="F9" s="104"/>
      <c r="G9" s="103"/>
      <c r="H9" s="103"/>
      <c r="I9" s="108"/>
      <c r="J9" s="106"/>
      <c r="K9" s="107"/>
      <c r="L9" s="106"/>
      <c r="M9" s="103"/>
      <c r="N9" s="110"/>
      <c r="O9" s="84"/>
      <c r="P9" s="84"/>
    </row>
    <row r="10" spans="1:16" ht="16" x14ac:dyDescent="0.2">
      <c r="A10" s="553"/>
      <c r="B10" s="553"/>
      <c r="C10" s="54"/>
      <c r="D10" s="55"/>
      <c r="E10" s="54"/>
      <c r="F10" s="56" t="s">
        <v>979</v>
      </c>
      <c r="G10" s="55"/>
      <c r="H10" s="55"/>
      <c r="I10" s="60"/>
      <c r="J10" s="461">
        <f>SUM(I11:I14)</f>
        <v>0</v>
      </c>
      <c r="K10" s="161"/>
      <c r="L10" s="160"/>
      <c r="M10" s="128"/>
      <c r="N10" s="113"/>
      <c r="O10" s="54"/>
      <c r="P10" s="54"/>
    </row>
    <row r="11" spans="1:16" ht="16" x14ac:dyDescent="0.2">
      <c r="A11" s="64" t="str">
        <f t="shared" ref="A11:A13" si="1">C11&amp;B11&amp;D11&amp;B11&amp;E11</f>
        <v>ZK101.K208.I010</v>
      </c>
      <c r="B11" s="64" t="s">
        <v>77</v>
      </c>
      <c r="C11" s="84" t="s">
        <v>88</v>
      </c>
      <c r="D11" s="85" t="s">
        <v>623</v>
      </c>
      <c r="E11" s="84" t="s">
        <v>48</v>
      </c>
      <c r="F11" s="189" t="s">
        <v>980</v>
      </c>
      <c r="G11" s="87" t="s">
        <v>981</v>
      </c>
      <c r="H11" s="87"/>
      <c r="I11" s="90"/>
      <c r="J11" s="88"/>
      <c r="K11" s="89"/>
      <c r="L11" s="88"/>
      <c r="M11" s="347" t="s">
        <v>93</v>
      </c>
      <c r="N11" s="88">
        <f>IFERROR(VLOOKUP(A11,'[1]Sum table'!$A:$AV,48,0),0)</f>
        <v>0</v>
      </c>
      <c r="O11" s="84"/>
      <c r="P11" s="84"/>
    </row>
    <row r="12" spans="1:16" ht="16" x14ac:dyDescent="0.2">
      <c r="A12" s="64" t="str">
        <f t="shared" si="1"/>
        <v>ZK101.K208.I010</v>
      </c>
      <c r="B12" s="64" t="s">
        <v>77</v>
      </c>
      <c r="C12" s="84" t="s">
        <v>88</v>
      </c>
      <c r="D12" s="85" t="s">
        <v>623</v>
      </c>
      <c r="E12" s="84" t="s">
        <v>48</v>
      </c>
      <c r="F12" s="86" t="s">
        <v>982</v>
      </c>
      <c r="G12" s="87"/>
      <c r="H12" s="87"/>
      <c r="I12" s="90"/>
      <c r="J12" s="88"/>
      <c r="K12" s="89"/>
      <c r="L12" s="88"/>
      <c r="M12" s="347" t="s">
        <v>93</v>
      </c>
      <c r="N12" s="88"/>
      <c r="O12" s="84"/>
      <c r="P12" s="84"/>
    </row>
    <row r="13" spans="1:16" ht="16" x14ac:dyDescent="0.2">
      <c r="A13" s="64" t="str">
        <f t="shared" si="1"/>
        <v>ZK106.K245.I010</v>
      </c>
      <c r="B13" s="64" t="s">
        <v>77</v>
      </c>
      <c r="C13" s="84" t="s">
        <v>304</v>
      </c>
      <c r="D13" s="85" t="s">
        <v>464</v>
      </c>
      <c r="E13" s="84" t="s">
        <v>48</v>
      </c>
      <c r="F13" s="86" t="s">
        <v>983</v>
      </c>
      <c r="G13" s="87"/>
      <c r="H13" s="87"/>
      <c r="I13" s="90"/>
      <c r="J13" s="88"/>
      <c r="K13" s="89"/>
      <c r="L13" s="88"/>
      <c r="M13" s="87"/>
      <c r="N13" s="88">
        <f>IFERROR(VLOOKUP(A13,'[1]Sum table'!$A:$AV,48,0),0)</f>
        <v>0</v>
      </c>
      <c r="O13" s="84"/>
      <c r="P13" s="84"/>
    </row>
    <row r="14" spans="1:16" ht="16" x14ac:dyDescent="0.2">
      <c r="A14" s="553"/>
      <c r="B14" s="553"/>
      <c r="C14" s="122"/>
      <c r="D14" s="123"/>
      <c r="E14" s="122"/>
      <c r="F14" s="45"/>
      <c r="G14" s="123"/>
      <c r="H14" s="123"/>
      <c r="I14" s="181"/>
      <c r="J14" s="48"/>
      <c r="K14" s="125"/>
      <c r="L14" s="48"/>
      <c r="M14" s="123"/>
      <c r="N14" s="138"/>
      <c r="O14" s="122"/>
      <c r="P14" s="122"/>
    </row>
    <row r="15" spans="1:16" ht="16" x14ac:dyDescent="0.2">
      <c r="A15" s="553"/>
      <c r="B15" s="553"/>
      <c r="C15" s="553"/>
      <c r="D15" s="553"/>
      <c r="E15" s="553"/>
      <c r="F15" s="553"/>
      <c r="G15" s="553"/>
      <c r="H15" s="553"/>
      <c r="I15" s="553"/>
      <c r="J15" s="553"/>
      <c r="K15" s="216"/>
      <c r="L15" s="215">
        <f>SUM(L4:L14)</f>
        <v>35035</v>
      </c>
      <c r="M15" s="348"/>
      <c r="N15" s="215">
        <f>SUM(N4:N14)</f>
        <v>35035</v>
      </c>
      <c r="O15" s="553"/>
      <c r="P15" s="553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P11"/>
  <sheetViews>
    <sheetView workbookViewId="0">
      <selection activeCell="L26" sqref="L26"/>
    </sheetView>
  </sheetViews>
  <sheetFormatPr baseColWidth="10" defaultColWidth="8.83203125" defaultRowHeight="15" x14ac:dyDescent="0.2"/>
  <cols>
    <col min="1" max="1" width="16.33203125" bestFit="1" customWidth="1"/>
    <col min="2" max="2" width="1.33203125" bestFit="1" customWidth="1"/>
    <col min="3" max="3" width="8.33203125" customWidth="1"/>
    <col min="4" max="4" width="7.33203125" customWidth="1"/>
    <col min="5" max="5" width="8.83203125" bestFit="1" customWidth="1"/>
    <col min="6" max="6" width="37.33203125" bestFit="1" customWidth="1"/>
    <col min="7" max="7" width="6.6640625" bestFit="1" customWidth="1"/>
    <col min="8" max="8" width="23" bestFit="1" customWidth="1"/>
    <col min="9" max="9" width="14.33203125" bestFit="1" customWidth="1"/>
    <col min="10" max="10" width="17.33203125" bestFit="1" customWidth="1"/>
    <col min="11" max="11" width="2.6640625" customWidth="1"/>
    <col min="12" max="12" width="15.33203125" bestFit="1" customWidth="1"/>
    <col min="13" max="13" width="2.6640625" customWidth="1"/>
    <col min="14" max="14" width="10.33203125" bestFit="1" customWidth="1"/>
    <col min="15" max="15" width="20.33203125" bestFit="1" customWidth="1"/>
    <col min="16" max="16" width="8.33203125" bestFit="1" customWidth="1"/>
  </cols>
  <sheetData>
    <row r="1" spans="1:16" ht="21" x14ac:dyDescent="0.25">
      <c r="A1" s="21"/>
      <c r="B1" s="21"/>
      <c r="C1" s="20" t="s">
        <v>984</v>
      </c>
      <c r="D1" s="21"/>
      <c r="E1" s="21"/>
      <c r="F1" s="20"/>
      <c r="G1" s="22"/>
      <c r="H1" s="22" t="s">
        <v>62</v>
      </c>
      <c r="I1" s="22"/>
      <c r="J1" s="24">
        <f>TOTALS!G14</f>
        <v>0</v>
      </c>
      <c r="K1" s="340"/>
      <c r="L1" s="341" t="s">
        <v>63</v>
      </c>
      <c r="M1" s="340"/>
      <c r="N1" s="341" t="s">
        <v>64</v>
      </c>
      <c r="O1" s="27" t="s">
        <v>65</v>
      </c>
      <c r="P1" s="27" t="s">
        <v>66</v>
      </c>
    </row>
    <row r="2" spans="1:16" ht="19" x14ac:dyDescent="0.25">
      <c r="A2" s="37"/>
      <c r="B2" s="37"/>
      <c r="C2" s="30"/>
      <c r="D2" s="31"/>
      <c r="E2" s="30"/>
      <c r="F2" s="32"/>
      <c r="G2" s="33"/>
      <c r="H2" s="34" t="s">
        <v>67</v>
      </c>
      <c r="I2" s="155" t="s">
        <v>68</v>
      </c>
      <c r="J2" s="251">
        <f>SUM(J4:J18)</f>
        <v>0</v>
      </c>
      <c r="K2" s="32"/>
      <c r="L2" s="42"/>
      <c r="M2" s="32"/>
      <c r="N2" s="42"/>
      <c r="O2" s="41"/>
      <c r="P2" s="41"/>
    </row>
    <row r="3" spans="1:16" ht="32" x14ac:dyDescent="0.2">
      <c r="A3" s="1"/>
      <c r="B3" s="1"/>
      <c r="C3" s="43" t="s">
        <v>71</v>
      </c>
      <c r="D3" s="44" t="s">
        <v>72</v>
      </c>
      <c r="E3" s="43" t="s">
        <v>73</v>
      </c>
      <c r="F3" s="45" t="s">
        <v>74</v>
      </c>
      <c r="G3" s="46" t="s">
        <v>66</v>
      </c>
      <c r="H3" s="46" t="s">
        <v>75</v>
      </c>
      <c r="I3" s="172"/>
      <c r="J3" s="48"/>
      <c r="K3" s="125"/>
      <c r="L3" s="48"/>
      <c r="M3" s="45"/>
      <c r="N3" s="252"/>
      <c r="O3" s="171"/>
      <c r="P3" s="171"/>
    </row>
    <row r="4" spans="1:16" ht="16" x14ac:dyDescent="0.2">
      <c r="A4" s="553"/>
      <c r="B4" s="553"/>
      <c r="C4" s="54"/>
      <c r="D4" s="553"/>
      <c r="E4" s="54"/>
      <c r="F4" s="56" t="s">
        <v>330</v>
      </c>
      <c r="G4" s="55"/>
      <c r="H4" s="55"/>
      <c r="I4" s="187"/>
      <c r="J4" s="58">
        <f>SUM(I5:I5)</f>
        <v>0</v>
      </c>
      <c r="K4" s="59"/>
      <c r="L4" s="58"/>
      <c r="M4" s="55"/>
      <c r="N4" s="63"/>
      <c r="O4" s="54"/>
      <c r="P4" s="63"/>
    </row>
    <row r="5" spans="1:16" ht="16" x14ac:dyDescent="0.2">
      <c r="A5" s="64" t="str">
        <f>C5&amp;B5&amp;D5&amp;B5&amp;E5</f>
        <v>ZK101.K207.I011</v>
      </c>
      <c r="B5" s="64" t="s">
        <v>77</v>
      </c>
      <c r="C5" s="84" t="s">
        <v>88</v>
      </c>
      <c r="D5" s="139" t="s">
        <v>89</v>
      </c>
      <c r="E5" s="84" t="s">
        <v>50</v>
      </c>
      <c r="F5" s="86" t="s">
        <v>985</v>
      </c>
      <c r="G5" s="87"/>
      <c r="H5" s="87"/>
      <c r="I5" s="197">
        <f>7500-7500</f>
        <v>0</v>
      </c>
      <c r="J5" s="88"/>
      <c r="K5" s="89"/>
      <c r="L5" s="88"/>
      <c r="M5" s="128"/>
      <c r="N5" s="88">
        <f>IFERROR(VLOOKUP(A5,'[1]Sum table'!$A:$AV,48,0),0)</f>
        <v>0</v>
      </c>
      <c r="O5" s="112"/>
      <c r="P5" s="113"/>
    </row>
    <row r="6" spans="1:16" x14ac:dyDescent="0.2">
      <c r="A6" s="139"/>
      <c r="B6" s="139"/>
      <c r="C6" s="84"/>
      <c r="D6" s="139"/>
      <c r="E6" s="84"/>
      <c r="F6" s="104"/>
      <c r="G6" s="103"/>
      <c r="H6" s="103"/>
      <c r="I6" s="198"/>
      <c r="J6" s="106"/>
      <c r="K6" s="107"/>
      <c r="L6" s="106"/>
      <c r="M6" s="123"/>
      <c r="N6" s="138"/>
      <c r="O6" s="122"/>
      <c r="P6" s="138"/>
    </row>
    <row r="7" spans="1:16" ht="16" x14ac:dyDescent="0.2">
      <c r="A7" s="553"/>
      <c r="B7" s="553"/>
      <c r="C7" s="54"/>
      <c r="D7" s="55"/>
      <c r="E7" s="54"/>
      <c r="F7" s="56" t="s">
        <v>986</v>
      </c>
      <c r="G7" s="55"/>
      <c r="H7" s="55"/>
      <c r="I7" s="187"/>
      <c r="J7" s="58">
        <f>SUM(I8:I9)</f>
        <v>0</v>
      </c>
      <c r="K7" s="59"/>
      <c r="L7" s="58"/>
      <c r="M7" s="55"/>
      <c r="N7" s="63"/>
      <c r="O7" s="112"/>
      <c r="P7" s="113"/>
    </row>
    <row r="8" spans="1:16" ht="16" x14ac:dyDescent="0.2">
      <c r="A8" s="64" t="str">
        <f>C8&amp;B8&amp;D8&amp;B8&amp;E8</f>
        <v>ZK106.K227.I011</v>
      </c>
      <c r="B8" s="64" t="s">
        <v>77</v>
      </c>
      <c r="C8" s="84" t="s">
        <v>304</v>
      </c>
      <c r="D8" s="87" t="s">
        <v>100</v>
      </c>
      <c r="E8" s="84" t="s">
        <v>50</v>
      </c>
      <c r="F8" s="86" t="s">
        <v>985</v>
      </c>
      <c r="G8" s="87"/>
      <c r="H8" s="87"/>
      <c r="I8" s="197">
        <f>7500-7500</f>
        <v>0</v>
      </c>
      <c r="J8" s="88"/>
      <c r="K8" s="89"/>
      <c r="L8" s="88"/>
      <c r="M8" s="128"/>
      <c r="N8" s="88">
        <f>IFERROR(VLOOKUP(A8,'[1]Sum table'!$A:$AV,48,0),0)</f>
        <v>0</v>
      </c>
      <c r="O8" s="112"/>
      <c r="P8" s="113"/>
    </row>
    <row r="9" spans="1:16" ht="16" x14ac:dyDescent="0.2">
      <c r="A9" s="553"/>
      <c r="B9" s="553"/>
      <c r="C9" s="122"/>
      <c r="D9" s="123"/>
      <c r="E9" s="122"/>
      <c r="F9" s="45"/>
      <c r="G9" s="123"/>
      <c r="H9" s="123"/>
      <c r="I9" s="181"/>
      <c r="J9" s="48"/>
      <c r="K9" s="125"/>
      <c r="L9" s="48"/>
      <c r="M9" s="123"/>
      <c r="N9" s="138"/>
      <c r="O9" s="122"/>
      <c r="P9" s="138"/>
    </row>
    <row r="10" spans="1:16" ht="16" x14ac:dyDescent="0.2">
      <c r="A10" s="553"/>
      <c r="B10" s="553"/>
      <c r="C10" s="553"/>
      <c r="D10" s="553"/>
      <c r="E10" s="553"/>
      <c r="F10" s="553"/>
      <c r="G10" s="553"/>
      <c r="H10" s="553"/>
      <c r="I10" s="553"/>
      <c r="J10" s="553"/>
      <c r="K10" s="216"/>
      <c r="L10" s="215">
        <f>SUM(L4:L9)</f>
        <v>0</v>
      </c>
      <c r="M10" s="348"/>
      <c r="N10" s="215">
        <f>SUM(N4:N9)</f>
        <v>0</v>
      </c>
      <c r="O10" s="553"/>
      <c r="P10" s="553"/>
    </row>
    <row r="11" spans="1:16" x14ac:dyDescent="0.2">
      <c r="A11" s="553"/>
      <c r="B11" s="553"/>
      <c r="C11" s="553"/>
      <c r="D11" s="553"/>
      <c r="E11" s="553"/>
      <c r="F11" s="373" t="s">
        <v>987</v>
      </c>
      <c r="G11" s="553"/>
      <c r="H11" s="553"/>
      <c r="I11" s="553"/>
      <c r="J11" s="553"/>
      <c r="K11" s="553"/>
      <c r="L11" s="553"/>
      <c r="M11" s="553"/>
      <c r="N11" s="553"/>
      <c r="O11" s="553"/>
      <c r="P11" s="553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P53"/>
  <sheetViews>
    <sheetView tabSelected="1" zoomScale="90" zoomScaleNormal="90" workbookViewId="0">
      <selection activeCell="F7" sqref="F7"/>
    </sheetView>
  </sheetViews>
  <sheetFormatPr baseColWidth="10" defaultColWidth="8.83203125" defaultRowHeight="15" x14ac:dyDescent="0.2"/>
  <cols>
    <col min="1" max="1" width="16.33203125" bestFit="1" customWidth="1"/>
    <col min="2" max="2" width="1.33203125" bestFit="1" customWidth="1"/>
    <col min="3" max="3" width="7.33203125" customWidth="1"/>
    <col min="4" max="4" width="6.83203125" customWidth="1"/>
    <col min="5" max="5" width="8.83203125" bestFit="1" customWidth="1"/>
    <col min="6" max="6" width="23" bestFit="1" customWidth="1"/>
    <col min="7" max="7" width="64.33203125" customWidth="1"/>
    <col min="8" max="8" width="23" bestFit="1" customWidth="1"/>
    <col min="9" max="9" width="14.33203125" bestFit="1" customWidth="1"/>
    <col min="10" max="10" width="19" bestFit="1" customWidth="1"/>
    <col min="11" max="11" width="2.6640625" customWidth="1"/>
    <col min="12" max="12" width="15.33203125" bestFit="1" customWidth="1"/>
    <col min="13" max="13" width="2.6640625" customWidth="1"/>
    <col min="14" max="14" width="10.33203125" bestFit="1" customWidth="1"/>
    <col min="15" max="15" width="20.33203125" bestFit="1" customWidth="1"/>
    <col min="16" max="16" width="36.33203125" customWidth="1"/>
  </cols>
  <sheetData>
    <row r="1" spans="1:16" ht="21" x14ac:dyDescent="0.25">
      <c r="A1" s="21"/>
      <c r="B1" s="21"/>
      <c r="C1" s="20" t="s">
        <v>988</v>
      </c>
      <c r="D1" s="21"/>
      <c r="E1" s="21"/>
      <c r="F1" s="20"/>
      <c r="G1" s="22"/>
      <c r="H1" s="22" t="s">
        <v>62</v>
      </c>
      <c r="I1" s="22"/>
      <c r="J1" s="24">
        <f>TOTALS!G15</f>
        <v>154046.49000000002</v>
      </c>
      <c r="K1" s="340"/>
      <c r="L1" s="341" t="s">
        <v>63</v>
      </c>
      <c r="M1" s="340"/>
      <c r="N1" s="341" t="s">
        <v>64</v>
      </c>
      <c r="O1" s="27" t="s">
        <v>65</v>
      </c>
      <c r="P1" s="27" t="s">
        <v>66</v>
      </c>
    </row>
    <row r="2" spans="1:16" ht="19" x14ac:dyDescent="0.25">
      <c r="A2" s="37"/>
      <c r="B2" s="37"/>
      <c r="C2" s="30"/>
      <c r="D2" s="31"/>
      <c r="E2" s="30"/>
      <c r="F2" s="32"/>
      <c r="G2" s="33"/>
      <c r="H2" s="34" t="s">
        <v>67</v>
      </c>
      <c r="I2" s="155" t="s">
        <v>68</v>
      </c>
      <c r="J2" s="251">
        <f>SUM(J4:J61)</f>
        <v>162054.75</v>
      </c>
      <c r="K2" s="32"/>
      <c r="L2" s="42"/>
      <c r="M2" s="32"/>
      <c r="N2" s="42"/>
      <c r="O2" s="41"/>
      <c r="P2" s="41"/>
    </row>
    <row r="3" spans="1:16" ht="32" x14ac:dyDescent="0.2">
      <c r="A3" s="1"/>
      <c r="B3" s="1"/>
      <c r="C3" s="43" t="s">
        <v>1231</v>
      </c>
      <c r="D3" s="44" t="s">
        <v>1232</v>
      </c>
      <c r="E3" s="43" t="s">
        <v>1233</v>
      </c>
      <c r="F3" s="45" t="s">
        <v>74</v>
      </c>
      <c r="G3" s="46" t="s">
        <v>66</v>
      </c>
      <c r="H3" s="46" t="s">
        <v>75</v>
      </c>
      <c r="I3" s="172"/>
      <c r="J3" s="48"/>
      <c r="K3" s="125"/>
      <c r="L3" s="582">
        <f>J1-J2</f>
        <v>-8008.2599999999802</v>
      </c>
      <c r="M3" s="45"/>
      <c r="N3" s="252"/>
      <c r="O3" s="171"/>
      <c r="P3" s="171"/>
    </row>
    <row r="4" spans="1:16" ht="16" x14ac:dyDescent="0.2">
      <c r="A4" s="553"/>
      <c r="B4" s="553"/>
      <c r="C4" s="54"/>
      <c r="D4" s="55"/>
      <c r="E4" s="54"/>
      <c r="F4" s="56" t="s">
        <v>989</v>
      </c>
      <c r="G4" s="55"/>
      <c r="H4" s="55"/>
      <c r="I4" s="187"/>
      <c r="J4" s="58">
        <f>SUM(I5:I9)</f>
        <v>10575</v>
      </c>
      <c r="K4" s="59"/>
      <c r="L4" s="585"/>
      <c r="M4" s="155"/>
      <c r="N4" s="164"/>
      <c r="O4" s="162"/>
      <c r="P4" s="63"/>
    </row>
    <row r="5" spans="1:16" ht="16" x14ac:dyDescent="0.2">
      <c r="A5" s="64" t="str">
        <f>C5&amp;B5&amp;D5&amp;B5&amp;E5</f>
        <v>ZK101.K207.101</v>
      </c>
      <c r="B5" s="64" t="s">
        <v>77</v>
      </c>
      <c r="C5" s="84" t="s">
        <v>88</v>
      </c>
      <c r="D5" s="87" t="s">
        <v>89</v>
      </c>
      <c r="E5" s="84">
        <v>101</v>
      </c>
      <c r="F5" s="86" t="s">
        <v>1177</v>
      </c>
      <c r="G5" s="85" t="s">
        <v>1178</v>
      </c>
      <c r="H5" s="85" t="s">
        <v>1179</v>
      </c>
      <c r="I5" s="197">
        <v>8000</v>
      </c>
      <c r="J5" s="88"/>
      <c r="K5" s="89"/>
      <c r="L5" s="583">
        <v>8000</v>
      </c>
      <c r="M5" s="349"/>
      <c r="N5" s="88">
        <f>IFERROR(VLOOKUP(A5,'[1]Sum table'!$A:$AV,48,0),0)</f>
        <v>0</v>
      </c>
      <c r="O5" s="52"/>
      <c r="P5" s="94"/>
    </row>
    <row r="6" spans="1:16" s="553" customFormat="1" ht="16" x14ac:dyDescent="0.2">
      <c r="A6" s="64"/>
      <c r="B6" s="64"/>
      <c r="C6" s="84">
        <v>5400</v>
      </c>
      <c r="D6" s="87">
        <v>80</v>
      </c>
      <c r="E6" s="84">
        <v>101</v>
      </c>
      <c r="F6" s="86" t="s">
        <v>1180</v>
      </c>
      <c r="G6" s="87" t="s">
        <v>1223</v>
      </c>
      <c r="H6" s="85"/>
      <c r="I6" s="197">
        <v>1200</v>
      </c>
      <c r="J6" s="88"/>
      <c r="K6" s="89"/>
      <c r="L6" s="583">
        <v>1200</v>
      </c>
      <c r="M6" s="349"/>
      <c r="N6" s="88"/>
      <c r="O6" s="52"/>
      <c r="P6" s="94"/>
    </row>
    <row r="7" spans="1:16" s="553" customFormat="1" ht="16" x14ac:dyDescent="0.2">
      <c r="A7" s="64"/>
      <c r="B7" s="64"/>
      <c r="C7" s="374" t="s">
        <v>88</v>
      </c>
      <c r="D7" s="377" t="s">
        <v>89</v>
      </c>
      <c r="E7" s="374" t="s">
        <v>52</v>
      </c>
      <c r="F7" s="376" t="s">
        <v>1193</v>
      </c>
      <c r="G7" s="414" t="s">
        <v>1194</v>
      </c>
      <c r="H7" s="377"/>
      <c r="I7" s="501">
        <v>175</v>
      </c>
      <c r="J7" s="379"/>
      <c r="K7" s="380"/>
      <c r="L7" s="78">
        <v>175</v>
      </c>
      <c r="M7" s="158"/>
      <c r="N7" s="379"/>
      <c r="O7" s="52"/>
      <c r="P7" s="94"/>
    </row>
    <row r="8" spans="1:16" ht="16" x14ac:dyDescent="0.2">
      <c r="A8" s="64" t="str">
        <f>C8&amp;B8&amp;D8&amp;B8&amp;E8</f>
        <v>7452.80.101</v>
      </c>
      <c r="B8" s="64" t="s">
        <v>77</v>
      </c>
      <c r="C8" s="84">
        <v>7452</v>
      </c>
      <c r="D8" s="87">
        <v>80</v>
      </c>
      <c r="E8" s="84">
        <v>101</v>
      </c>
      <c r="F8" s="86" t="s">
        <v>990</v>
      </c>
      <c r="G8" s="85" t="s">
        <v>213</v>
      </c>
      <c r="H8" s="87"/>
      <c r="I8" s="197">
        <v>1200</v>
      </c>
      <c r="J8" s="88"/>
      <c r="K8" s="89"/>
      <c r="L8" s="583">
        <v>1000</v>
      </c>
      <c r="M8" s="349"/>
      <c r="N8" s="88">
        <f>IFERROR(VLOOKUP(A8,'[1]Sum table'!$A:$AV,48,0),0)</f>
        <v>0</v>
      </c>
      <c r="O8" s="52"/>
      <c r="P8" s="94"/>
    </row>
    <row r="9" spans="1:16" ht="16" x14ac:dyDescent="0.2">
      <c r="A9" s="139"/>
      <c r="B9" s="139"/>
      <c r="C9" s="102"/>
      <c r="D9" s="103"/>
      <c r="E9" s="102"/>
      <c r="F9" s="104"/>
      <c r="G9" s="103"/>
      <c r="H9" s="103"/>
      <c r="I9" s="198"/>
      <c r="J9" s="106"/>
      <c r="K9" s="89"/>
      <c r="L9" s="583"/>
      <c r="M9" s="349"/>
      <c r="N9" s="53"/>
      <c r="O9" s="52"/>
      <c r="P9" s="94"/>
    </row>
    <row r="10" spans="1:16" ht="16" x14ac:dyDescent="0.2">
      <c r="A10" s="553"/>
      <c r="B10" s="553"/>
      <c r="C10" s="54"/>
      <c r="D10" s="55"/>
      <c r="E10" s="54"/>
      <c r="F10" s="56" t="s">
        <v>991</v>
      </c>
      <c r="G10" s="55"/>
      <c r="H10" s="55"/>
      <c r="I10" s="187"/>
      <c r="J10" s="58">
        <f>SUM(I11:I18)</f>
        <v>83478</v>
      </c>
      <c r="K10" s="59"/>
      <c r="L10" s="585"/>
      <c r="M10" s="155"/>
      <c r="N10" s="164"/>
      <c r="O10" s="162"/>
      <c r="P10" s="63"/>
    </row>
    <row r="11" spans="1:16" ht="30" x14ac:dyDescent="0.2">
      <c r="A11" s="64" t="str">
        <f>C11&amp;B11&amp;D11&amp;B11&amp;E11</f>
        <v>7461.80.101</v>
      </c>
      <c r="B11" s="64" t="s">
        <v>77</v>
      </c>
      <c r="C11" s="84">
        <v>7461</v>
      </c>
      <c r="D11" s="87">
        <v>80</v>
      </c>
      <c r="E11" s="84">
        <v>101</v>
      </c>
      <c r="F11" s="86" t="s">
        <v>826</v>
      </c>
      <c r="G11" s="586" t="s">
        <v>1203</v>
      </c>
      <c r="H11" s="87" t="s">
        <v>215</v>
      </c>
      <c r="I11" s="445">
        <v>52565</v>
      </c>
      <c r="J11" s="88"/>
      <c r="K11" s="89"/>
      <c r="L11" s="583">
        <v>52565</v>
      </c>
      <c r="M11" s="349"/>
      <c r="N11" s="88">
        <f>IFERROR(VLOOKUP(A11,'[1]Sum table'!$A:$AV,48,0),0)</f>
        <v>0</v>
      </c>
      <c r="O11" s="52"/>
      <c r="P11" s="94"/>
    </row>
    <row r="12" spans="1:16" s="387" customFormat="1" ht="16" x14ac:dyDescent="0.2">
      <c r="A12" s="8"/>
      <c r="B12" s="8"/>
      <c r="C12" s="84">
        <v>7461</v>
      </c>
      <c r="D12" s="392">
        <v>80</v>
      </c>
      <c r="E12" s="394">
        <v>101</v>
      </c>
      <c r="F12" s="390" t="s">
        <v>826</v>
      </c>
      <c r="G12" s="606" t="s">
        <v>1234</v>
      </c>
      <c r="H12" s="392" t="s">
        <v>215</v>
      </c>
      <c r="I12" s="445">
        <v>3945</v>
      </c>
      <c r="J12" s="388"/>
      <c r="K12" s="389"/>
      <c r="L12" s="134">
        <v>3945</v>
      </c>
      <c r="M12" s="607"/>
      <c r="N12" s="388"/>
      <c r="O12" s="608"/>
      <c r="P12" s="413"/>
    </row>
    <row r="13" spans="1:16" s="553" customFormat="1" ht="16" x14ac:dyDescent="0.2">
      <c r="A13" s="64"/>
      <c r="B13" s="64"/>
      <c r="C13" s="84">
        <v>7461</v>
      </c>
      <c r="D13" s="87">
        <v>80</v>
      </c>
      <c r="E13" s="84">
        <v>101</v>
      </c>
      <c r="F13" s="86" t="s">
        <v>826</v>
      </c>
      <c r="G13" s="85" t="s">
        <v>1181</v>
      </c>
      <c r="H13" s="85" t="s">
        <v>215</v>
      </c>
      <c r="I13" s="445">
        <v>7805</v>
      </c>
      <c r="J13" s="88"/>
      <c r="K13" s="89"/>
      <c r="L13" s="583">
        <v>7805</v>
      </c>
      <c r="M13" s="349"/>
      <c r="N13" s="88"/>
      <c r="O13" s="52"/>
      <c r="P13" s="94"/>
    </row>
    <row r="14" spans="1:16" s="387" customFormat="1" ht="16" x14ac:dyDescent="0.2">
      <c r="A14" s="8"/>
      <c r="B14" s="8"/>
      <c r="C14" s="84">
        <v>7461</v>
      </c>
      <c r="D14" s="87">
        <v>80</v>
      </c>
      <c r="E14" s="84">
        <v>101</v>
      </c>
      <c r="F14" s="390" t="s">
        <v>826</v>
      </c>
      <c r="G14" s="391" t="s">
        <v>1235</v>
      </c>
      <c r="H14" s="392" t="s">
        <v>215</v>
      </c>
      <c r="I14" s="445">
        <v>4376</v>
      </c>
      <c r="J14" s="388"/>
      <c r="K14" s="389"/>
      <c r="L14" s="134">
        <v>4376</v>
      </c>
      <c r="M14" s="607"/>
      <c r="N14" s="388"/>
      <c r="O14" s="608"/>
      <c r="P14" s="413"/>
    </row>
    <row r="15" spans="1:16" s="553" customFormat="1" ht="16" x14ac:dyDescent="0.2">
      <c r="A15" s="64"/>
      <c r="B15" s="64"/>
      <c r="C15" s="84">
        <v>7461</v>
      </c>
      <c r="D15" s="392">
        <v>80</v>
      </c>
      <c r="E15" s="394">
        <v>101</v>
      </c>
      <c r="F15" s="86" t="s">
        <v>826</v>
      </c>
      <c r="G15" s="86" t="s">
        <v>1202</v>
      </c>
      <c r="H15" s="85" t="s">
        <v>215</v>
      </c>
      <c r="I15" s="445">
        <v>6497</v>
      </c>
      <c r="J15" s="88"/>
      <c r="K15" s="89"/>
      <c r="L15" s="583">
        <v>6497</v>
      </c>
      <c r="M15" s="349"/>
      <c r="N15" s="88"/>
      <c r="O15" s="52"/>
      <c r="P15" s="94"/>
    </row>
    <row r="16" spans="1:16" s="553" customFormat="1" ht="16" x14ac:dyDescent="0.2">
      <c r="A16" s="64"/>
      <c r="B16" s="64"/>
      <c r="C16" s="84">
        <v>7461</v>
      </c>
      <c r="D16" s="87">
        <v>80</v>
      </c>
      <c r="E16" s="84">
        <v>101</v>
      </c>
      <c r="F16" s="86" t="s">
        <v>826</v>
      </c>
      <c r="G16" s="85" t="s">
        <v>1236</v>
      </c>
      <c r="H16" s="391" t="s">
        <v>215</v>
      </c>
      <c r="I16" s="445">
        <v>8190</v>
      </c>
      <c r="J16" s="88"/>
      <c r="K16" s="89"/>
      <c r="L16" s="583">
        <v>8190</v>
      </c>
      <c r="M16" s="349"/>
      <c r="N16" s="88"/>
      <c r="O16" s="52"/>
      <c r="P16" s="94"/>
    </row>
    <row r="17" spans="1:16" s="553" customFormat="1" ht="16" x14ac:dyDescent="0.2">
      <c r="A17" s="64"/>
      <c r="B17" s="64"/>
      <c r="C17" s="84">
        <v>7461</v>
      </c>
      <c r="D17" s="87">
        <v>80</v>
      </c>
      <c r="E17" s="84">
        <v>101</v>
      </c>
      <c r="F17" s="86" t="s">
        <v>1182</v>
      </c>
      <c r="G17" s="85" t="s">
        <v>1182</v>
      </c>
      <c r="H17" s="85" t="s">
        <v>1225</v>
      </c>
      <c r="I17" s="445">
        <v>100</v>
      </c>
      <c r="J17" s="88"/>
      <c r="K17" s="89"/>
      <c r="L17" s="583">
        <v>100</v>
      </c>
      <c r="M17" s="349"/>
      <c r="N17" s="88"/>
      <c r="O17" s="52"/>
      <c r="P17" s="94"/>
    </row>
    <row r="18" spans="1:16" ht="16" x14ac:dyDescent="0.2">
      <c r="A18" s="553"/>
      <c r="B18" s="553"/>
      <c r="C18" s="122"/>
      <c r="D18" s="123"/>
      <c r="E18" s="122"/>
      <c r="F18" s="45"/>
      <c r="G18" s="123"/>
      <c r="H18" s="123"/>
      <c r="I18" s="481"/>
      <c r="J18" s="48"/>
      <c r="K18" s="125"/>
      <c r="L18" s="582"/>
      <c r="M18" s="46"/>
      <c r="N18" s="252"/>
      <c r="O18" s="171"/>
      <c r="P18" s="138"/>
    </row>
    <row r="19" spans="1:16" ht="16" x14ac:dyDescent="0.2">
      <c r="A19" s="553"/>
      <c r="B19" s="553"/>
      <c r="C19" s="112"/>
      <c r="D19" s="128"/>
      <c r="E19" s="112"/>
      <c r="F19" s="56" t="s">
        <v>992</v>
      </c>
      <c r="G19" s="553"/>
      <c r="H19" s="55"/>
      <c r="I19" s="482"/>
      <c r="J19" s="58">
        <f>SUM(I19:I23)</f>
        <v>54521.8</v>
      </c>
      <c r="K19" s="161"/>
      <c r="L19" s="583"/>
      <c r="M19" s="349"/>
      <c r="N19" s="53"/>
      <c r="O19" s="52"/>
      <c r="P19" s="113"/>
    </row>
    <row r="20" spans="1:16" s="553" customFormat="1" ht="16" x14ac:dyDescent="0.2">
      <c r="C20" s="112">
        <v>7462</v>
      </c>
      <c r="D20" s="128">
        <v>80</v>
      </c>
      <c r="E20" s="112">
        <v>101</v>
      </c>
      <c r="F20" s="86" t="s">
        <v>1204</v>
      </c>
      <c r="G20" s="85" t="s">
        <v>1205</v>
      </c>
      <c r="H20" s="85" t="s">
        <v>215</v>
      </c>
      <c r="I20" s="445">
        <v>5625</v>
      </c>
      <c r="J20" s="88"/>
      <c r="K20" s="89"/>
      <c r="L20" s="583">
        <v>5625</v>
      </c>
      <c r="M20" s="349"/>
      <c r="N20" s="88"/>
      <c r="O20" s="52"/>
      <c r="P20" s="94"/>
    </row>
    <row r="21" spans="1:16" s="553" customFormat="1" ht="16" x14ac:dyDescent="0.2">
      <c r="C21" s="112">
        <v>7462</v>
      </c>
      <c r="D21" s="128">
        <v>80</v>
      </c>
      <c r="E21" s="112">
        <v>101</v>
      </c>
      <c r="F21" s="86" t="s">
        <v>1206</v>
      </c>
      <c r="G21" s="85" t="s">
        <v>1207</v>
      </c>
      <c r="H21" s="85" t="s">
        <v>215</v>
      </c>
      <c r="I21" s="445">
        <v>1350</v>
      </c>
      <c r="J21" s="88"/>
      <c r="K21" s="89"/>
      <c r="L21" s="583">
        <v>1350</v>
      </c>
      <c r="M21" s="349"/>
      <c r="N21" s="88"/>
      <c r="O21" s="52"/>
      <c r="P21" s="94"/>
    </row>
    <row r="22" spans="1:16" ht="16" x14ac:dyDescent="0.2">
      <c r="A22" s="64" t="str">
        <f>C22&amp;B22&amp;D22&amp;B22&amp;E22</f>
        <v>7462.80.101</v>
      </c>
      <c r="B22" s="64" t="s">
        <v>77</v>
      </c>
      <c r="C22" s="112">
        <v>7462</v>
      </c>
      <c r="D22" s="128">
        <v>80</v>
      </c>
      <c r="E22" s="112">
        <v>101</v>
      </c>
      <c r="F22" s="86" t="s">
        <v>993</v>
      </c>
      <c r="G22" s="128" t="s">
        <v>1224</v>
      </c>
      <c r="H22" s="587" t="s">
        <v>215</v>
      </c>
      <c r="I22" s="445">
        <v>47546.8</v>
      </c>
      <c r="J22" s="160"/>
      <c r="K22" s="161"/>
      <c r="L22" s="583">
        <v>47546.8</v>
      </c>
      <c r="M22" s="128"/>
      <c r="N22" s="88">
        <f>IFERROR(VLOOKUP(A22,'[1]Sum table'!$A:$AV,48,0),0)</f>
        <v>0</v>
      </c>
      <c r="O22" s="112"/>
      <c r="P22" s="113"/>
    </row>
    <row r="23" spans="1:16" x14ac:dyDescent="0.2">
      <c r="A23" s="139"/>
      <c r="B23" s="139"/>
      <c r="C23" s="102"/>
      <c r="D23" s="103"/>
      <c r="E23" s="102"/>
      <c r="F23" s="104"/>
      <c r="G23" s="103"/>
      <c r="H23" s="103"/>
      <c r="I23" s="481"/>
      <c r="J23" s="106"/>
      <c r="K23" s="107"/>
      <c r="L23" s="106"/>
      <c r="M23" s="103"/>
      <c r="N23" s="110"/>
      <c r="O23" s="102"/>
      <c r="P23" s="110"/>
    </row>
    <row r="24" spans="1:16" s="553" customFormat="1" ht="16" x14ac:dyDescent="0.2">
      <c r="A24" s="139"/>
      <c r="B24" s="139"/>
      <c r="C24" s="400"/>
      <c r="D24" s="87"/>
      <c r="E24" s="86"/>
      <c r="F24" s="436" t="s">
        <v>1183</v>
      </c>
      <c r="G24" s="87"/>
      <c r="H24" s="87"/>
      <c r="I24" s="445"/>
      <c r="J24" s="345">
        <f>SUM(I25:I36)</f>
        <v>9305</v>
      </c>
      <c r="K24" s="89"/>
      <c r="L24" s="88"/>
      <c r="M24" s="87"/>
      <c r="N24" s="94"/>
      <c r="O24" s="87"/>
      <c r="P24" s="334"/>
    </row>
    <row r="25" spans="1:16" s="553" customFormat="1" ht="16" x14ac:dyDescent="0.2">
      <c r="A25" s="64" t="str">
        <f>C25&amp;B25&amp;D25&amp;B25&amp;E25</f>
        <v>ZK110.80.101</v>
      </c>
      <c r="B25" s="139" t="s">
        <v>77</v>
      </c>
      <c r="C25" s="84" t="s">
        <v>158</v>
      </c>
      <c r="D25" s="87">
        <v>80</v>
      </c>
      <c r="E25" s="86">
        <v>101</v>
      </c>
      <c r="F25" s="86" t="s">
        <v>47</v>
      </c>
      <c r="G25" s="87" t="s">
        <v>1228</v>
      </c>
      <c r="H25" s="87" t="s">
        <v>1215</v>
      </c>
      <c r="I25" s="445">
        <v>3640</v>
      </c>
      <c r="J25" s="197"/>
      <c r="K25" s="89"/>
      <c r="L25" s="88">
        <v>2600</v>
      </c>
      <c r="M25" s="87"/>
      <c r="N25" s="94"/>
      <c r="O25" s="87"/>
      <c r="P25" s="84"/>
    </row>
    <row r="26" spans="1:16" s="553" customFormat="1" ht="16" x14ac:dyDescent="0.2">
      <c r="A26" s="64"/>
      <c r="B26" s="139"/>
      <c r="C26" s="84" t="s">
        <v>158</v>
      </c>
      <c r="D26" s="87">
        <v>80</v>
      </c>
      <c r="E26" s="86">
        <v>101</v>
      </c>
      <c r="F26" s="86" t="s">
        <v>47</v>
      </c>
      <c r="G26" s="87" t="s">
        <v>1229</v>
      </c>
      <c r="H26" s="85" t="s">
        <v>1211</v>
      </c>
      <c r="I26" s="445">
        <v>2240</v>
      </c>
      <c r="J26" s="197"/>
      <c r="K26" s="89"/>
      <c r="L26" s="88">
        <v>1600</v>
      </c>
      <c r="M26" s="87"/>
      <c r="N26" s="94"/>
      <c r="O26" s="87"/>
      <c r="P26" s="84"/>
    </row>
    <row r="27" spans="1:16" s="553" customFormat="1" ht="16" x14ac:dyDescent="0.2">
      <c r="A27" s="64"/>
      <c r="B27" s="139"/>
      <c r="C27" s="84" t="s">
        <v>158</v>
      </c>
      <c r="D27" s="87">
        <v>80</v>
      </c>
      <c r="E27" s="86">
        <v>101</v>
      </c>
      <c r="F27" s="86" t="s">
        <v>47</v>
      </c>
      <c r="G27" s="87" t="s">
        <v>1212</v>
      </c>
      <c r="H27" s="85" t="s">
        <v>165</v>
      </c>
      <c r="I27" s="445">
        <v>100</v>
      </c>
      <c r="J27" s="197"/>
      <c r="K27" s="89"/>
      <c r="L27" s="88"/>
      <c r="M27" s="87"/>
      <c r="N27" s="94"/>
      <c r="O27" s="87"/>
      <c r="P27" s="84"/>
    </row>
    <row r="28" spans="1:16" s="553" customFormat="1" ht="16" x14ac:dyDescent="0.2">
      <c r="A28" s="64"/>
      <c r="B28" s="139"/>
      <c r="C28" s="84">
        <v>5431</v>
      </c>
      <c r="D28" s="87">
        <v>83</v>
      </c>
      <c r="E28" s="86">
        <v>101</v>
      </c>
      <c r="F28" s="86" t="s">
        <v>47</v>
      </c>
      <c r="G28" s="85" t="s">
        <v>1219</v>
      </c>
      <c r="H28" s="85" t="s">
        <v>1220</v>
      </c>
      <c r="I28" s="445">
        <v>58.4</v>
      </c>
      <c r="J28" s="197"/>
      <c r="K28" s="89"/>
      <c r="L28" s="88">
        <v>58.4</v>
      </c>
      <c r="M28" s="87"/>
      <c r="N28" s="94"/>
      <c r="O28" s="87"/>
      <c r="P28" s="84"/>
    </row>
    <row r="29" spans="1:16" s="553" customFormat="1" ht="16" x14ac:dyDescent="0.2">
      <c r="A29" s="64"/>
      <c r="B29" s="139"/>
      <c r="C29" s="84" t="s">
        <v>158</v>
      </c>
      <c r="D29" s="87" t="s">
        <v>1196</v>
      </c>
      <c r="E29" s="86">
        <v>101</v>
      </c>
      <c r="F29" s="86" t="s">
        <v>47</v>
      </c>
      <c r="G29" s="85" t="s">
        <v>1221</v>
      </c>
      <c r="H29" s="85" t="s">
        <v>1220</v>
      </c>
      <c r="I29" s="445">
        <f>140-58.4</f>
        <v>81.599999999999994</v>
      </c>
      <c r="J29" s="197"/>
      <c r="K29" s="89"/>
      <c r="L29" s="88"/>
      <c r="M29" s="87"/>
      <c r="N29" s="94"/>
      <c r="O29" s="87"/>
      <c r="P29" s="84"/>
    </row>
    <row r="30" spans="1:16" s="553" customFormat="1" ht="16" x14ac:dyDescent="0.2">
      <c r="A30" s="64"/>
      <c r="B30" s="139"/>
      <c r="C30" s="84" t="s">
        <v>158</v>
      </c>
      <c r="D30" s="87" t="s">
        <v>1196</v>
      </c>
      <c r="E30" s="86">
        <v>101</v>
      </c>
      <c r="F30" s="86" t="s">
        <v>1199</v>
      </c>
      <c r="G30" s="87" t="s">
        <v>1200</v>
      </c>
      <c r="H30" s="87" t="s">
        <v>213</v>
      </c>
      <c r="I30" s="445">
        <v>25</v>
      </c>
      <c r="J30" s="197"/>
      <c r="K30" s="89"/>
      <c r="L30" s="88">
        <v>25</v>
      </c>
      <c r="M30" s="87"/>
      <c r="N30" s="94"/>
      <c r="O30" s="87"/>
      <c r="P30" s="84"/>
    </row>
    <row r="31" spans="1:16" s="553" customFormat="1" ht="16" x14ac:dyDescent="0.2">
      <c r="A31" s="64"/>
      <c r="B31" s="139"/>
      <c r="C31" s="84" t="s">
        <v>158</v>
      </c>
      <c r="D31" s="87" t="s">
        <v>1196</v>
      </c>
      <c r="E31" s="86">
        <v>101</v>
      </c>
      <c r="F31" s="86" t="s">
        <v>1201</v>
      </c>
      <c r="G31" s="85" t="s">
        <v>1200</v>
      </c>
      <c r="H31" s="85" t="s">
        <v>513</v>
      </c>
      <c r="I31" s="445">
        <v>60</v>
      </c>
      <c r="J31" s="197"/>
      <c r="K31" s="89"/>
      <c r="L31" s="88">
        <v>60</v>
      </c>
      <c r="M31" s="87"/>
      <c r="N31" s="94"/>
      <c r="O31" s="87"/>
      <c r="P31" s="84"/>
    </row>
    <row r="32" spans="1:16" s="553" customFormat="1" x14ac:dyDescent="0.2">
      <c r="A32" s="139"/>
      <c r="B32" s="139"/>
      <c r="C32" s="84" t="s">
        <v>158</v>
      </c>
      <c r="D32" s="87" t="s">
        <v>1196</v>
      </c>
      <c r="E32" s="86">
        <v>101</v>
      </c>
      <c r="F32" s="86" t="s">
        <v>1184</v>
      </c>
      <c r="G32" s="87" t="s">
        <v>1208</v>
      </c>
      <c r="H32" s="85" t="s">
        <v>1213</v>
      </c>
      <c r="I32" s="445">
        <v>500</v>
      </c>
      <c r="J32" s="197"/>
      <c r="K32" s="89"/>
      <c r="L32" s="88"/>
      <c r="M32" s="87"/>
      <c r="N32" s="94"/>
      <c r="O32" s="87"/>
      <c r="P32" s="84"/>
    </row>
    <row r="33" spans="1:16" s="553" customFormat="1" x14ac:dyDescent="0.2">
      <c r="A33" s="139"/>
      <c r="B33" s="139"/>
      <c r="C33" s="84">
        <v>5400</v>
      </c>
      <c r="D33" s="87">
        <v>80</v>
      </c>
      <c r="E33" s="86">
        <v>101</v>
      </c>
      <c r="F33" s="86" t="s">
        <v>1216</v>
      </c>
      <c r="G33" s="85" t="s">
        <v>1217</v>
      </c>
      <c r="H33" s="85" t="s">
        <v>1223</v>
      </c>
      <c r="I33" s="445">
        <v>800</v>
      </c>
      <c r="J33" s="197"/>
      <c r="K33" s="89"/>
      <c r="L33" s="88"/>
      <c r="M33" s="87"/>
      <c r="N33" s="94"/>
      <c r="O33" s="87"/>
      <c r="P33" s="84"/>
    </row>
    <row r="34" spans="1:16" s="553" customFormat="1" x14ac:dyDescent="0.2">
      <c r="A34" s="139"/>
      <c r="B34" s="139"/>
      <c r="C34" s="84" t="s">
        <v>158</v>
      </c>
      <c r="D34" s="87" t="s">
        <v>1196</v>
      </c>
      <c r="E34" s="86">
        <v>101</v>
      </c>
      <c r="F34" s="86" t="s">
        <v>1185</v>
      </c>
      <c r="G34" s="85" t="s">
        <v>1218</v>
      </c>
      <c r="H34" s="87"/>
      <c r="I34" s="445">
        <v>1600</v>
      </c>
      <c r="J34" s="197"/>
      <c r="K34" s="89"/>
      <c r="L34" s="88"/>
      <c r="M34" s="87"/>
      <c r="N34" s="94"/>
      <c r="O34" s="87"/>
      <c r="P34" s="84"/>
    </row>
    <row r="35" spans="1:16" s="553" customFormat="1" x14ac:dyDescent="0.2">
      <c r="A35" s="139"/>
      <c r="B35" s="139"/>
      <c r="C35" s="84" t="s">
        <v>158</v>
      </c>
      <c r="D35" s="87" t="s">
        <v>1196</v>
      </c>
      <c r="E35" s="86">
        <v>101</v>
      </c>
      <c r="F35" s="86" t="s">
        <v>1186</v>
      </c>
      <c r="G35" s="85" t="s">
        <v>1214</v>
      </c>
      <c r="H35" s="87" t="s">
        <v>1237</v>
      </c>
      <c r="I35" s="445">
        <v>200</v>
      </c>
      <c r="J35" s="197"/>
      <c r="K35" s="89"/>
      <c r="L35" s="88"/>
      <c r="M35" s="87"/>
      <c r="N35" s="94"/>
      <c r="O35" s="87"/>
      <c r="P35" s="84"/>
    </row>
    <row r="36" spans="1:16" s="553" customFormat="1" x14ac:dyDescent="0.2">
      <c r="A36" s="139"/>
      <c r="B36" s="139"/>
      <c r="C36" s="84"/>
      <c r="D36" s="87"/>
      <c r="E36" s="86"/>
      <c r="F36" s="86"/>
      <c r="G36" s="87"/>
      <c r="H36" s="87"/>
      <c r="I36" s="445"/>
      <c r="J36" s="197"/>
      <c r="K36" s="89"/>
      <c r="L36" s="88"/>
      <c r="M36" s="87"/>
      <c r="N36" s="94"/>
      <c r="O36" s="87"/>
      <c r="P36" s="84"/>
    </row>
    <row r="37" spans="1:16" s="553" customFormat="1" ht="16" x14ac:dyDescent="0.2">
      <c r="A37" s="139"/>
      <c r="B37" s="139"/>
      <c r="C37" s="489"/>
      <c r="D37" s="154"/>
      <c r="E37" s="335"/>
      <c r="F37" s="56" t="s">
        <v>1187</v>
      </c>
      <c r="G37" s="154"/>
      <c r="H37" s="154"/>
      <c r="I37" s="482"/>
      <c r="J37" s="184">
        <f>SUM(I38:I43)</f>
        <v>3800</v>
      </c>
      <c r="K37" s="207"/>
      <c r="L37" s="208"/>
      <c r="M37" s="154"/>
      <c r="N37" s="337"/>
      <c r="O37" s="154"/>
      <c r="P37" s="334"/>
    </row>
    <row r="38" spans="1:16" s="553" customFormat="1" ht="16" x14ac:dyDescent="0.2">
      <c r="A38" s="64" t="str">
        <f>C38&amp;B38&amp;D38&amp;B38&amp;E38</f>
        <v>ZK110.K278.101</v>
      </c>
      <c r="B38" s="139" t="s">
        <v>77</v>
      </c>
      <c r="C38" s="84" t="s">
        <v>158</v>
      </c>
      <c r="D38" s="87" t="s">
        <v>1197</v>
      </c>
      <c r="E38" s="86">
        <v>101</v>
      </c>
      <c r="F38" s="86" t="s">
        <v>47</v>
      </c>
      <c r="G38" s="87" t="s">
        <v>1189</v>
      </c>
      <c r="H38" s="87" t="s">
        <v>1188</v>
      </c>
      <c r="I38" s="445">
        <v>1300</v>
      </c>
      <c r="J38" s="197"/>
      <c r="K38" s="89"/>
      <c r="L38" s="88"/>
      <c r="M38" s="87"/>
      <c r="N38" s="94"/>
      <c r="O38" s="87"/>
      <c r="P38" s="84"/>
    </row>
    <row r="39" spans="1:16" s="553" customFormat="1" x14ac:dyDescent="0.2">
      <c r="A39" s="139"/>
      <c r="B39" s="139"/>
      <c r="C39" s="84"/>
      <c r="D39" s="87"/>
      <c r="E39" s="86">
        <v>101</v>
      </c>
      <c r="F39" s="86" t="s">
        <v>1190</v>
      </c>
      <c r="G39" s="87" t="s">
        <v>1226</v>
      </c>
      <c r="H39" s="87"/>
      <c r="I39" s="445">
        <v>1000</v>
      </c>
      <c r="J39" s="197"/>
      <c r="K39" s="89"/>
      <c r="L39" s="88">
        <v>1000</v>
      </c>
      <c r="M39" s="87"/>
      <c r="N39" s="94"/>
      <c r="O39" s="87"/>
      <c r="P39" s="84"/>
    </row>
    <row r="40" spans="1:16" s="553" customFormat="1" x14ac:dyDescent="0.2">
      <c r="A40" s="139"/>
      <c r="B40" s="139"/>
      <c r="C40" s="84"/>
      <c r="D40" s="87"/>
      <c r="E40" s="86">
        <v>101</v>
      </c>
      <c r="F40" s="86" t="s">
        <v>1227</v>
      </c>
      <c r="G40" s="85" t="s">
        <v>1190</v>
      </c>
      <c r="H40" s="87"/>
      <c r="I40" s="445">
        <v>300</v>
      </c>
      <c r="J40" s="197"/>
      <c r="K40" s="89"/>
      <c r="L40" s="88"/>
      <c r="M40" s="87"/>
      <c r="N40" s="94"/>
      <c r="O40" s="87"/>
      <c r="P40" s="84"/>
    </row>
    <row r="41" spans="1:16" s="553" customFormat="1" x14ac:dyDescent="0.2">
      <c r="A41" s="139"/>
      <c r="B41" s="139"/>
      <c r="C41" s="84"/>
      <c r="D41" s="87"/>
      <c r="E41" s="86">
        <v>101</v>
      </c>
      <c r="F41" s="86" t="s">
        <v>1017</v>
      </c>
      <c r="G41" s="85" t="s">
        <v>165</v>
      </c>
      <c r="H41" s="87"/>
      <c r="I41" s="445">
        <v>200</v>
      </c>
      <c r="J41" s="197"/>
      <c r="K41" s="89"/>
      <c r="L41" s="88"/>
      <c r="M41" s="87"/>
      <c r="N41" s="94"/>
      <c r="O41" s="87"/>
      <c r="P41" s="84"/>
    </row>
    <row r="42" spans="1:16" s="553" customFormat="1" x14ac:dyDescent="0.2">
      <c r="A42" s="139"/>
      <c r="B42" s="139"/>
      <c r="C42" s="84"/>
      <c r="D42" s="87"/>
      <c r="E42" s="86">
        <v>101</v>
      </c>
      <c r="F42" s="86" t="s">
        <v>1191</v>
      </c>
      <c r="G42" s="85" t="s">
        <v>1192</v>
      </c>
      <c r="H42" s="87"/>
      <c r="I42" s="445">
        <v>1000</v>
      </c>
      <c r="J42" s="197"/>
      <c r="K42" s="89"/>
      <c r="L42" s="88"/>
      <c r="M42" s="87"/>
      <c r="N42" s="94"/>
      <c r="O42" s="87"/>
      <c r="P42" s="84"/>
    </row>
    <row r="43" spans="1:16" s="553" customFormat="1" x14ac:dyDescent="0.2">
      <c r="A43" s="139"/>
      <c r="B43" s="139"/>
      <c r="C43" s="84"/>
      <c r="D43" s="87"/>
      <c r="E43" s="86"/>
      <c r="F43" s="86"/>
      <c r="G43" s="87"/>
      <c r="H43" s="87"/>
      <c r="I43" s="445"/>
      <c r="J43" s="197"/>
      <c r="K43" s="89"/>
      <c r="L43" s="88"/>
      <c r="M43" s="87"/>
      <c r="N43" s="94"/>
      <c r="O43" s="87"/>
      <c r="P43" s="102"/>
    </row>
    <row r="44" spans="1:16" s="553" customFormat="1" ht="16" x14ac:dyDescent="0.2">
      <c r="C44" s="489"/>
      <c r="D44" s="61"/>
      <c r="E44" s="61"/>
      <c r="F44" s="56" t="s">
        <v>1173</v>
      </c>
      <c r="G44" s="55"/>
      <c r="H44" s="55"/>
      <c r="I44" s="482"/>
      <c r="J44" s="184">
        <f>SUM(I45:I49)</f>
        <v>374.95</v>
      </c>
      <c r="K44" s="59"/>
      <c r="L44" s="585"/>
      <c r="M44" s="155"/>
      <c r="N44" s="164"/>
      <c r="O44" s="155"/>
      <c r="P44" s="54"/>
    </row>
    <row r="45" spans="1:16" s="553" customFormat="1" ht="16" x14ac:dyDescent="0.2">
      <c r="A45" s="64" t="str">
        <f>C45&amp;B45&amp;D45&amp;B45&amp;E45</f>
        <v>ZK114.K299.101</v>
      </c>
      <c r="B45" s="553" t="s">
        <v>77</v>
      </c>
      <c r="C45" s="390" t="s">
        <v>219</v>
      </c>
      <c r="D45" s="130" t="s">
        <v>220</v>
      </c>
      <c r="E45" s="130">
        <v>101</v>
      </c>
      <c r="F45" s="584" t="s">
        <v>913</v>
      </c>
      <c r="G45" s="128" t="s">
        <v>1174</v>
      </c>
      <c r="H45" s="128"/>
      <c r="I45" s="445">
        <v>68.28</v>
      </c>
      <c r="J45" s="160"/>
      <c r="K45" s="161"/>
      <c r="L45" s="583">
        <v>68.28</v>
      </c>
      <c r="M45" s="50"/>
      <c r="N45" s="53"/>
      <c r="O45" s="595" t="s">
        <v>916</v>
      </c>
      <c r="P45" s="112"/>
    </row>
    <row r="46" spans="1:16" s="553" customFormat="1" ht="16" x14ac:dyDescent="0.2">
      <c r="C46" s="130"/>
      <c r="D46" s="130"/>
      <c r="E46" s="130">
        <v>101</v>
      </c>
      <c r="F46" s="584" t="s">
        <v>1175</v>
      </c>
      <c r="G46" s="128" t="s">
        <v>1176</v>
      </c>
      <c r="H46" s="128"/>
      <c r="I46" s="445">
        <v>15</v>
      </c>
      <c r="J46" s="345"/>
      <c r="K46" s="161"/>
      <c r="L46" s="583">
        <v>15</v>
      </c>
      <c r="M46" s="349"/>
      <c r="N46" s="53"/>
      <c r="O46" s="593" t="s">
        <v>296</v>
      </c>
      <c r="P46" s="112"/>
    </row>
    <row r="47" spans="1:16" s="553" customFormat="1" ht="16" x14ac:dyDescent="0.2">
      <c r="C47" s="130"/>
      <c r="D47" s="130"/>
      <c r="E47" s="130">
        <v>101</v>
      </c>
      <c r="F47" s="594" t="s">
        <v>913</v>
      </c>
      <c r="G47" s="587" t="s">
        <v>1209</v>
      </c>
      <c r="H47" s="128"/>
      <c r="I47" s="445">
        <v>200</v>
      </c>
      <c r="J47" s="345"/>
      <c r="K47" s="161"/>
      <c r="L47" s="583"/>
      <c r="M47" s="349"/>
      <c r="N47" s="53"/>
      <c r="O47" s="593"/>
      <c r="P47" s="112"/>
    </row>
    <row r="48" spans="1:16" s="553" customFormat="1" ht="16" x14ac:dyDescent="0.2">
      <c r="C48" s="130"/>
      <c r="D48" s="130"/>
      <c r="E48" s="130">
        <v>101</v>
      </c>
      <c r="F48" s="594" t="s">
        <v>1210</v>
      </c>
      <c r="G48" s="587" t="s">
        <v>1209</v>
      </c>
      <c r="H48" s="128" t="s">
        <v>1230</v>
      </c>
      <c r="I48" s="445">
        <v>91.67</v>
      </c>
      <c r="J48" s="345"/>
      <c r="K48" s="161"/>
      <c r="L48" s="583">
        <v>91.67</v>
      </c>
      <c r="M48" s="349"/>
      <c r="N48" s="53"/>
      <c r="O48" s="593"/>
      <c r="P48" s="112"/>
    </row>
    <row r="49" spans="1:16" s="553" customFormat="1" ht="16" x14ac:dyDescent="0.2">
      <c r="C49" s="126"/>
      <c r="D49" s="126"/>
      <c r="E49" s="126"/>
      <c r="F49" s="45"/>
      <c r="G49" s="123"/>
      <c r="H49" s="123"/>
      <c r="I49" s="481"/>
      <c r="J49" s="172"/>
      <c r="K49" s="125"/>
      <c r="L49" s="582"/>
      <c r="M49" s="46"/>
      <c r="N49" s="252"/>
      <c r="O49" s="46"/>
      <c r="P49" s="122"/>
    </row>
    <row r="50" spans="1:16" s="553" customFormat="1" ht="16" x14ac:dyDescent="0.2">
      <c r="C50" s="489"/>
      <c r="D50" s="55"/>
      <c r="E50" s="54"/>
      <c r="F50" s="56" t="s">
        <v>1172</v>
      </c>
      <c r="G50" s="55"/>
      <c r="H50" s="55"/>
      <c r="I50" s="482"/>
      <c r="J50" s="58">
        <f>SUM(I51:I51)</f>
        <v>0</v>
      </c>
      <c r="K50" s="59"/>
      <c r="L50" s="585"/>
      <c r="M50" s="155"/>
      <c r="N50" s="164"/>
      <c r="O50" s="162"/>
      <c r="P50" s="63"/>
    </row>
    <row r="51" spans="1:16" s="553" customFormat="1" ht="16" x14ac:dyDescent="0.2">
      <c r="C51" s="112"/>
      <c r="D51" s="128"/>
      <c r="E51" s="112"/>
      <c r="F51" s="86" t="s">
        <v>165</v>
      </c>
      <c r="G51" s="128"/>
      <c r="H51" s="128"/>
      <c r="I51" s="445">
        <v>0</v>
      </c>
      <c r="J51" s="160"/>
      <c r="K51" s="161"/>
      <c r="L51" s="583"/>
      <c r="M51" s="349"/>
      <c r="N51" s="53"/>
      <c r="O51" s="52"/>
      <c r="P51" s="113"/>
    </row>
    <row r="52" spans="1:16" s="553" customFormat="1" ht="16" x14ac:dyDescent="0.2">
      <c r="C52" s="126"/>
      <c r="D52" s="126"/>
      <c r="E52" s="126"/>
      <c r="F52" s="45"/>
      <c r="G52" s="123"/>
      <c r="H52" s="123"/>
      <c r="I52" s="481"/>
      <c r="J52" s="172"/>
      <c r="K52" s="125"/>
      <c r="L52" s="582"/>
      <c r="M52" s="46"/>
      <c r="N52" s="252"/>
      <c r="O52" s="46"/>
      <c r="P52" s="122"/>
    </row>
    <row r="53" spans="1:16" ht="16" x14ac:dyDescent="0.2">
      <c r="A53" s="553"/>
      <c r="B53" s="553"/>
      <c r="C53" s="553"/>
      <c r="D53" s="553"/>
      <c r="E53" s="553"/>
      <c r="F53" s="553"/>
      <c r="G53" s="553"/>
      <c r="H53" s="553"/>
      <c r="I53" s="553"/>
      <c r="J53" s="553"/>
      <c r="K53" s="45"/>
      <c r="L53" s="48">
        <f>SUM(L4:L23)</f>
        <v>148374.79999999999</v>
      </c>
      <c r="M53" s="46"/>
      <c r="N53" s="48">
        <f>SUM(N4:N23)</f>
        <v>0</v>
      </c>
      <c r="O53" s="553"/>
      <c r="P53" s="553"/>
    </row>
  </sheetData>
  <pageMargins left="0.7" right="0.7" top="0.75" bottom="0.75" header="0.3" footer="0.3"/>
  <pageSetup paperSize="9" orientation="portrait" horizontalDpi="0" verticalDpi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P48"/>
  <sheetViews>
    <sheetView topLeftCell="A25" zoomScale="90" zoomScaleNormal="90" zoomScalePageLayoutView="90" workbookViewId="0">
      <selection activeCell="G36" sqref="G36"/>
    </sheetView>
  </sheetViews>
  <sheetFormatPr baseColWidth="10" defaultColWidth="8.83203125" defaultRowHeight="15" x14ac:dyDescent="0.2"/>
  <cols>
    <col min="1" max="1" width="17" bestFit="1" customWidth="1"/>
    <col min="2" max="2" width="1.33203125" bestFit="1" customWidth="1"/>
    <col min="3" max="3" width="7.6640625" customWidth="1"/>
    <col min="4" max="4" width="8.1640625" customWidth="1"/>
    <col min="5" max="5" width="8.6640625" customWidth="1"/>
    <col min="6" max="6" width="53.1640625" customWidth="1"/>
    <col min="7" max="7" width="38.83203125" bestFit="1" customWidth="1"/>
    <col min="8" max="8" width="23" bestFit="1" customWidth="1"/>
    <col min="9" max="9" width="14.33203125" bestFit="1" customWidth="1"/>
    <col min="10" max="10" width="17.33203125" bestFit="1" customWidth="1"/>
    <col min="11" max="11" width="2.6640625" customWidth="1"/>
    <col min="12" max="12" width="15.33203125" bestFit="1" customWidth="1"/>
    <col min="13" max="13" width="2.6640625" customWidth="1"/>
    <col min="14" max="14" width="12.6640625" bestFit="1" customWidth="1"/>
    <col min="15" max="15" width="67.33203125" bestFit="1" customWidth="1"/>
    <col min="16" max="16" width="44" bestFit="1" customWidth="1"/>
  </cols>
  <sheetData>
    <row r="1" spans="1:16" ht="21" x14ac:dyDescent="0.25">
      <c r="A1" s="21"/>
      <c r="B1" s="21"/>
      <c r="C1" s="22" t="s">
        <v>994</v>
      </c>
      <c r="D1" s="155"/>
      <c r="E1" s="164"/>
      <c r="F1" s="21"/>
      <c r="G1" s="22"/>
      <c r="H1" s="22" t="s">
        <v>62</v>
      </c>
      <c r="I1" s="22"/>
      <c r="J1" s="24">
        <f>TOTALS!G16</f>
        <v>16792.310000000001</v>
      </c>
      <c r="K1" s="20"/>
      <c r="L1" s="28" t="s">
        <v>63</v>
      </c>
      <c r="M1" s="20"/>
      <c r="N1" s="28" t="s">
        <v>64</v>
      </c>
      <c r="O1" s="27" t="s">
        <v>65</v>
      </c>
      <c r="P1" s="27" t="s">
        <v>66</v>
      </c>
    </row>
    <row r="2" spans="1:16" ht="19" x14ac:dyDescent="0.25">
      <c r="A2" s="37"/>
      <c r="B2" s="37"/>
      <c r="C2" s="41"/>
      <c r="D2" s="33"/>
      <c r="E2" s="41"/>
      <c r="F2" s="33"/>
      <c r="G2" s="33"/>
      <c r="H2" s="34" t="s">
        <v>67</v>
      </c>
      <c r="I2" s="155" t="s">
        <v>68</v>
      </c>
      <c r="J2" s="350">
        <f>SUM(J4:J52)</f>
        <v>16792.310000000001</v>
      </c>
      <c r="K2" s="32"/>
      <c r="L2" s="42"/>
      <c r="M2" s="33"/>
      <c r="N2" s="42"/>
      <c r="O2" s="41"/>
      <c r="P2" s="41"/>
    </row>
    <row r="3" spans="1:16" ht="32" x14ac:dyDescent="0.2">
      <c r="A3" s="1"/>
      <c r="B3" s="1"/>
      <c r="C3" s="43" t="s">
        <v>71</v>
      </c>
      <c r="D3" s="44" t="s">
        <v>72</v>
      </c>
      <c r="E3" s="43" t="s">
        <v>73</v>
      </c>
      <c r="F3" s="46" t="s">
        <v>74</v>
      </c>
      <c r="G3" s="46" t="s">
        <v>66</v>
      </c>
      <c r="H3" s="46" t="s">
        <v>75</v>
      </c>
      <c r="I3" s="172"/>
      <c r="J3" s="172"/>
      <c r="K3" s="161"/>
      <c r="L3" s="160"/>
      <c r="M3" s="349"/>
      <c r="N3" s="53"/>
      <c r="O3" s="171"/>
      <c r="P3" s="171"/>
    </row>
    <row r="4" spans="1:16" ht="16" x14ac:dyDescent="0.2">
      <c r="A4" s="553"/>
      <c r="B4" s="553"/>
      <c r="C4" s="112"/>
      <c r="D4" s="112"/>
      <c r="E4" s="112"/>
      <c r="F4" s="56" t="s">
        <v>995</v>
      </c>
      <c r="G4" s="55"/>
      <c r="H4" s="55"/>
      <c r="I4" s="187"/>
      <c r="J4" s="184">
        <f>SUM(I5:I5)</f>
        <v>5000</v>
      </c>
      <c r="K4" s="59"/>
      <c r="L4" s="58"/>
      <c r="M4" s="55"/>
      <c r="N4" s="63"/>
      <c r="O4" s="54"/>
      <c r="P4" s="54"/>
    </row>
    <row r="5" spans="1:16" ht="16" x14ac:dyDescent="0.2">
      <c r="A5" s="15" t="str">
        <f>C5&amp;B5&amp;D5&amp;B5&amp;E5</f>
        <v>ZK109.K273.I013</v>
      </c>
      <c r="B5" s="15" t="s">
        <v>77</v>
      </c>
      <c r="C5" s="74" t="s">
        <v>322</v>
      </c>
      <c r="D5" s="74" t="s">
        <v>951</v>
      </c>
      <c r="E5" s="74" t="s">
        <v>54</v>
      </c>
      <c r="F5" s="76" t="s">
        <v>996</v>
      </c>
      <c r="G5" s="75"/>
      <c r="H5" s="75" t="s">
        <v>997</v>
      </c>
      <c r="I5" s="80">
        <v>5000</v>
      </c>
      <c r="J5" s="80"/>
      <c r="K5" s="79"/>
      <c r="L5" s="78">
        <v>5000</v>
      </c>
      <c r="M5" s="75"/>
      <c r="N5" s="78">
        <f>IFERROR(VLOOKUP(A5,'[1]Sum table'!$A:$AV,48,0),0)</f>
        <v>5000</v>
      </c>
      <c r="O5" s="74"/>
      <c r="P5" s="74"/>
    </row>
    <row r="6" spans="1:16" x14ac:dyDescent="0.2">
      <c r="A6" s="139"/>
      <c r="B6" s="139"/>
      <c r="C6" s="102"/>
      <c r="D6" s="102"/>
      <c r="E6" s="102"/>
      <c r="F6" s="104"/>
      <c r="G6" s="103"/>
      <c r="H6" s="103"/>
      <c r="I6" s="198"/>
      <c r="J6" s="198"/>
      <c r="K6" s="107"/>
      <c r="L6" s="106"/>
      <c r="M6" s="103"/>
      <c r="N6" s="110"/>
      <c r="O6" s="102"/>
      <c r="P6" s="102"/>
    </row>
    <row r="7" spans="1:16" ht="16" x14ac:dyDescent="0.2">
      <c r="A7" s="553"/>
      <c r="B7" s="553"/>
      <c r="C7" s="54"/>
      <c r="D7" s="54"/>
      <c r="E7" s="54"/>
      <c r="F7" s="56" t="s">
        <v>998</v>
      </c>
      <c r="G7" s="55"/>
      <c r="H7" s="55"/>
      <c r="I7" s="187"/>
      <c r="J7" s="184">
        <f>SUM(I8:I21)</f>
        <v>5270.9299999999994</v>
      </c>
      <c r="K7" s="59"/>
      <c r="L7" s="58"/>
      <c r="M7" s="128"/>
      <c r="N7" s="113"/>
      <c r="O7" s="54"/>
      <c r="P7" s="54"/>
    </row>
    <row r="8" spans="1:16" ht="16" x14ac:dyDescent="0.2">
      <c r="A8" s="64" t="str">
        <f t="shared" ref="A8:A20" si="0">C8&amp;B8&amp;D8&amp;B8&amp;E8</f>
        <v>ZK101.K207.I013</v>
      </c>
      <c r="B8" s="64" t="s">
        <v>77</v>
      </c>
      <c r="C8" s="65" t="s">
        <v>88</v>
      </c>
      <c r="D8" s="65" t="s">
        <v>89</v>
      </c>
      <c r="E8" s="65" t="s">
        <v>54</v>
      </c>
      <c r="F8" s="67" t="s">
        <v>999</v>
      </c>
      <c r="G8" s="115" t="s">
        <v>1000</v>
      </c>
      <c r="H8" s="66"/>
      <c r="I8" s="71">
        <v>750</v>
      </c>
      <c r="J8" s="71"/>
      <c r="K8" s="70"/>
      <c r="L8" s="69">
        <v>750</v>
      </c>
      <c r="M8" s="66"/>
      <c r="N8" s="69">
        <f>IFERROR(VLOOKUP(A8,'[1]Sum table'!$A:$AV,48,0),0)</f>
        <v>750</v>
      </c>
      <c r="O8" s="65">
        <v>201702973</v>
      </c>
      <c r="P8" s="84"/>
    </row>
    <row r="9" spans="1:16" ht="16" x14ac:dyDescent="0.2">
      <c r="A9" s="15" t="str">
        <f t="shared" si="0"/>
        <v>ZK101.K208.I013</v>
      </c>
      <c r="B9" s="15" t="s">
        <v>77</v>
      </c>
      <c r="C9" s="74" t="s">
        <v>88</v>
      </c>
      <c r="D9" s="74" t="s">
        <v>623</v>
      </c>
      <c r="E9" s="74" t="s">
        <v>54</v>
      </c>
      <c r="F9" s="76" t="s">
        <v>1001</v>
      </c>
      <c r="G9" s="99" t="s">
        <v>1002</v>
      </c>
      <c r="H9" s="75"/>
      <c r="I9" s="80">
        <v>300</v>
      </c>
      <c r="J9" s="80"/>
      <c r="K9" s="79"/>
      <c r="L9" s="78">
        <v>300</v>
      </c>
      <c r="M9" s="75"/>
      <c r="N9" s="78">
        <f>IFERROR(VLOOKUP(A9,'[1]Sum table'!$A:$AV,48,0),0)-N10</f>
        <v>300</v>
      </c>
      <c r="O9" s="74">
        <v>201703014</v>
      </c>
      <c r="P9" s="74"/>
    </row>
    <row r="10" spans="1:16" ht="16" x14ac:dyDescent="0.2">
      <c r="A10" s="15" t="str">
        <f t="shared" si="0"/>
        <v>ZK101.K208.I013</v>
      </c>
      <c r="B10" s="15" t="s">
        <v>77</v>
      </c>
      <c r="C10" s="74" t="s">
        <v>88</v>
      </c>
      <c r="D10" s="74" t="s">
        <v>623</v>
      </c>
      <c r="E10" s="74" t="s">
        <v>54</v>
      </c>
      <c r="F10" s="76" t="s">
        <v>1003</v>
      </c>
      <c r="G10" s="99" t="s">
        <v>1004</v>
      </c>
      <c r="H10" s="99" t="s">
        <v>1005</v>
      </c>
      <c r="I10" s="80">
        <v>244</v>
      </c>
      <c r="J10" s="80"/>
      <c r="K10" s="79"/>
      <c r="L10" s="78">
        <v>244</v>
      </c>
      <c r="M10" s="75"/>
      <c r="N10" s="78">
        <v>244</v>
      </c>
      <c r="O10" s="74">
        <v>201703091</v>
      </c>
      <c r="P10" s="74"/>
    </row>
    <row r="11" spans="1:16" ht="16" x14ac:dyDescent="0.2">
      <c r="A11" s="64" t="str">
        <f t="shared" si="0"/>
        <v>ZK101.K209.I013</v>
      </c>
      <c r="B11" s="64" t="s">
        <v>77</v>
      </c>
      <c r="C11" s="74" t="s">
        <v>88</v>
      </c>
      <c r="D11" s="74" t="s">
        <v>1006</v>
      </c>
      <c r="E11" s="74" t="s">
        <v>54</v>
      </c>
      <c r="F11" s="76" t="s">
        <v>1007</v>
      </c>
      <c r="G11" s="99" t="s">
        <v>1008</v>
      </c>
      <c r="H11" s="75"/>
      <c r="I11" s="80">
        <v>300</v>
      </c>
      <c r="J11" s="197"/>
      <c r="K11" s="89"/>
      <c r="L11" s="78">
        <v>300</v>
      </c>
      <c r="M11" s="75"/>
      <c r="N11" s="78">
        <f>IFERROR(VLOOKUP(A11,'[1]Sum table'!$A:$AV,48,0),0)-N12</f>
        <v>299.99999999999994</v>
      </c>
      <c r="O11" s="74">
        <v>201702972</v>
      </c>
      <c r="P11" s="84"/>
    </row>
    <row r="12" spans="1:16" ht="16" x14ac:dyDescent="0.2">
      <c r="A12" s="64" t="str">
        <f t="shared" si="0"/>
        <v>ZK101.K209.IO13</v>
      </c>
      <c r="B12" s="64" t="s">
        <v>77</v>
      </c>
      <c r="C12" s="74" t="s">
        <v>88</v>
      </c>
      <c r="D12" s="74" t="s">
        <v>1006</v>
      </c>
      <c r="E12" s="74" t="s">
        <v>1009</v>
      </c>
      <c r="F12" s="76" t="s">
        <v>1007</v>
      </c>
      <c r="G12" s="99" t="s">
        <v>1010</v>
      </c>
      <c r="H12" s="75"/>
      <c r="I12" s="80">
        <f>300+64.56</f>
        <v>364.56</v>
      </c>
      <c r="J12" s="197"/>
      <c r="K12" s="89"/>
      <c r="L12" s="78">
        <f>300+64.56</f>
        <v>364.56</v>
      </c>
      <c r="M12" s="75"/>
      <c r="N12" s="78">
        <v>364.56</v>
      </c>
      <c r="O12" s="74">
        <v>201703079</v>
      </c>
      <c r="P12" s="84"/>
    </row>
    <row r="13" spans="1:16" ht="16" x14ac:dyDescent="0.2">
      <c r="A13" s="64" t="str">
        <f t="shared" si="0"/>
        <v>ZK101.K210.I013</v>
      </c>
      <c r="B13" s="64" t="s">
        <v>77</v>
      </c>
      <c r="C13" s="65" t="s">
        <v>88</v>
      </c>
      <c r="D13" s="65" t="s">
        <v>1011</v>
      </c>
      <c r="E13" s="65" t="s">
        <v>54</v>
      </c>
      <c r="F13" s="67" t="s">
        <v>1012</v>
      </c>
      <c r="G13" s="115" t="s">
        <v>1013</v>
      </c>
      <c r="H13" s="66"/>
      <c r="I13" s="71">
        <v>181.39</v>
      </c>
      <c r="J13" s="71"/>
      <c r="K13" s="70"/>
      <c r="L13" s="69">
        <v>181.39</v>
      </c>
      <c r="M13" s="66"/>
      <c r="N13" s="69">
        <f>IFERROR(VLOOKUP(A13,'[1]Sum table'!$A:$AV,48,0),0)-N14</f>
        <v>181.39</v>
      </c>
      <c r="O13" s="351" t="s">
        <v>176</v>
      </c>
      <c r="P13" s="84"/>
    </row>
    <row r="14" spans="1:16" ht="16" x14ac:dyDescent="0.2">
      <c r="A14" s="64" t="str">
        <f t="shared" si="0"/>
        <v>ZK101.K210.IO13</v>
      </c>
      <c r="B14" s="64" t="s">
        <v>77</v>
      </c>
      <c r="C14" s="65" t="s">
        <v>88</v>
      </c>
      <c r="D14" s="65" t="s">
        <v>1011</v>
      </c>
      <c r="E14" s="65" t="s">
        <v>1009</v>
      </c>
      <c r="F14" s="67" t="s">
        <v>1014</v>
      </c>
      <c r="G14" s="115" t="s">
        <v>1015</v>
      </c>
      <c r="H14" s="66"/>
      <c r="I14" s="71">
        <f>96.97-6.17</f>
        <v>90.8</v>
      </c>
      <c r="J14" s="71"/>
      <c r="K14" s="70"/>
      <c r="L14" s="69">
        <v>90.8</v>
      </c>
      <c r="M14" s="66"/>
      <c r="N14" s="69">
        <v>90.8</v>
      </c>
      <c r="O14" s="351" t="s">
        <v>296</v>
      </c>
      <c r="P14" s="84"/>
    </row>
    <row r="15" spans="1:16" ht="16" x14ac:dyDescent="0.2">
      <c r="A15" s="15" t="str">
        <f t="shared" si="0"/>
        <v>ZK101.K211.I013</v>
      </c>
      <c r="B15" s="15" t="s">
        <v>77</v>
      </c>
      <c r="C15" s="74" t="s">
        <v>88</v>
      </c>
      <c r="D15" s="74" t="s">
        <v>1016</v>
      </c>
      <c r="E15" s="74" t="s">
        <v>54</v>
      </c>
      <c r="F15" s="76" t="s">
        <v>1017</v>
      </c>
      <c r="G15" s="99" t="s">
        <v>1018</v>
      </c>
      <c r="H15" s="75"/>
      <c r="I15" s="80">
        <f>302.85-26.45</f>
        <v>276.40000000000003</v>
      </c>
      <c r="J15" s="80"/>
      <c r="K15" s="79"/>
      <c r="L15" s="78">
        <f>302.85-26.45</f>
        <v>276.40000000000003</v>
      </c>
      <c r="M15" s="75"/>
      <c r="N15" s="78">
        <f>IFERROR(VLOOKUP(A15,'[1]Sum table'!$A:$AV,48,0),0)</f>
        <v>276.40000000000003</v>
      </c>
      <c r="O15" s="74">
        <v>201702674</v>
      </c>
      <c r="P15" s="74"/>
    </row>
    <row r="16" spans="1:16" ht="16" x14ac:dyDescent="0.2">
      <c r="A16" s="15" t="str">
        <f t="shared" si="0"/>
        <v>ZK101.K212.I013</v>
      </c>
      <c r="B16" s="15" t="s">
        <v>77</v>
      </c>
      <c r="C16" s="74" t="s">
        <v>88</v>
      </c>
      <c r="D16" s="74" t="s">
        <v>1019</v>
      </c>
      <c r="E16" s="74" t="s">
        <v>54</v>
      </c>
      <c r="F16" s="76" t="s">
        <v>1020</v>
      </c>
      <c r="G16" s="99" t="s">
        <v>1021</v>
      </c>
      <c r="H16" s="75"/>
      <c r="I16" s="80">
        <f>276.25-16.25</f>
        <v>260</v>
      </c>
      <c r="J16" s="80"/>
      <c r="K16" s="79"/>
      <c r="L16" s="78">
        <f>276.25-16.25</f>
        <v>260</v>
      </c>
      <c r="M16" s="75"/>
      <c r="N16" s="78">
        <f>IFERROR(VLOOKUP(A16,'[1]Sum table'!$A:$AV,48,0),0)-N17</f>
        <v>260</v>
      </c>
      <c r="O16" s="74">
        <v>201702979</v>
      </c>
      <c r="P16" s="74"/>
    </row>
    <row r="17" spans="1:16" ht="16" x14ac:dyDescent="0.2">
      <c r="A17" s="64" t="str">
        <f t="shared" si="0"/>
        <v>ZK101.K212.I013</v>
      </c>
      <c r="B17" s="64" t="s">
        <v>77</v>
      </c>
      <c r="C17" s="65" t="s">
        <v>88</v>
      </c>
      <c r="D17" s="65" t="s">
        <v>1019</v>
      </c>
      <c r="E17" s="65" t="s">
        <v>54</v>
      </c>
      <c r="F17" s="67" t="s">
        <v>1020</v>
      </c>
      <c r="G17" s="115" t="s">
        <v>1022</v>
      </c>
      <c r="H17" s="66"/>
      <c r="I17" s="71">
        <f>210-17</f>
        <v>193</v>
      </c>
      <c r="J17" s="71"/>
      <c r="K17" s="70"/>
      <c r="L17" s="69">
        <v>193</v>
      </c>
      <c r="M17" s="66"/>
      <c r="N17" s="69">
        <v>193</v>
      </c>
      <c r="O17" s="65">
        <v>201702971</v>
      </c>
      <c r="P17" s="84"/>
    </row>
    <row r="18" spans="1:16" s="416" customFormat="1" ht="16" x14ac:dyDescent="0.2">
      <c r="A18" s="64" t="str">
        <f t="shared" si="0"/>
        <v>ZK101.K213.I013</v>
      </c>
      <c r="B18" s="64" t="s">
        <v>77</v>
      </c>
      <c r="C18" s="424" t="s">
        <v>88</v>
      </c>
      <c r="D18" s="424" t="s">
        <v>1023</v>
      </c>
      <c r="E18" s="424" t="s">
        <v>54</v>
      </c>
      <c r="F18" s="427" t="s">
        <v>1024</v>
      </c>
      <c r="G18" s="429" t="s">
        <v>1025</v>
      </c>
      <c r="H18" s="428" t="s">
        <v>1026</v>
      </c>
      <c r="I18" s="71">
        <v>750</v>
      </c>
      <c r="J18" s="71"/>
      <c r="K18" s="70"/>
      <c r="L18" s="69">
        <v>750</v>
      </c>
      <c r="M18" s="66"/>
      <c r="N18" s="69">
        <f>IFERROR(VLOOKUP(A18,'[1]Sum table'!$A:$AV,48,0),0)</f>
        <v>750</v>
      </c>
      <c r="O18" s="65" t="s">
        <v>1027</v>
      </c>
      <c r="P18" s="424" t="s">
        <v>1028</v>
      </c>
    </row>
    <row r="19" spans="1:16" s="416" customFormat="1" ht="16" x14ac:dyDescent="0.2">
      <c r="A19" s="64" t="str">
        <f t="shared" si="0"/>
        <v>ZK101.K214.I013</v>
      </c>
      <c r="B19" s="64" t="s">
        <v>77</v>
      </c>
      <c r="C19" s="424" t="s">
        <v>88</v>
      </c>
      <c r="D19" s="424" t="s">
        <v>1029</v>
      </c>
      <c r="E19" s="424" t="s">
        <v>54</v>
      </c>
      <c r="F19" s="427" t="s">
        <v>1030</v>
      </c>
      <c r="G19" s="428" t="s">
        <v>1031</v>
      </c>
      <c r="H19" s="428" t="s">
        <v>1032</v>
      </c>
      <c r="I19" s="555">
        <v>1500</v>
      </c>
      <c r="J19" s="555"/>
      <c r="K19" s="431"/>
      <c r="L19" s="430">
        <v>1500</v>
      </c>
      <c r="M19" s="429"/>
      <c r="N19" s="430">
        <f>IFERROR(VLOOKUP(A19,'[1]Sum table'!$A:$AV,48,0),0)</f>
        <v>1500</v>
      </c>
      <c r="O19" s="424"/>
      <c r="P19" s="424" t="s">
        <v>1028</v>
      </c>
    </row>
    <row r="20" spans="1:16" ht="16" x14ac:dyDescent="0.2">
      <c r="A20" s="64" t="str">
        <f t="shared" si="0"/>
        <v>ZK101.K215.I013</v>
      </c>
      <c r="B20" s="64" t="s">
        <v>77</v>
      </c>
      <c r="C20" s="65" t="s">
        <v>88</v>
      </c>
      <c r="D20" s="65" t="s">
        <v>1033</v>
      </c>
      <c r="E20" s="65" t="s">
        <v>54</v>
      </c>
      <c r="F20" s="67" t="s">
        <v>1034</v>
      </c>
      <c r="G20" s="66" t="s">
        <v>1035</v>
      </c>
      <c r="H20" s="66"/>
      <c r="I20" s="71">
        <f>538.54-64.56+26.45+16.25+17+158-691.68+60.78</f>
        <v>60.78</v>
      </c>
      <c r="J20" s="71"/>
      <c r="K20" s="70"/>
      <c r="L20" s="69">
        <v>60.78</v>
      </c>
      <c r="M20" s="66"/>
      <c r="N20" s="69">
        <f>IFERROR(VLOOKUP(A20,'[1]Sum table'!$A:$AV,48,0),0)</f>
        <v>60.78</v>
      </c>
      <c r="O20" s="65"/>
      <c r="P20" s="98"/>
    </row>
    <row r="21" spans="1:16" ht="16" x14ac:dyDescent="0.2">
      <c r="A21" s="553"/>
      <c r="B21" s="553"/>
      <c r="C21" s="122"/>
      <c r="D21" s="122"/>
      <c r="E21" s="122"/>
      <c r="F21" s="45"/>
      <c r="G21" s="123"/>
      <c r="H21" s="123"/>
      <c r="I21" s="181"/>
      <c r="J21" s="172"/>
      <c r="K21" s="125"/>
      <c r="L21" s="48"/>
      <c r="M21" s="128"/>
      <c r="N21" s="113"/>
      <c r="O21" s="122"/>
      <c r="P21" s="122"/>
    </row>
    <row r="22" spans="1:16" ht="16" x14ac:dyDescent="0.2">
      <c r="A22" s="64"/>
      <c r="B22" s="64"/>
      <c r="C22" s="112"/>
      <c r="D22" s="112"/>
      <c r="E22" s="112"/>
      <c r="F22" s="56" t="s">
        <v>1036</v>
      </c>
      <c r="G22" s="553"/>
      <c r="H22" s="55"/>
      <c r="I22" s="187"/>
      <c r="J22" s="184">
        <f>SUM(I22:I38)</f>
        <v>4979.5599999999995</v>
      </c>
      <c r="K22" s="59"/>
      <c r="L22" s="58"/>
      <c r="M22" s="55"/>
      <c r="N22" s="63"/>
      <c r="O22" s="54"/>
      <c r="P22" s="352" t="s">
        <v>1037</v>
      </c>
    </row>
    <row r="23" spans="1:16" ht="16" x14ac:dyDescent="0.2">
      <c r="A23" s="64" t="str">
        <f>C23&amp;B23&amp;D23&amp;B23&amp;E23</f>
        <v>ZK102.K201.I013</v>
      </c>
      <c r="B23" s="64" t="s">
        <v>77</v>
      </c>
      <c r="C23" s="112" t="s">
        <v>1038</v>
      </c>
      <c r="D23" s="112" t="s">
        <v>327</v>
      </c>
      <c r="E23" s="112" t="s">
        <v>54</v>
      </c>
      <c r="F23" s="86" t="s">
        <v>1039</v>
      </c>
      <c r="G23" s="128" t="s">
        <v>1040</v>
      </c>
      <c r="H23" s="128"/>
      <c r="I23" s="445">
        <v>0</v>
      </c>
      <c r="J23" s="345"/>
      <c r="K23" s="161"/>
      <c r="L23" s="160"/>
      <c r="M23" s="128"/>
      <c r="N23" s="88">
        <f>IFERROR(VLOOKUP(A23,'[1]Sum table'!$A:$AV,48,0),0)</f>
        <v>0</v>
      </c>
      <c r="O23" s="112"/>
      <c r="P23" s="112"/>
    </row>
    <row r="24" spans="1:16" ht="16" x14ac:dyDescent="0.2">
      <c r="A24" s="64" t="str">
        <f>C24&amp;B24&amp;D24&amp;B24&amp;E24</f>
        <v>ZK102.K208.I013</v>
      </c>
      <c r="B24" s="64" t="s">
        <v>77</v>
      </c>
      <c r="C24" s="84" t="s">
        <v>1038</v>
      </c>
      <c r="D24" s="84" t="s">
        <v>623</v>
      </c>
      <c r="E24" s="84" t="s">
        <v>54</v>
      </c>
      <c r="F24" s="86" t="s">
        <v>1041</v>
      </c>
      <c r="G24" s="139"/>
      <c r="H24" s="87"/>
      <c r="I24" s="197">
        <f>15000-15000</f>
        <v>0</v>
      </c>
      <c r="J24" s="197"/>
      <c r="K24" s="89"/>
      <c r="L24" s="88"/>
      <c r="M24" s="87"/>
      <c r="N24" s="88">
        <f>IFERROR(VLOOKUP(A24,'[1]Sum table'!$A:$AV,48,0),0)</f>
        <v>0</v>
      </c>
      <c r="O24" s="84"/>
      <c r="P24" s="84"/>
    </row>
    <row r="25" spans="1:16" s="375" customFormat="1" ht="16" x14ac:dyDescent="0.2">
      <c r="A25" s="15" t="str">
        <f t="shared" ref="A25:A31" si="1">C25&amp;B25&amp;D25&amp;B25&amp;E25</f>
        <v>ZK102.K217.I013</v>
      </c>
      <c r="B25" s="15" t="s">
        <v>77</v>
      </c>
      <c r="C25" s="374" t="s">
        <v>1038</v>
      </c>
      <c r="D25" s="374" t="s">
        <v>1042</v>
      </c>
      <c r="E25" s="374" t="s">
        <v>54</v>
      </c>
      <c r="F25" s="76" t="s">
        <v>1030</v>
      </c>
      <c r="G25" s="15" t="s">
        <v>1043</v>
      </c>
      <c r="H25" s="75" t="s">
        <v>1044</v>
      </c>
      <c r="I25" s="80">
        <v>1000</v>
      </c>
      <c r="J25" s="80"/>
      <c r="K25" s="79"/>
      <c r="L25" s="78">
        <v>1000</v>
      </c>
      <c r="M25" s="75"/>
      <c r="N25" s="78">
        <f>IFERROR(VLOOKUP(A25,'[1]Sum table'!$A:$AV,48,0),0)-N26-N27-N28</f>
        <v>1000</v>
      </c>
      <c r="P25" s="74" t="s">
        <v>1045</v>
      </c>
    </row>
    <row r="26" spans="1:16" s="375" customFormat="1" ht="16" x14ac:dyDescent="0.2">
      <c r="A26" s="15"/>
      <c r="B26" s="15"/>
      <c r="C26" s="74" t="s">
        <v>1038</v>
      </c>
      <c r="D26" s="74" t="s">
        <v>1042</v>
      </c>
      <c r="E26" s="74" t="s">
        <v>54</v>
      </c>
      <c r="F26" s="76" t="s">
        <v>1046</v>
      </c>
      <c r="G26" s="15" t="s">
        <v>1043</v>
      </c>
      <c r="H26" s="75" t="s">
        <v>1047</v>
      </c>
      <c r="I26" s="80">
        <v>1000</v>
      </c>
      <c r="J26" s="80"/>
      <c r="K26" s="79"/>
      <c r="L26" s="78">
        <v>1000</v>
      </c>
      <c r="M26" s="75"/>
      <c r="N26" s="78">
        <v>1000</v>
      </c>
      <c r="P26" s="74" t="s">
        <v>1045</v>
      </c>
    </row>
    <row r="27" spans="1:16" s="375" customFormat="1" ht="16" x14ac:dyDescent="0.2">
      <c r="A27" s="15"/>
      <c r="B27" s="15"/>
      <c r="C27" s="74" t="s">
        <v>1038</v>
      </c>
      <c r="D27" s="74" t="s">
        <v>1042</v>
      </c>
      <c r="E27" s="74" t="s">
        <v>54</v>
      </c>
      <c r="F27" s="76" t="s">
        <v>1048</v>
      </c>
      <c r="G27" s="15"/>
      <c r="H27" s="75"/>
      <c r="I27" s="80">
        <v>400</v>
      </c>
      <c r="J27" s="80"/>
      <c r="K27" s="79"/>
      <c r="L27" s="78">
        <v>400</v>
      </c>
      <c r="M27" s="75"/>
      <c r="N27" s="78">
        <v>400</v>
      </c>
      <c r="O27" s="74" t="s">
        <v>1049</v>
      </c>
      <c r="P27" s="74"/>
    </row>
    <row r="28" spans="1:16" s="375" customFormat="1" ht="16" x14ac:dyDescent="0.2">
      <c r="A28" s="15"/>
      <c r="B28" s="15"/>
      <c r="C28" s="74" t="s">
        <v>1038</v>
      </c>
      <c r="D28" s="74" t="s">
        <v>1042</v>
      </c>
      <c r="E28" s="74" t="s">
        <v>54</v>
      </c>
      <c r="F28" s="76" t="s">
        <v>1050</v>
      </c>
      <c r="G28" s="15"/>
      <c r="H28" s="75"/>
      <c r="I28" s="80">
        <v>300</v>
      </c>
      <c r="J28" s="80"/>
      <c r="K28" s="79"/>
      <c r="L28" s="78">
        <v>300</v>
      </c>
      <c r="M28" s="75"/>
      <c r="N28" s="78">
        <v>300</v>
      </c>
      <c r="O28" s="74" t="s">
        <v>709</v>
      </c>
      <c r="P28" s="74"/>
    </row>
    <row r="29" spans="1:16" s="375" customFormat="1" ht="16" x14ac:dyDescent="0.2">
      <c r="A29" s="15" t="str">
        <f t="shared" si="1"/>
        <v>ZK102.K209.I013</v>
      </c>
      <c r="B29" s="15" t="s">
        <v>77</v>
      </c>
      <c r="C29" s="74" t="s">
        <v>1038</v>
      </c>
      <c r="D29" s="74" t="s">
        <v>1006</v>
      </c>
      <c r="E29" s="74" t="s">
        <v>54</v>
      </c>
      <c r="F29" s="76" t="s">
        <v>1051</v>
      </c>
      <c r="G29" s="15" t="s">
        <v>1008</v>
      </c>
      <c r="H29" s="75"/>
      <c r="I29" s="80">
        <v>164.56</v>
      </c>
      <c r="J29" s="80"/>
      <c r="K29" s="79"/>
      <c r="L29" s="78">
        <v>164.56</v>
      </c>
      <c r="M29" s="75"/>
      <c r="N29" s="78">
        <f>IFERROR(VLOOKUP(A29,'[1]Sum table'!$A:$AV,48,0),0)-N30</f>
        <v>164.56</v>
      </c>
      <c r="O29" s="15" t="s">
        <v>1052</v>
      </c>
      <c r="P29" s="74" t="s">
        <v>1053</v>
      </c>
    </row>
    <row r="30" spans="1:16" s="375" customFormat="1" ht="16" x14ac:dyDescent="0.2">
      <c r="A30" s="15"/>
      <c r="B30" s="15"/>
      <c r="C30" s="74" t="s">
        <v>1038</v>
      </c>
      <c r="D30" s="74" t="s">
        <v>1006</v>
      </c>
      <c r="E30" s="74" t="s">
        <v>54</v>
      </c>
      <c r="F30" s="76" t="s">
        <v>1051</v>
      </c>
      <c r="G30" s="15" t="s">
        <v>1010</v>
      </c>
      <c r="H30" s="75"/>
      <c r="I30" s="80">
        <v>100</v>
      </c>
      <c r="J30" s="80"/>
      <c r="K30" s="79"/>
      <c r="L30" s="78">
        <v>100</v>
      </c>
      <c r="M30" s="75"/>
      <c r="N30" s="78">
        <v>100</v>
      </c>
      <c r="O30" s="15">
        <v>201704767</v>
      </c>
      <c r="P30" s="74" t="s">
        <v>564</v>
      </c>
    </row>
    <row r="31" spans="1:16" ht="16" x14ac:dyDescent="0.2">
      <c r="A31" s="64" t="str">
        <f t="shared" si="1"/>
        <v>ZK102.K281.I013</v>
      </c>
      <c r="B31" s="64" t="s">
        <v>77</v>
      </c>
      <c r="C31" s="65" t="s">
        <v>1038</v>
      </c>
      <c r="D31" s="65" t="s">
        <v>159</v>
      </c>
      <c r="E31" s="65" t="s">
        <v>54</v>
      </c>
      <c r="F31" s="67" t="s">
        <v>1054</v>
      </c>
      <c r="G31" s="64" t="s">
        <v>1055</v>
      </c>
      <c r="H31" s="66"/>
      <c r="I31" s="71">
        <v>170</v>
      </c>
      <c r="J31" s="71"/>
      <c r="K31" s="70"/>
      <c r="L31" s="69">
        <v>170</v>
      </c>
      <c r="M31" s="66"/>
      <c r="N31" s="69">
        <f>IFERROR(VLOOKUP(A31,'[1]Sum table'!$A:$AV,48,0),0)</f>
        <v>170</v>
      </c>
      <c r="O31" s="64">
        <v>201704800</v>
      </c>
      <c r="P31" s="65" t="s">
        <v>564</v>
      </c>
    </row>
    <row r="32" spans="1:16" s="375" customFormat="1" ht="16" x14ac:dyDescent="0.2">
      <c r="A32" s="15" t="str">
        <f t="shared" ref="A32" si="2">C32&amp;B32&amp;D32&amp;B32&amp;E32</f>
        <v>ZK102.K272.I013</v>
      </c>
      <c r="B32" s="15" t="s">
        <v>77</v>
      </c>
      <c r="C32" s="74" t="s">
        <v>1038</v>
      </c>
      <c r="D32" s="74" t="s">
        <v>514</v>
      </c>
      <c r="E32" s="74" t="s">
        <v>54</v>
      </c>
      <c r="F32" s="76" t="s">
        <v>1056</v>
      </c>
      <c r="G32" s="15" t="s">
        <v>215</v>
      </c>
      <c r="H32" s="75"/>
      <c r="I32" s="80">
        <v>350</v>
      </c>
      <c r="J32" s="80"/>
      <c r="K32" s="79"/>
      <c r="L32" s="78">
        <v>350</v>
      </c>
      <c r="M32" s="75"/>
      <c r="N32" s="78">
        <f>IFERROR(VLOOKUP(A32,'[1]Sum table'!$A:$AV,48,0),0)-N36-N33-N34-N35</f>
        <v>350</v>
      </c>
      <c r="O32" s="74">
        <v>201704891</v>
      </c>
      <c r="P32" s="74" t="s">
        <v>1057</v>
      </c>
    </row>
    <row r="33" spans="1:16" s="375" customFormat="1" ht="16" x14ac:dyDescent="0.2">
      <c r="A33" s="15"/>
      <c r="B33" s="15"/>
      <c r="C33" s="74" t="s">
        <v>1038</v>
      </c>
      <c r="D33" s="74" t="s">
        <v>514</v>
      </c>
      <c r="E33" s="74" t="s">
        <v>54</v>
      </c>
      <c r="F33" s="76" t="s">
        <v>1058</v>
      </c>
      <c r="G33" s="552">
        <v>42989</v>
      </c>
      <c r="H33" s="75"/>
      <c r="I33" s="80">
        <v>400</v>
      </c>
      <c r="J33" s="80"/>
      <c r="K33" s="79"/>
      <c r="L33" s="78">
        <v>400</v>
      </c>
      <c r="M33" s="75"/>
      <c r="N33" s="78">
        <v>400</v>
      </c>
      <c r="O33" s="74" t="s">
        <v>1059</v>
      </c>
      <c r="P33" s="74" t="s">
        <v>1057</v>
      </c>
    </row>
    <row r="34" spans="1:16" s="375" customFormat="1" ht="16" x14ac:dyDescent="0.2">
      <c r="A34" s="15"/>
      <c r="B34" s="15"/>
      <c r="C34" s="74" t="s">
        <v>1038</v>
      </c>
      <c r="D34" s="74" t="s">
        <v>514</v>
      </c>
      <c r="E34" s="74" t="s">
        <v>54</v>
      </c>
      <c r="F34" s="76" t="s">
        <v>1060</v>
      </c>
      <c r="G34" s="15"/>
      <c r="H34" s="75"/>
      <c r="I34" s="80">
        <v>500</v>
      </c>
      <c r="J34" s="80"/>
      <c r="K34" s="79"/>
      <c r="L34" s="78">
        <v>500</v>
      </c>
      <c r="M34" s="75"/>
      <c r="N34" s="78">
        <v>500</v>
      </c>
      <c r="O34" s="74" t="s">
        <v>1059</v>
      </c>
      <c r="P34" s="74" t="s">
        <v>1057</v>
      </c>
    </row>
    <row r="35" spans="1:16" s="375" customFormat="1" ht="16" x14ac:dyDescent="0.2">
      <c r="A35" s="15"/>
      <c r="B35" s="15"/>
      <c r="C35" s="74" t="s">
        <v>1038</v>
      </c>
      <c r="D35" s="74" t="s">
        <v>514</v>
      </c>
      <c r="E35" s="74" t="s">
        <v>54</v>
      </c>
      <c r="F35" s="76" t="s">
        <v>1061</v>
      </c>
      <c r="G35" s="15" t="s">
        <v>1062</v>
      </c>
      <c r="H35" s="75"/>
      <c r="I35" s="80">
        <v>470</v>
      </c>
      <c r="J35" s="80"/>
      <c r="K35" s="79"/>
      <c r="L35" s="78">
        <v>470</v>
      </c>
      <c r="M35" s="75"/>
      <c r="N35" s="78">
        <v>470</v>
      </c>
      <c r="O35" s="74" t="s">
        <v>1063</v>
      </c>
      <c r="P35" s="74" t="s">
        <v>1057</v>
      </c>
    </row>
    <row r="36" spans="1:16" s="375" customFormat="1" ht="16" x14ac:dyDescent="0.2">
      <c r="A36" s="15"/>
      <c r="B36" s="15"/>
      <c r="C36" s="74" t="s">
        <v>1038</v>
      </c>
      <c r="D36" s="74" t="s">
        <v>514</v>
      </c>
      <c r="E36" s="74" t="s">
        <v>54</v>
      </c>
      <c r="F36" s="76" t="s">
        <v>1064</v>
      </c>
      <c r="G36" s="15"/>
      <c r="H36" s="75"/>
      <c r="I36" s="80">
        <v>125</v>
      </c>
      <c r="J36" s="80"/>
      <c r="K36" s="79"/>
      <c r="L36" s="78">
        <v>125</v>
      </c>
      <c r="M36" s="75"/>
      <c r="N36" s="78">
        <v>125</v>
      </c>
      <c r="O36" s="74">
        <v>201704890</v>
      </c>
      <c r="P36" s="74" t="s">
        <v>1065</v>
      </c>
    </row>
    <row r="37" spans="1:16" ht="16" x14ac:dyDescent="0.2">
      <c r="A37" s="64"/>
      <c r="B37" s="64"/>
      <c r="C37" s="119"/>
      <c r="D37" s="119"/>
      <c r="E37" s="119"/>
      <c r="F37" s="264"/>
      <c r="G37" s="18"/>
      <c r="H37" s="263"/>
      <c r="I37" s="200"/>
      <c r="J37" s="197"/>
      <c r="K37" s="89"/>
      <c r="L37" s="88"/>
      <c r="M37" s="87"/>
      <c r="N37" s="88"/>
      <c r="O37" s="84"/>
      <c r="P37" s="84"/>
    </row>
    <row r="38" spans="1:16" x14ac:dyDescent="0.2">
      <c r="A38" s="139"/>
      <c r="B38" s="139"/>
      <c r="C38" s="102"/>
      <c r="D38" s="102"/>
      <c r="E38" s="102"/>
      <c r="F38" s="104"/>
      <c r="G38" s="103"/>
      <c r="H38" s="103"/>
      <c r="I38" s="198"/>
      <c r="J38" s="198"/>
      <c r="K38" s="107"/>
      <c r="L38" s="106"/>
      <c r="M38" s="103"/>
      <c r="N38" s="110"/>
      <c r="O38" s="102"/>
      <c r="P38" s="102"/>
    </row>
    <row r="39" spans="1:16" ht="16" x14ac:dyDescent="0.2">
      <c r="A39" s="553"/>
      <c r="B39" s="553"/>
      <c r="C39" s="54"/>
      <c r="D39" s="61"/>
      <c r="E39" s="54"/>
      <c r="F39" s="56" t="s">
        <v>321</v>
      </c>
      <c r="G39" s="55"/>
      <c r="H39" s="55"/>
      <c r="I39" s="187"/>
      <c r="J39" s="184">
        <f>SUM(I40:I47)</f>
        <v>1541.82</v>
      </c>
      <c r="K39" s="130"/>
      <c r="L39" s="113"/>
      <c r="M39" s="128"/>
      <c r="N39" s="113"/>
      <c r="O39" s="54"/>
      <c r="P39" s="112"/>
    </row>
    <row r="40" spans="1:16" ht="16" x14ac:dyDescent="0.2">
      <c r="A40" s="553"/>
      <c r="B40" s="553"/>
      <c r="C40" s="112"/>
      <c r="D40" s="130"/>
      <c r="E40" s="112"/>
      <c r="F40" s="50"/>
      <c r="G40" s="128"/>
      <c r="H40" s="128"/>
      <c r="I40" s="241"/>
      <c r="J40" s="345"/>
      <c r="K40" s="130"/>
      <c r="L40" s="113"/>
      <c r="M40" s="128"/>
      <c r="N40" s="113"/>
      <c r="O40" s="112"/>
      <c r="P40" s="112"/>
    </row>
    <row r="41" spans="1:16" ht="16" x14ac:dyDescent="0.2">
      <c r="A41" s="64" t="str">
        <f>C41&amp;B41&amp;D41&amp;B41&amp;E41</f>
        <v>ZK101.K274.I013</v>
      </c>
      <c r="B41" s="64" t="s">
        <v>77</v>
      </c>
      <c r="C41" s="65" t="s">
        <v>88</v>
      </c>
      <c r="D41" s="67" t="s">
        <v>1066</v>
      </c>
      <c r="E41" s="65" t="s">
        <v>54</v>
      </c>
      <c r="F41" s="67" t="s">
        <v>1067</v>
      </c>
      <c r="G41" s="66"/>
      <c r="H41" s="66"/>
      <c r="I41" s="71">
        <v>219.54</v>
      </c>
      <c r="J41" s="71"/>
      <c r="K41" s="67"/>
      <c r="L41" s="69">
        <v>219.54</v>
      </c>
      <c r="M41" s="66"/>
      <c r="N41" s="69">
        <f>IFERROR(VLOOKUP(A41,'[1]Sum table'!$A:$AV,48,0),0)</f>
        <v>219.54</v>
      </c>
      <c r="O41" s="84"/>
      <c r="P41" s="84"/>
    </row>
    <row r="42" spans="1:16" ht="16" x14ac:dyDescent="0.2">
      <c r="A42" s="64" t="str">
        <f>C42&amp;B42&amp;D42&amp;B42&amp;E42</f>
        <v>ZK101.K304.I013</v>
      </c>
      <c r="B42" s="64" t="s">
        <v>77</v>
      </c>
      <c r="C42" s="65" t="s">
        <v>88</v>
      </c>
      <c r="D42" s="67" t="s">
        <v>1068</v>
      </c>
      <c r="E42" s="65" t="s">
        <v>54</v>
      </c>
      <c r="F42" s="67" t="s">
        <v>1067</v>
      </c>
      <c r="G42" s="66"/>
      <c r="H42" s="66"/>
      <c r="I42" s="71">
        <v>80.28</v>
      </c>
      <c r="J42" s="71"/>
      <c r="K42" s="67"/>
      <c r="L42" s="69">
        <v>80.28</v>
      </c>
      <c r="M42" s="66"/>
      <c r="N42" s="69">
        <f>IFERROR(VLOOKUP(A42,'[1]Sum table'!$A:$AV,48,0),0)</f>
        <v>80.28</v>
      </c>
      <c r="O42" s="84"/>
      <c r="P42" s="84"/>
    </row>
    <row r="43" spans="1:16" ht="16" x14ac:dyDescent="0.2">
      <c r="A43" s="64" t="str">
        <f>C43&amp;B43&amp;D43&amp;B43&amp;E43</f>
        <v>ZK109.K304.I013</v>
      </c>
      <c r="B43" s="64" t="s">
        <v>77</v>
      </c>
      <c r="C43" s="65" t="s">
        <v>322</v>
      </c>
      <c r="D43" s="67" t="s">
        <v>1068</v>
      </c>
      <c r="E43" s="65" t="s">
        <v>54</v>
      </c>
      <c r="F43" s="67" t="s">
        <v>1069</v>
      </c>
      <c r="G43" s="66" t="s">
        <v>1070</v>
      </c>
      <c r="H43" s="66"/>
      <c r="I43" s="71">
        <v>50</v>
      </c>
      <c r="J43" s="71"/>
      <c r="K43" s="67"/>
      <c r="L43" s="69">
        <v>50</v>
      </c>
      <c r="M43" s="66" t="s">
        <v>93</v>
      </c>
      <c r="N43" s="69">
        <f>IFERROR(VLOOKUP(A43,'[1]Sum table'!$A:$AV,48,0),0)-N44-N45</f>
        <v>50</v>
      </c>
      <c r="O43" s="65">
        <v>201704309</v>
      </c>
      <c r="P43" s="98"/>
    </row>
    <row r="44" spans="1:16" ht="16" x14ac:dyDescent="0.2">
      <c r="A44" s="8"/>
      <c r="B44" s="8"/>
      <c r="C44" s="65" t="s">
        <v>322</v>
      </c>
      <c r="D44" s="67" t="s">
        <v>1068</v>
      </c>
      <c r="E44" s="65" t="s">
        <v>54</v>
      </c>
      <c r="F44" s="67" t="s">
        <v>1069</v>
      </c>
      <c r="G44" s="115" t="s">
        <v>1071</v>
      </c>
      <c r="H44" s="66"/>
      <c r="I44" s="71">
        <v>142</v>
      </c>
      <c r="J44" s="71"/>
      <c r="K44" s="67"/>
      <c r="L44" s="69">
        <v>142</v>
      </c>
      <c r="M44" s="66" t="s">
        <v>93</v>
      </c>
      <c r="N44" s="69">
        <v>142</v>
      </c>
      <c r="O44" s="65">
        <v>201703726</v>
      </c>
      <c r="P44" s="98"/>
    </row>
    <row r="45" spans="1:16" s="375" customFormat="1" ht="16" x14ac:dyDescent="0.2">
      <c r="A45" s="15"/>
      <c r="B45" s="15"/>
      <c r="C45" s="74" t="s">
        <v>322</v>
      </c>
      <c r="D45" s="76" t="s">
        <v>1068</v>
      </c>
      <c r="E45" s="74" t="s">
        <v>54</v>
      </c>
      <c r="F45" s="76" t="s">
        <v>706</v>
      </c>
      <c r="G45" s="99" t="s">
        <v>1072</v>
      </c>
      <c r="H45" s="75"/>
      <c r="I45" s="80">
        <v>300</v>
      </c>
      <c r="J45" s="80"/>
      <c r="K45" s="76"/>
      <c r="L45" s="379">
        <v>300</v>
      </c>
      <c r="M45" s="377" t="s">
        <v>93</v>
      </c>
      <c r="N45" s="78">
        <v>300</v>
      </c>
      <c r="O45" s="74" t="s">
        <v>833</v>
      </c>
      <c r="P45" s="74"/>
    </row>
    <row r="46" spans="1:16" s="375" customFormat="1" ht="16" x14ac:dyDescent="0.2">
      <c r="A46" s="15" t="str">
        <f>C46&amp;B46&amp;D46&amp;B46&amp;E46</f>
        <v>ZK109.K272.I013</v>
      </c>
      <c r="B46" s="15" t="s">
        <v>77</v>
      </c>
      <c r="C46" s="374" t="s">
        <v>322</v>
      </c>
      <c r="D46" s="376" t="s">
        <v>514</v>
      </c>
      <c r="E46" s="374" t="s">
        <v>54</v>
      </c>
      <c r="F46" s="376" t="s">
        <v>1073</v>
      </c>
      <c r="G46" s="377"/>
      <c r="H46" s="377"/>
      <c r="I46" s="501">
        <v>750</v>
      </c>
      <c r="J46" s="501"/>
      <c r="K46" s="376"/>
      <c r="L46" s="379">
        <v>750</v>
      </c>
      <c r="M46" s="377"/>
      <c r="N46" s="379">
        <f>IFERROR(VLOOKUP(A46,'[1]Sum table'!$A:$AV,48,0),0)</f>
        <v>750</v>
      </c>
      <c r="O46" s="374" t="s">
        <v>1059</v>
      </c>
      <c r="P46" s="374"/>
    </row>
    <row r="47" spans="1:16" x14ac:dyDescent="0.2">
      <c r="A47" s="553"/>
      <c r="B47" s="553"/>
      <c r="C47" s="122"/>
      <c r="D47" s="126"/>
      <c r="E47" s="122"/>
      <c r="F47" s="126"/>
      <c r="G47" s="123"/>
      <c r="H47" s="123"/>
      <c r="I47" s="123"/>
      <c r="J47" s="123"/>
      <c r="K47" s="126"/>
      <c r="L47" s="138"/>
      <c r="M47" s="123"/>
      <c r="N47" s="138"/>
      <c r="O47" s="122"/>
      <c r="P47" s="122"/>
    </row>
    <row r="48" spans="1:16" ht="16" x14ac:dyDescent="0.2">
      <c r="A48" s="553"/>
      <c r="B48" s="553"/>
      <c r="C48" s="553"/>
      <c r="D48" s="553"/>
      <c r="E48" s="553"/>
      <c r="F48" s="553"/>
      <c r="G48" s="553"/>
      <c r="H48" s="553"/>
      <c r="I48" s="553"/>
      <c r="J48" s="553"/>
      <c r="K48" s="216"/>
      <c r="L48" s="215">
        <f>SUM(L4:L47)</f>
        <v>16792.310000000005</v>
      </c>
      <c r="M48" s="216"/>
      <c r="N48" s="215">
        <f>SUM(N4:N47)</f>
        <v>16792.310000000005</v>
      </c>
      <c r="O48" s="553"/>
      <c r="P48" s="553"/>
    </row>
  </sheetData>
  <pageMargins left="0.7" right="0.7" top="0.75" bottom="0.75" header="0.3" footer="0.3"/>
  <pageSetup paperSize="9" orientation="portrait" horizontalDpi="0" verticalDpi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T70"/>
  <sheetViews>
    <sheetView topLeftCell="A32" zoomScale="90" zoomScaleNormal="90" zoomScalePageLayoutView="80" workbookViewId="0">
      <selection activeCell="N53" sqref="N53"/>
    </sheetView>
  </sheetViews>
  <sheetFormatPr baseColWidth="10" defaultColWidth="8.83203125" defaultRowHeight="15" x14ac:dyDescent="0.2"/>
  <cols>
    <col min="1" max="1" width="16.33203125" bestFit="1" customWidth="1"/>
    <col min="2" max="2" width="1.33203125" bestFit="1" customWidth="1"/>
    <col min="3" max="3" width="8.33203125" customWidth="1"/>
    <col min="4" max="4" width="7.33203125" customWidth="1"/>
    <col min="5" max="5" width="8.33203125" customWidth="1"/>
    <col min="6" max="6" width="34.83203125" customWidth="1"/>
    <col min="7" max="7" width="50.83203125" customWidth="1"/>
    <col min="8" max="8" width="23" bestFit="1" customWidth="1"/>
    <col min="9" max="9" width="16" bestFit="1" customWidth="1"/>
    <col min="10" max="10" width="18" bestFit="1" customWidth="1"/>
    <col min="11" max="11" width="2.6640625" customWidth="1"/>
    <col min="12" max="12" width="15.33203125" bestFit="1" customWidth="1"/>
    <col min="13" max="13" width="2.6640625" customWidth="1"/>
    <col min="14" max="14" width="13.1640625" bestFit="1" customWidth="1"/>
    <col min="15" max="15" width="22.33203125" bestFit="1" customWidth="1"/>
    <col min="16" max="16" width="11.33203125" customWidth="1"/>
    <col min="17" max="17" width="38.6640625" bestFit="1" customWidth="1"/>
    <col min="20" max="20" width="11.33203125" bestFit="1" customWidth="1"/>
  </cols>
  <sheetData>
    <row r="1" spans="1:17" ht="21" x14ac:dyDescent="0.25">
      <c r="A1" s="21"/>
      <c r="B1" s="21"/>
      <c r="C1" s="20" t="s">
        <v>1074</v>
      </c>
      <c r="D1" s="21"/>
      <c r="E1" s="21"/>
      <c r="F1" s="20"/>
      <c r="G1" s="22"/>
      <c r="H1" s="22" t="s">
        <v>62</v>
      </c>
      <c r="I1" s="182"/>
      <c r="J1" s="24">
        <f>TOTALS!G17</f>
        <v>12967.970000000001</v>
      </c>
      <c r="K1" s="20"/>
      <c r="L1" s="28" t="s">
        <v>63</v>
      </c>
      <c r="M1" s="20"/>
      <c r="N1" s="28" t="s">
        <v>64</v>
      </c>
      <c r="O1" s="20" t="s">
        <v>65</v>
      </c>
      <c r="P1" s="20" t="s">
        <v>66</v>
      </c>
      <c r="Q1" s="28"/>
    </row>
    <row r="2" spans="1:17" ht="19" x14ac:dyDescent="0.25">
      <c r="A2" s="37"/>
      <c r="B2" s="37"/>
      <c r="C2" s="41"/>
      <c r="D2" s="33"/>
      <c r="E2" s="41"/>
      <c r="F2" s="32"/>
      <c r="G2" s="33"/>
      <c r="H2" s="34" t="s">
        <v>67</v>
      </c>
      <c r="I2" s="184" t="s">
        <v>68</v>
      </c>
      <c r="J2" s="350">
        <f>SUM(J4:J63)</f>
        <v>12967.97</v>
      </c>
      <c r="K2" s="32"/>
      <c r="L2" s="42"/>
      <c r="M2" s="33"/>
      <c r="N2" s="42"/>
      <c r="O2" s="32"/>
      <c r="P2" s="39"/>
      <c r="Q2" s="220"/>
    </row>
    <row r="3" spans="1:17" ht="32" x14ac:dyDescent="0.2">
      <c r="A3" s="1"/>
      <c r="B3" s="1"/>
      <c r="C3" s="43" t="s">
        <v>71</v>
      </c>
      <c r="D3" s="44" t="s">
        <v>72</v>
      </c>
      <c r="E3" s="43" t="s">
        <v>73</v>
      </c>
      <c r="F3" s="45" t="s">
        <v>74</v>
      </c>
      <c r="G3" s="46" t="s">
        <v>66</v>
      </c>
      <c r="H3" s="46" t="s">
        <v>75</v>
      </c>
      <c r="I3" s="172"/>
      <c r="J3" s="172"/>
      <c r="K3" s="161"/>
      <c r="L3" s="160"/>
      <c r="M3" s="345"/>
      <c r="N3" s="160"/>
      <c r="O3" s="45"/>
      <c r="P3" s="45"/>
      <c r="Q3" s="252"/>
    </row>
    <row r="4" spans="1:17" ht="16" x14ac:dyDescent="0.2">
      <c r="A4" s="553"/>
      <c r="B4" s="553"/>
      <c r="C4" s="54"/>
      <c r="D4" s="54"/>
      <c r="E4" s="54"/>
      <c r="F4" s="56" t="s">
        <v>1075</v>
      </c>
      <c r="G4" s="55"/>
      <c r="H4" s="55"/>
      <c r="I4" s="187"/>
      <c r="J4" s="184">
        <f>SUM(I5:I8)</f>
        <v>2100</v>
      </c>
      <c r="K4" s="59"/>
      <c r="L4" s="58"/>
      <c r="M4" s="184"/>
      <c r="N4" s="58"/>
      <c r="O4" s="352"/>
      <c r="P4" s="61"/>
      <c r="Q4" s="63"/>
    </row>
    <row r="5" spans="1:17" s="416" customFormat="1" ht="16" x14ac:dyDescent="0.2">
      <c r="C5" s="424"/>
      <c r="D5" s="424"/>
      <c r="E5" s="424"/>
      <c r="F5" s="427" t="s">
        <v>1076</v>
      </c>
      <c r="G5" s="429" t="s">
        <v>1077</v>
      </c>
      <c r="H5" s="429" t="s">
        <v>1078</v>
      </c>
      <c r="I5" s="555"/>
      <c r="J5" s="344"/>
      <c r="K5" s="431"/>
      <c r="L5" s="430"/>
      <c r="M5" s="555"/>
      <c r="N5" s="430"/>
      <c r="O5" s="574"/>
      <c r="P5" s="431">
        <v>350</v>
      </c>
      <c r="Q5" s="426" t="s">
        <v>1079</v>
      </c>
    </row>
    <row r="6" spans="1:17" s="416" customFormat="1" ht="16" x14ac:dyDescent="0.2">
      <c r="C6" s="424"/>
      <c r="D6" s="424"/>
      <c r="E6" s="424"/>
      <c r="F6" s="427" t="s">
        <v>1080</v>
      </c>
      <c r="G6" s="429" t="s">
        <v>1077</v>
      </c>
      <c r="H6" s="429" t="s">
        <v>1081</v>
      </c>
      <c r="I6" s="555"/>
      <c r="J6" s="344"/>
      <c r="K6" s="431"/>
      <c r="L6" s="430"/>
      <c r="M6" s="555"/>
      <c r="N6" s="430"/>
      <c r="O6" s="574"/>
      <c r="P6" s="431">
        <v>350</v>
      </c>
      <c r="Q6" s="426" t="s">
        <v>1079</v>
      </c>
    </row>
    <row r="7" spans="1:17" s="416" customFormat="1" ht="16" x14ac:dyDescent="0.2">
      <c r="A7" s="64" t="str">
        <f>C7&amp;B7&amp;D7&amp;B7&amp;E7</f>
        <v>ZK109.K270.I014</v>
      </c>
      <c r="B7" s="64" t="s">
        <v>77</v>
      </c>
      <c r="C7" s="65" t="s">
        <v>322</v>
      </c>
      <c r="D7" s="65" t="s">
        <v>323</v>
      </c>
      <c r="E7" s="65" t="s">
        <v>56</v>
      </c>
      <c r="F7" s="67" t="s">
        <v>1082</v>
      </c>
      <c r="G7" s="66" t="s">
        <v>213</v>
      </c>
      <c r="H7" s="66" t="s">
        <v>1083</v>
      </c>
      <c r="I7" s="259">
        <v>2100</v>
      </c>
      <c r="J7" s="344"/>
      <c r="K7" s="70"/>
      <c r="L7" s="69">
        <v>2100</v>
      </c>
      <c r="M7" s="66" t="s">
        <v>93</v>
      </c>
      <c r="N7" s="69">
        <f>IFERROR(VLOOKUP(A7,'[1]Sum table'!$A:$AV,48,0),0)</f>
        <v>2100</v>
      </c>
      <c r="O7" s="572" t="s">
        <v>1084</v>
      </c>
      <c r="P7" s="129"/>
      <c r="Q7" s="73"/>
    </row>
    <row r="8" spans="1:17" s="416" customFormat="1" ht="16" x14ac:dyDescent="0.2">
      <c r="A8" s="64"/>
      <c r="B8" s="64"/>
      <c r="C8" s="424" t="s">
        <v>322</v>
      </c>
      <c r="D8" s="424" t="s">
        <v>323</v>
      </c>
      <c r="E8" s="424" t="s">
        <v>56</v>
      </c>
      <c r="F8" s="427" t="s">
        <v>1085</v>
      </c>
      <c r="G8" s="429" t="s">
        <v>1086</v>
      </c>
      <c r="H8" s="66"/>
      <c r="I8" s="575">
        <f>6800-2100-600-1000-600-600-1200-700</f>
        <v>0</v>
      </c>
      <c r="J8" s="344"/>
      <c r="K8" s="70"/>
      <c r="L8" s="69"/>
      <c r="M8" s="66"/>
      <c r="N8" s="69"/>
      <c r="O8" s="572"/>
      <c r="P8" s="129"/>
      <c r="Q8" s="73" t="s">
        <v>1087</v>
      </c>
    </row>
    <row r="9" spans="1:17" ht="16" x14ac:dyDescent="0.2">
      <c r="A9" s="553"/>
      <c r="B9" s="553"/>
      <c r="C9" s="122"/>
      <c r="D9" s="122"/>
      <c r="E9" s="122"/>
      <c r="F9" s="45"/>
      <c r="G9" s="123"/>
      <c r="H9" s="123"/>
      <c r="I9" s="181"/>
      <c r="J9" s="172"/>
      <c r="K9" s="125"/>
      <c r="L9" s="48"/>
      <c r="M9" s="172"/>
      <c r="N9" s="48"/>
      <c r="O9" s="355"/>
      <c r="P9" s="126"/>
      <c r="Q9" s="138"/>
    </row>
    <row r="10" spans="1:17" ht="16" x14ac:dyDescent="0.2">
      <c r="A10" s="553"/>
      <c r="B10" s="553"/>
      <c r="C10" s="54"/>
      <c r="D10" s="54"/>
      <c r="E10" s="54"/>
      <c r="F10" s="56" t="s">
        <v>1088</v>
      </c>
      <c r="G10" s="55"/>
      <c r="H10" s="55"/>
      <c r="I10" s="187"/>
      <c r="J10" s="184">
        <f>SUM(I11:I12)</f>
        <v>2100</v>
      </c>
      <c r="K10" s="161"/>
      <c r="L10" s="160"/>
      <c r="M10" s="345"/>
      <c r="N10" s="160"/>
      <c r="O10" s="352"/>
      <c r="P10" s="61"/>
      <c r="Q10" s="63"/>
    </row>
    <row r="11" spans="1:17" ht="16" x14ac:dyDescent="0.2">
      <c r="A11" s="15" t="str">
        <f t="shared" ref="A11:A12" si="0">C11&amp;B11&amp;D11&amp;B11&amp;E11</f>
        <v>ZK109.K158.I014</v>
      </c>
      <c r="B11" s="15" t="s">
        <v>77</v>
      </c>
      <c r="C11" s="74" t="s">
        <v>322</v>
      </c>
      <c r="D11" s="74" t="s">
        <v>504</v>
      </c>
      <c r="E11" s="74" t="s">
        <v>56</v>
      </c>
      <c r="F11" s="76" t="s">
        <v>1089</v>
      </c>
      <c r="G11" s="99" t="s">
        <v>1090</v>
      </c>
      <c r="H11" s="75"/>
      <c r="I11" s="80">
        <v>1200</v>
      </c>
      <c r="J11" s="353"/>
      <c r="K11" s="79"/>
      <c r="L11" s="78">
        <v>1200</v>
      </c>
      <c r="M11" s="80"/>
      <c r="N11" s="78">
        <f>IFERROR(VLOOKUP(A11,'[1]Sum table'!$A:$AV,48,0),0)-N12</f>
        <v>1200</v>
      </c>
      <c r="O11" s="354"/>
      <c r="P11" s="76"/>
      <c r="Q11" s="83"/>
    </row>
    <row r="12" spans="1:17" ht="16" x14ac:dyDescent="0.2">
      <c r="A12" s="15" t="str">
        <f t="shared" si="0"/>
        <v>ZK109.K158.I014</v>
      </c>
      <c r="B12" s="15" t="s">
        <v>77</v>
      </c>
      <c r="C12" s="74" t="s">
        <v>322</v>
      </c>
      <c r="D12" s="74" t="s">
        <v>504</v>
      </c>
      <c r="E12" s="74" t="s">
        <v>56</v>
      </c>
      <c r="F12" s="76" t="s">
        <v>1091</v>
      </c>
      <c r="G12" s="99" t="s">
        <v>1092</v>
      </c>
      <c r="H12" s="75"/>
      <c r="I12" s="80">
        <v>900</v>
      </c>
      <c r="J12" s="353"/>
      <c r="K12" s="79"/>
      <c r="L12" s="78">
        <v>900</v>
      </c>
      <c r="M12" s="80"/>
      <c r="N12" s="78">
        <v>900</v>
      </c>
      <c r="O12" s="354"/>
      <c r="P12" s="76"/>
      <c r="Q12" s="83"/>
    </row>
    <row r="13" spans="1:17" ht="16" x14ac:dyDescent="0.2">
      <c r="A13" s="139"/>
      <c r="B13" s="139"/>
      <c r="C13" s="102"/>
      <c r="D13" s="102"/>
      <c r="E13" s="102"/>
      <c r="F13" s="104"/>
      <c r="G13" s="103"/>
      <c r="H13" s="103"/>
      <c r="I13" s="198"/>
      <c r="J13" s="172"/>
      <c r="K13" s="89"/>
      <c r="L13" s="88"/>
      <c r="M13" s="197"/>
      <c r="N13" s="88"/>
      <c r="O13" s="356"/>
      <c r="P13" s="104"/>
      <c r="Q13" s="110"/>
    </row>
    <row r="14" spans="1:17" ht="16" x14ac:dyDescent="0.2">
      <c r="A14" s="553"/>
      <c r="B14" s="553"/>
      <c r="C14" s="54"/>
      <c r="D14" s="54"/>
      <c r="E14" s="54"/>
      <c r="F14" s="56" t="s">
        <v>1093</v>
      </c>
      <c r="G14" s="553"/>
      <c r="H14" s="55"/>
      <c r="I14" s="187"/>
      <c r="J14" s="184">
        <f>SUM(I15:I21)</f>
        <v>0</v>
      </c>
      <c r="K14" s="59"/>
      <c r="L14" s="58"/>
      <c r="M14" s="184"/>
      <c r="N14" s="58"/>
      <c r="O14" s="352"/>
      <c r="P14" s="61"/>
      <c r="Q14" s="63"/>
    </row>
    <row r="15" spans="1:17" s="416" customFormat="1" ht="16" x14ac:dyDescent="0.2">
      <c r="C15" s="424"/>
      <c r="D15" s="424"/>
      <c r="E15" s="424"/>
      <c r="F15" s="427" t="s">
        <v>53</v>
      </c>
      <c r="G15" s="429" t="s">
        <v>1094</v>
      </c>
      <c r="H15" s="429" t="s">
        <v>54</v>
      </c>
      <c r="I15" s="555"/>
      <c r="J15" s="344"/>
      <c r="K15" s="129"/>
      <c r="L15" s="116"/>
      <c r="M15" s="344"/>
      <c r="N15" s="116"/>
      <c r="O15" s="573"/>
      <c r="P15" s="431">
        <v>2500</v>
      </c>
      <c r="Q15" s="426" t="s">
        <v>1095</v>
      </c>
    </row>
    <row r="16" spans="1:17" s="416" customFormat="1" ht="16" x14ac:dyDescent="0.2">
      <c r="C16" s="424"/>
      <c r="D16" s="424"/>
      <c r="E16" s="424"/>
      <c r="F16" s="427" t="s">
        <v>30</v>
      </c>
      <c r="G16" s="416" t="s">
        <v>1096</v>
      </c>
      <c r="H16" s="429" t="s">
        <v>31</v>
      </c>
      <c r="I16" s="555"/>
      <c r="J16" s="344"/>
      <c r="K16" s="431"/>
      <c r="L16" s="430"/>
      <c r="M16" s="555"/>
      <c r="N16" s="430"/>
      <c r="O16" s="574"/>
      <c r="P16" s="431">
        <v>6000</v>
      </c>
      <c r="Q16" s="426" t="s">
        <v>1095</v>
      </c>
    </row>
    <row r="17" spans="1:17" s="416" customFormat="1" ht="16" x14ac:dyDescent="0.2">
      <c r="C17" s="424"/>
      <c r="D17" s="424"/>
      <c r="E17" s="424"/>
      <c r="F17" s="427" t="s">
        <v>33</v>
      </c>
      <c r="G17" s="429" t="s">
        <v>1096</v>
      </c>
      <c r="H17" s="429" t="s">
        <v>34</v>
      </c>
      <c r="I17" s="555"/>
      <c r="J17" s="344"/>
      <c r="K17" s="431"/>
      <c r="L17" s="430"/>
      <c r="M17" s="555"/>
      <c r="N17" s="430"/>
      <c r="O17" s="574"/>
      <c r="P17" s="431">
        <v>3500</v>
      </c>
      <c r="Q17" s="426" t="s">
        <v>1095</v>
      </c>
    </row>
    <row r="18" spans="1:17" s="416" customFormat="1" ht="16" x14ac:dyDescent="0.2">
      <c r="C18" s="424"/>
      <c r="D18" s="424"/>
      <c r="E18" s="424"/>
      <c r="F18" s="427" t="s">
        <v>35</v>
      </c>
      <c r="G18" s="429" t="s">
        <v>1096</v>
      </c>
      <c r="H18" s="428" t="s">
        <v>36</v>
      </c>
      <c r="I18" s="555"/>
      <c r="J18" s="344"/>
      <c r="K18" s="431"/>
      <c r="L18" s="430"/>
      <c r="M18" s="555"/>
      <c r="N18" s="430"/>
      <c r="O18" s="574"/>
      <c r="P18" s="431">
        <v>4000</v>
      </c>
      <c r="Q18" s="426" t="s">
        <v>1095</v>
      </c>
    </row>
    <row r="19" spans="1:17" s="416" customFormat="1" ht="16" x14ac:dyDescent="0.2">
      <c r="C19" s="424"/>
      <c r="D19" s="424"/>
      <c r="E19" s="424"/>
      <c r="F19" s="427" t="s">
        <v>38</v>
      </c>
      <c r="G19" s="428" t="s">
        <v>1096</v>
      </c>
      <c r="H19" s="428" t="s">
        <v>39</v>
      </c>
      <c r="I19" s="555"/>
      <c r="J19" s="344"/>
      <c r="K19" s="431"/>
      <c r="L19" s="430"/>
      <c r="M19" s="555"/>
      <c r="N19" s="430"/>
      <c r="O19" s="574"/>
      <c r="P19" s="431">
        <v>6000</v>
      </c>
      <c r="Q19" s="426" t="s">
        <v>1095</v>
      </c>
    </row>
    <row r="20" spans="1:17" s="416" customFormat="1" ht="16" x14ac:dyDescent="0.2">
      <c r="C20" s="424"/>
      <c r="D20" s="424"/>
      <c r="E20" s="424"/>
      <c r="F20" s="427" t="s">
        <v>166</v>
      </c>
      <c r="G20" s="428" t="s">
        <v>1096</v>
      </c>
      <c r="H20" s="428" t="s">
        <v>42</v>
      </c>
      <c r="I20" s="555"/>
      <c r="J20" s="344"/>
      <c r="K20" s="431"/>
      <c r="L20" s="430"/>
      <c r="M20" s="555"/>
      <c r="N20" s="430"/>
      <c r="O20" s="574"/>
      <c r="P20" s="431">
        <v>6000</v>
      </c>
      <c r="Q20" s="426" t="s">
        <v>1095</v>
      </c>
    </row>
    <row r="21" spans="1:17" s="416" customFormat="1" ht="16" x14ac:dyDescent="0.2">
      <c r="C21" s="424"/>
      <c r="D21" s="424"/>
      <c r="E21" s="424"/>
      <c r="F21" s="427" t="s">
        <v>45</v>
      </c>
      <c r="G21" s="428" t="s">
        <v>1096</v>
      </c>
      <c r="H21" s="428" t="s">
        <v>46</v>
      </c>
      <c r="I21" s="555"/>
      <c r="J21" s="344"/>
      <c r="K21" s="431"/>
      <c r="L21" s="430"/>
      <c r="M21" s="555"/>
      <c r="N21" s="430"/>
      <c r="O21" s="574"/>
      <c r="P21" s="431">
        <v>6000</v>
      </c>
      <c r="Q21" s="426" t="s">
        <v>1095</v>
      </c>
    </row>
    <row r="22" spans="1:17" ht="16" x14ac:dyDescent="0.2">
      <c r="A22" s="139"/>
      <c r="B22" s="139"/>
      <c r="C22" s="102"/>
      <c r="D22" s="102"/>
      <c r="E22" s="102"/>
      <c r="F22" s="104"/>
      <c r="G22" s="103"/>
      <c r="H22" s="103"/>
      <c r="I22" s="198"/>
      <c r="J22" s="172"/>
      <c r="K22" s="107"/>
      <c r="L22" s="106"/>
      <c r="M22" s="198"/>
      <c r="N22" s="106"/>
      <c r="O22" s="356"/>
      <c r="P22" s="104"/>
      <c r="Q22" s="110"/>
    </row>
    <row r="23" spans="1:17" ht="16" x14ac:dyDescent="0.2">
      <c r="A23" s="553"/>
      <c r="B23" s="553"/>
      <c r="C23" s="54"/>
      <c r="D23" s="54"/>
      <c r="E23" s="54"/>
      <c r="F23" s="56" t="s">
        <v>1097</v>
      </c>
      <c r="G23" s="553"/>
      <c r="H23" s="55"/>
      <c r="I23" s="187"/>
      <c r="J23" s="184">
        <f>SUM(I24:I29)</f>
        <v>0</v>
      </c>
      <c r="K23" s="161"/>
      <c r="L23" s="160"/>
      <c r="M23" s="345"/>
      <c r="N23" s="160"/>
      <c r="O23" s="352"/>
      <c r="P23" s="61"/>
      <c r="Q23" s="63"/>
    </row>
    <row r="24" spans="1:17" s="416" customFormat="1" ht="16" x14ac:dyDescent="0.2">
      <c r="C24" s="424"/>
      <c r="D24" s="424"/>
      <c r="E24" s="424"/>
      <c r="F24" s="427" t="s">
        <v>30</v>
      </c>
      <c r="G24" s="429" t="s">
        <v>1098</v>
      </c>
      <c r="H24" s="429" t="s">
        <v>31</v>
      </c>
      <c r="I24" s="555"/>
      <c r="J24" s="344"/>
      <c r="K24" s="431"/>
      <c r="L24" s="430"/>
      <c r="M24" s="555"/>
      <c r="N24" s="430"/>
      <c r="O24" s="574"/>
      <c r="P24" s="431">
        <v>2500</v>
      </c>
      <c r="Q24" s="426" t="s">
        <v>1095</v>
      </c>
    </row>
    <row r="25" spans="1:17" s="416" customFormat="1" ht="16" x14ac:dyDescent="0.2">
      <c r="C25" s="424"/>
      <c r="D25" s="424"/>
      <c r="E25" s="424"/>
      <c r="F25" s="427" t="s">
        <v>33</v>
      </c>
      <c r="G25" s="428" t="s">
        <v>1096</v>
      </c>
      <c r="H25" s="429" t="s">
        <v>34</v>
      </c>
      <c r="I25" s="555"/>
      <c r="J25" s="344"/>
      <c r="K25" s="431"/>
      <c r="L25" s="430"/>
      <c r="M25" s="555"/>
      <c r="N25" s="430"/>
      <c r="O25" s="574"/>
      <c r="P25" s="431">
        <v>1500</v>
      </c>
      <c r="Q25" s="426" t="s">
        <v>1095</v>
      </c>
    </row>
    <row r="26" spans="1:17" s="416" customFormat="1" ht="16" x14ac:dyDescent="0.2">
      <c r="C26" s="424"/>
      <c r="D26" s="424"/>
      <c r="E26" s="424"/>
      <c r="F26" s="427" t="s">
        <v>35</v>
      </c>
      <c r="G26" s="428" t="s">
        <v>1096</v>
      </c>
      <c r="H26" s="428" t="s">
        <v>36</v>
      </c>
      <c r="I26" s="555"/>
      <c r="J26" s="344"/>
      <c r="K26" s="431"/>
      <c r="L26" s="430"/>
      <c r="M26" s="555"/>
      <c r="N26" s="430"/>
      <c r="O26" s="574"/>
      <c r="P26" s="431">
        <v>2500</v>
      </c>
      <c r="Q26" s="426" t="s">
        <v>1095</v>
      </c>
    </row>
    <row r="27" spans="1:17" s="416" customFormat="1" ht="16" x14ac:dyDescent="0.2">
      <c r="C27" s="424"/>
      <c r="D27" s="424"/>
      <c r="E27" s="424"/>
      <c r="F27" s="427" t="s">
        <v>38</v>
      </c>
      <c r="G27" s="428" t="s">
        <v>1096</v>
      </c>
      <c r="H27" s="428" t="s">
        <v>39</v>
      </c>
      <c r="I27" s="555"/>
      <c r="J27" s="344"/>
      <c r="K27" s="431"/>
      <c r="L27" s="430"/>
      <c r="M27" s="555"/>
      <c r="N27" s="430"/>
      <c r="O27" s="574"/>
      <c r="P27" s="431">
        <v>2500</v>
      </c>
      <c r="Q27" s="426" t="s">
        <v>1095</v>
      </c>
    </row>
    <row r="28" spans="1:17" s="416" customFormat="1" ht="16" x14ac:dyDescent="0.2">
      <c r="C28" s="424"/>
      <c r="D28" s="424"/>
      <c r="E28" s="424"/>
      <c r="F28" s="427" t="s">
        <v>166</v>
      </c>
      <c r="G28" s="428" t="s">
        <v>1096</v>
      </c>
      <c r="H28" s="428" t="s">
        <v>42</v>
      </c>
      <c r="I28" s="555"/>
      <c r="J28" s="344"/>
      <c r="K28" s="431"/>
      <c r="L28" s="430"/>
      <c r="M28" s="555"/>
      <c r="N28" s="430"/>
      <c r="O28" s="574"/>
      <c r="P28" s="431">
        <v>2500</v>
      </c>
      <c r="Q28" s="426" t="s">
        <v>1095</v>
      </c>
    </row>
    <row r="29" spans="1:17" s="416" customFormat="1" ht="16" x14ac:dyDescent="0.2">
      <c r="C29" s="424"/>
      <c r="D29" s="424"/>
      <c r="E29" s="424"/>
      <c r="F29" s="427" t="s">
        <v>45</v>
      </c>
      <c r="G29" s="428" t="s">
        <v>1096</v>
      </c>
      <c r="H29" s="428" t="s">
        <v>46</v>
      </c>
      <c r="I29" s="555"/>
      <c r="J29" s="344"/>
      <c r="K29" s="431"/>
      <c r="L29" s="430"/>
      <c r="M29" s="555"/>
      <c r="N29" s="430"/>
      <c r="O29" s="574"/>
      <c r="P29" s="431">
        <v>5000</v>
      </c>
      <c r="Q29" s="426" t="s">
        <v>1095</v>
      </c>
    </row>
    <row r="30" spans="1:17" ht="16" x14ac:dyDescent="0.2">
      <c r="A30" s="139"/>
      <c r="B30" s="139"/>
      <c r="C30" s="102"/>
      <c r="D30" s="102"/>
      <c r="E30" s="102"/>
      <c r="F30" s="104"/>
      <c r="G30" s="103"/>
      <c r="H30" s="103"/>
      <c r="I30" s="198"/>
      <c r="J30" s="172"/>
      <c r="K30" s="89"/>
      <c r="L30" s="88"/>
      <c r="M30" s="197"/>
      <c r="N30" s="88"/>
      <c r="O30" s="356"/>
      <c r="P30" s="104"/>
      <c r="Q30" s="110"/>
    </row>
    <row r="31" spans="1:17" ht="16" x14ac:dyDescent="0.2">
      <c r="A31" s="1"/>
      <c r="B31" s="1"/>
      <c r="C31" s="52"/>
      <c r="D31" s="52"/>
      <c r="E31" s="52"/>
      <c r="F31" s="56" t="s">
        <v>1099</v>
      </c>
      <c r="G31" s="154"/>
      <c r="H31" s="155"/>
      <c r="I31" s="184"/>
      <c r="J31" s="184">
        <f>SUM(I32:I56)</f>
        <v>7993.9699999999993</v>
      </c>
      <c r="K31" s="59"/>
      <c r="L31" s="58"/>
      <c r="M31" s="184"/>
      <c r="N31" s="58"/>
      <c r="O31" s="352"/>
      <c r="P31" s="335"/>
      <c r="Q31" s="337"/>
    </row>
    <row r="32" spans="1:17" ht="16" x14ac:dyDescent="0.2">
      <c r="A32" s="64" t="str">
        <f>C32&amp;B32&amp;D32&amp;B32&amp;E32</f>
        <v>ZK109.K159.I014</v>
      </c>
      <c r="B32" s="64" t="s">
        <v>77</v>
      </c>
      <c r="C32" s="112" t="s">
        <v>322</v>
      </c>
      <c r="D32" s="112" t="s">
        <v>510</v>
      </c>
      <c r="E32" s="112" t="s">
        <v>56</v>
      </c>
      <c r="F32" s="130" t="s">
        <v>1100</v>
      </c>
      <c r="G32" s="128" t="s">
        <v>1101</v>
      </c>
      <c r="H32" s="85" t="s">
        <v>458</v>
      </c>
      <c r="I32" s="280">
        <f>9226-250-250-750-1000-250-250-250-500-500-250-250-500-250-1000-1000+750+250-500-250+250+500-250+150-250-37.49-250-900-3.4+400+250+250-250-1000-80-9.98-250-500+254.87-500</f>
        <v>0</v>
      </c>
      <c r="J32" s="345"/>
      <c r="K32" s="161"/>
      <c r="L32" s="160"/>
      <c r="M32" s="345"/>
      <c r="N32" s="379">
        <f>IFERROR(VLOOKUP(A32,'[1]Sum table'!$A:$AV,48,0),0)-N44-N45-SUM(N33:N42)-N46</f>
        <v>3348.0300000000007</v>
      </c>
      <c r="O32" s="576"/>
      <c r="P32" s="376"/>
      <c r="Q32" s="381" t="s">
        <v>1102</v>
      </c>
    </row>
    <row r="33" spans="1:20" s="375" customFormat="1" ht="16" x14ac:dyDescent="0.2">
      <c r="A33" s="15"/>
      <c r="B33" s="15"/>
      <c r="C33" s="74" t="s">
        <v>322</v>
      </c>
      <c r="D33" s="74" t="s">
        <v>510</v>
      </c>
      <c r="E33" s="74" t="s">
        <v>56</v>
      </c>
      <c r="F33" s="76" t="s">
        <v>1103</v>
      </c>
      <c r="G33" s="99" t="s">
        <v>1104</v>
      </c>
      <c r="H33" s="75"/>
      <c r="I33" s="194">
        <v>250</v>
      </c>
      <c r="J33" s="353"/>
      <c r="K33" s="121"/>
      <c r="L33" s="78">
        <v>250</v>
      </c>
      <c r="M33" s="353" t="s">
        <v>93</v>
      </c>
      <c r="N33" s="78">
        <v>250</v>
      </c>
      <c r="O33" s="354"/>
      <c r="P33" s="76"/>
      <c r="Q33" s="78" t="s">
        <v>1105</v>
      </c>
    </row>
    <row r="34" spans="1:20" s="375" customFormat="1" ht="16" x14ac:dyDescent="0.2">
      <c r="A34" s="15"/>
      <c r="B34" s="15"/>
      <c r="C34" s="74" t="s">
        <v>322</v>
      </c>
      <c r="D34" s="74" t="s">
        <v>510</v>
      </c>
      <c r="E34" s="74" t="s">
        <v>56</v>
      </c>
      <c r="F34" s="76" t="s">
        <v>1106</v>
      </c>
      <c r="G34" s="99" t="s">
        <v>1107</v>
      </c>
      <c r="H34" s="75"/>
      <c r="I34" s="194">
        <v>500</v>
      </c>
      <c r="J34" s="353"/>
      <c r="K34" s="121"/>
      <c r="L34" s="78">
        <v>500</v>
      </c>
      <c r="M34" s="353" t="s">
        <v>93</v>
      </c>
      <c r="N34" s="78">
        <v>500</v>
      </c>
      <c r="O34" s="354"/>
      <c r="P34" s="76"/>
      <c r="Q34" s="78" t="s">
        <v>1108</v>
      </c>
    </row>
    <row r="35" spans="1:20" s="375" customFormat="1" ht="16" x14ac:dyDescent="0.2">
      <c r="A35" s="15"/>
      <c r="B35" s="15"/>
      <c r="C35" s="74" t="s">
        <v>322</v>
      </c>
      <c r="D35" s="74" t="s">
        <v>510</v>
      </c>
      <c r="E35" s="74" t="s">
        <v>56</v>
      </c>
      <c r="F35" s="76" t="s">
        <v>1109</v>
      </c>
      <c r="G35" s="99" t="s">
        <v>1110</v>
      </c>
      <c r="H35" s="75"/>
      <c r="I35" s="194">
        <v>0</v>
      </c>
      <c r="J35" s="353"/>
      <c r="K35" s="121"/>
      <c r="L35" s="78">
        <v>0</v>
      </c>
      <c r="M35" s="353" t="s">
        <v>93</v>
      </c>
      <c r="N35" s="78"/>
      <c r="O35" s="354"/>
      <c r="P35" s="76"/>
      <c r="Q35" s="78" t="s">
        <v>1111</v>
      </c>
    </row>
    <row r="36" spans="1:20" s="375" customFormat="1" ht="16" x14ac:dyDescent="0.2">
      <c r="A36" s="15"/>
      <c r="B36" s="15"/>
      <c r="C36" s="74" t="s">
        <v>322</v>
      </c>
      <c r="D36" s="74" t="s">
        <v>510</v>
      </c>
      <c r="E36" s="74" t="s">
        <v>56</v>
      </c>
      <c r="F36" s="76" t="s">
        <v>1112</v>
      </c>
      <c r="G36" s="99" t="s">
        <v>1110</v>
      </c>
      <c r="H36" s="75"/>
      <c r="I36" s="194">
        <v>1250</v>
      </c>
      <c r="J36" s="353"/>
      <c r="K36" s="121"/>
      <c r="L36" s="78">
        <v>1250</v>
      </c>
      <c r="M36" s="353" t="s">
        <v>93</v>
      </c>
      <c r="N36" s="78">
        <v>1250</v>
      </c>
      <c r="O36" s="354"/>
      <c r="P36" s="76"/>
      <c r="Q36" s="83" t="s">
        <v>1105</v>
      </c>
    </row>
    <row r="37" spans="1:20" s="375" customFormat="1" ht="16" x14ac:dyDescent="0.2">
      <c r="A37" s="15"/>
      <c r="B37" s="15"/>
      <c r="C37" s="74" t="s">
        <v>322</v>
      </c>
      <c r="D37" s="74" t="s">
        <v>510</v>
      </c>
      <c r="E37" s="74" t="s">
        <v>56</v>
      </c>
      <c r="F37" s="76" t="s">
        <v>1113</v>
      </c>
      <c r="G37" s="99" t="s">
        <v>678</v>
      </c>
      <c r="H37" s="75"/>
      <c r="I37" s="194">
        <v>250</v>
      </c>
      <c r="J37" s="353"/>
      <c r="K37" s="121"/>
      <c r="L37" s="78">
        <v>250</v>
      </c>
      <c r="M37" s="353" t="s">
        <v>93</v>
      </c>
      <c r="N37" s="78">
        <v>250</v>
      </c>
      <c r="O37" s="354"/>
      <c r="P37" s="76"/>
      <c r="Q37" s="83" t="s">
        <v>1105</v>
      </c>
    </row>
    <row r="38" spans="1:20" s="375" customFormat="1" ht="16" x14ac:dyDescent="0.2">
      <c r="A38" s="15"/>
      <c r="B38" s="15"/>
      <c r="C38" s="74" t="s">
        <v>322</v>
      </c>
      <c r="D38" s="74" t="s">
        <v>510</v>
      </c>
      <c r="E38" s="74" t="s">
        <v>56</v>
      </c>
      <c r="F38" s="76" t="s">
        <v>1114</v>
      </c>
      <c r="G38" s="99" t="s">
        <v>1047</v>
      </c>
      <c r="H38" s="75"/>
      <c r="I38" s="194">
        <v>250</v>
      </c>
      <c r="J38" s="353"/>
      <c r="K38" s="121"/>
      <c r="L38" s="78">
        <v>250</v>
      </c>
      <c r="M38" s="353" t="s">
        <v>93</v>
      </c>
      <c r="N38" s="78">
        <v>250</v>
      </c>
      <c r="O38" s="354" t="s">
        <v>1115</v>
      </c>
      <c r="P38" s="76"/>
      <c r="Q38" s="83" t="s">
        <v>1105</v>
      </c>
    </row>
    <row r="39" spans="1:20" s="375" customFormat="1" ht="16" x14ac:dyDescent="0.2">
      <c r="A39" s="15"/>
      <c r="B39" s="15"/>
      <c r="C39" s="74" t="s">
        <v>322</v>
      </c>
      <c r="D39" s="74" t="s">
        <v>510</v>
      </c>
      <c r="E39" s="74" t="s">
        <v>56</v>
      </c>
      <c r="F39" s="76" t="s">
        <v>1116</v>
      </c>
      <c r="G39" s="99" t="s">
        <v>1104</v>
      </c>
      <c r="H39" s="75"/>
      <c r="I39" s="194">
        <v>750</v>
      </c>
      <c r="J39" s="353"/>
      <c r="K39" s="121"/>
      <c r="L39" s="78">
        <v>750</v>
      </c>
      <c r="M39" s="353"/>
      <c r="N39" s="78">
        <v>750</v>
      </c>
      <c r="O39" s="354"/>
      <c r="P39" s="76"/>
      <c r="Q39" s="83" t="s">
        <v>1105</v>
      </c>
    </row>
    <row r="40" spans="1:20" s="375" customFormat="1" ht="16" x14ac:dyDescent="0.2">
      <c r="A40" s="15"/>
      <c r="B40" s="15"/>
      <c r="C40" s="74" t="s">
        <v>322</v>
      </c>
      <c r="D40" s="74" t="s">
        <v>510</v>
      </c>
      <c r="E40" s="74" t="s">
        <v>56</v>
      </c>
      <c r="F40" s="76" t="s">
        <v>1117</v>
      </c>
      <c r="G40" s="99" t="s">
        <v>1044</v>
      </c>
      <c r="H40" s="75"/>
      <c r="I40" s="194">
        <v>250</v>
      </c>
      <c r="J40" s="353"/>
      <c r="K40" s="121"/>
      <c r="L40" s="78">
        <v>250</v>
      </c>
      <c r="M40" s="353"/>
      <c r="N40" s="78">
        <v>250</v>
      </c>
      <c r="O40" s="354"/>
      <c r="P40" s="76"/>
      <c r="Q40" s="83"/>
    </row>
    <row r="41" spans="1:20" s="375" customFormat="1" ht="16" x14ac:dyDescent="0.2">
      <c r="A41" s="15"/>
      <c r="B41" s="15"/>
      <c r="C41" s="74" t="s">
        <v>322</v>
      </c>
      <c r="D41" s="74" t="s">
        <v>510</v>
      </c>
      <c r="E41" s="74" t="s">
        <v>56</v>
      </c>
      <c r="F41" s="76" t="s">
        <v>1118</v>
      </c>
      <c r="G41" s="99" t="s">
        <v>1047</v>
      </c>
      <c r="H41" s="75"/>
      <c r="I41" s="194">
        <v>500</v>
      </c>
      <c r="J41" s="353"/>
      <c r="K41" s="121"/>
      <c r="L41" s="78">
        <v>500</v>
      </c>
      <c r="M41" s="353"/>
      <c r="N41" s="78">
        <v>500</v>
      </c>
      <c r="O41" s="354"/>
      <c r="P41" s="76"/>
      <c r="Q41" s="83" t="s">
        <v>1105</v>
      </c>
    </row>
    <row r="42" spans="1:20" s="375" customFormat="1" ht="16" x14ac:dyDescent="0.2">
      <c r="A42" s="15"/>
      <c r="B42" s="15"/>
      <c r="C42" s="74" t="s">
        <v>322</v>
      </c>
      <c r="D42" s="74" t="s">
        <v>510</v>
      </c>
      <c r="E42" s="74" t="s">
        <v>56</v>
      </c>
      <c r="F42" s="76" t="s">
        <v>1119</v>
      </c>
      <c r="G42" s="99" t="s">
        <v>1110</v>
      </c>
      <c r="H42" s="75"/>
      <c r="I42" s="194">
        <v>500</v>
      </c>
      <c r="J42" s="353"/>
      <c r="K42" s="121"/>
      <c r="L42" s="78">
        <v>500</v>
      </c>
      <c r="M42" s="353"/>
      <c r="N42" s="78">
        <v>500</v>
      </c>
      <c r="O42" s="354"/>
      <c r="P42" s="76"/>
      <c r="Q42" s="83" t="s">
        <v>1105</v>
      </c>
    </row>
    <row r="43" spans="1:20" s="416" customFormat="1" ht="16" x14ac:dyDescent="0.2">
      <c r="A43" s="64"/>
      <c r="B43" s="64"/>
      <c r="C43" s="65" t="s">
        <v>322</v>
      </c>
      <c r="D43" s="65" t="s">
        <v>510</v>
      </c>
      <c r="E43" s="65" t="s">
        <v>56</v>
      </c>
      <c r="F43" s="67" t="s">
        <v>1119</v>
      </c>
      <c r="G43" s="115" t="s">
        <v>1120</v>
      </c>
      <c r="H43" s="66"/>
      <c r="I43" s="259">
        <v>0</v>
      </c>
      <c r="J43" s="344"/>
      <c r="K43" s="129"/>
      <c r="L43" s="69">
        <v>0</v>
      </c>
      <c r="M43" s="344"/>
      <c r="N43" s="69"/>
      <c r="O43" s="572"/>
      <c r="P43" s="67"/>
      <c r="Q43" s="73" t="s">
        <v>1121</v>
      </c>
    </row>
    <row r="44" spans="1:20" s="375" customFormat="1" ht="16" x14ac:dyDescent="0.2">
      <c r="A44" s="15"/>
      <c r="B44" s="15"/>
      <c r="C44" s="74" t="s">
        <v>1122</v>
      </c>
      <c r="D44" s="74" t="s">
        <v>510</v>
      </c>
      <c r="E44" s="74" t="s">
        <v>56</v>
      </c>
      <c r="F44" s="76" t="s">
        <v>1123</v>
      </c>
      <c r="G44" s="99" t="s">
        <v>1124</v>
      </c>
      <c r="H44" s="75"/>
      <c r="I44" s="194">
        <v>41.59</v>
      </c>
      <c r="J44" s="353"/>
      <c r="K44" s="121"/>
      <c r="L44" s="78">
        <v>41.59</v>
      </c>
      <c r="M44" s="353"/>
      <c r="N44" s="78">
        <v>41.59</v>
      </c>
      <c r="O44" s="354" t="s">
        <v>1125</v>
      </c>
      <c r="P44" s="76"/>
      <c r="Q44" s="83" t="s">
        <v>1125</v>
      </c>
      <c r="R44" s="553"/>
      <c r="S44" s="553"/>
      <c r="T44" s="553"/>
    </row>
    <row r="45" spans="1:20" s="375" customFormat="1" ht="16" x14ac:dyDescent="0.2">
      <c r="A45" s="15"/>
      <c r="B45" s="15"/>
      <c r="C45" s="74" t="s">
        <v>322</v>
      </c>
      <c r="D45" s="74" t="s">
        <v>510</v>
      </c>
      <c r="E45" s="74" t="s">
        <v>56</v>
      </c>
      <c r="F45" s="76" t="s">
        <v>1123</v>
      </c>
      <c r="G45" s="99" t="s">
        <v>1126</v>
      </c>
      <c r="H45" s="75"/>
      <c r="I45" s="194">
        <v>3.4</v>
      </c>
      <c r="J45" s="353"/>
      <c r="K45" s="121"/>
      <c r="L45" s="78">
        <v>3.4</v>
      </c>
      <c r="M45" s="353"/>
      <c r="N45" s="78">
        <v>3.4</v>
      </c>
      <c r="O45" s="354" t="s">
        <v>296</v>
      </c>
      <c r="P45" s="76"/>
      <c r="Q45" s="83"/>
    </row>
    <row r="46" spans="1:20" s="375" customFormat="1" ht="16" x14ac:dyDescent="0.2">
      <c r="A46" s="15"/>
      <c r="B46" s="15"/>
      <c r="C46" s="74" t="s">
        <v>322</v>
      </c>
      <c r="D46" s="74" t="s">
        <v>510</v>
      </c>
      <c r="E46" s="74" t="s">
        <v>56</v>
      </c>
      <c r="F46" s="76" t="s">
        <v>1127</v>
      </c>
      <c r="G46" s="99"/>
      <c r="H46" s="75"/>
      <c r="I46" s="194">
        <v>100</v>
      </c>
      <c r="J46" s="353"/>
      <c r="K46" s="121"/>
      <c r="L46" s="78">
        <v>100</v>
      </c>
      <c r="M46" s="353"/>
      <c r="N46" s="78">
        <v>100</v>
      </c>
      <c r="O46" s="354"/>
      <c r="P46" s="75"/>
      <c r="Q46" s="83"/>
    </row>
    <row r="47" spans="1:20" s="375" customFormat="1" ht="16" x14ac:dyDescent="0.2">
      <c r="A47" s="15"/>
      <c r="B47" s="15"/>
      <c r="C47" s="74" t="s">
        <v>322</v>
      </c>
      <c r="D47" s="74" t="s">
        <v>510</v>
      </c>
      <c r="E47" s="74" t="s">
        <v>56</v>
      </c>
      <c r="F47" s="76" t="s">
        <v>1128</v>
      </c>
      <c r="G47" s="99" t="s">
        <v>1129</v>
      </c>
      <c r="H47" s="75"/>
      <c r="I47" s="194">
        <v>500</v>
      </c>
      <c r="J47" s="353"/>
      <c r="K47" s="121"/>
      <c r="L47" s="78">
        <v>500</v>
      </c>
      <c r="M47" s="353"/>
      <c r="N47" s="78"/>
      <c r="O47" s="354"/>
      <c r="P47" s="75"/>
      <c r="Q47" s="381" t="s">
        <v>1028</v>
      </c>
    </row>
    <row r="48" spans="1:20" s="375" customFormat="1" ht="16" x14ac:dyDescent="0.2">
      <c r="A48" s="15"/>
      <c r="B48" s="15"/>
      <c r="C48" s="74" t="s">
        <v>322</v>
      </c>
      <c r="D48" s="74" t="s">
        <v>510</v>
      </c>
      <c r="E48" s="74" t="s">
        <v>56</v>
      </c>
      <c r="F48" s="76" t="s">
        <v>1130</v>
      </c>
      <c r="G48" s="99" t="s">
        <v>1110</v>
      </c>
      <c r="H48" s="75"/>
      <c r="I48" s="194">
        <v>0</v>
      </c>
      <c r="J48" s="353"/>
      <c r="K48" s="121"/>
      <c r="L48" s="78">
        <v>0</v>
      </c>
      <c r="M48" s="353"/>
      <c r="N48" s="78"/>
      <c r="O48" s="354"/>
      <c r="P48" s="75"/>
      <c r="Q48" s="83" t="s">
        <v>1131</v>
      </c>
    </row>
    <row r="49" spans="1:17" s="375" customFormat="1" ht="16" x14ac:dyDescent="0.2">
      <c r="A49" s="15"/>
      <c r="B49" s="15"/>
      <c r="C49" s="74" t="s">
        <v>322</v>
      </c>
      <c r="D49" s="74" t="s">
        <v>510</v>
      </c>
      <c r="E49" s="74" t="s">
        <v>56</v>
      </c>
      <c r="F49" s="76" t="s">
        <v>1132</v>
      </c>
      <c r="G49" s="99" t="s">
        <v>1047</v>
      </c>
      <c r="H49" s="75"/>
      <c r="I49" s="194">
        <v>250</v>
      </c>
      <c r="J49" s="353"/>
      <c r="K49" s="121"/>
      <c r="L49" s="78">
        <v>250</v>
      </c>
      <c r="M49" s="353"/>
      <c r="N49" s="78"/>
      <c r="O49" s="354"/>
      <c r="P49" s="75"/>
      <c r="Q49" s="381" t="s">
        <v>1028</v>
      </c>
    </row>
    <row r="50" spans="1:17" s="375" customFormat="1" ht="16" x14ac:dyDescent="0.2">
      <c r="A50" s="15"/>
      <c r="B50" s="15"/>
      <c r="C50" s="74" t="s">
        <v>322</v>
      </c>
      <c r="D50" s="74" t="s">
        <v>510</v>
      </c>
      <c r="E50" s="74" t="s">
        <v>56</v>
      </c>
      <c r="F50" s="76" t="s">
        <v>1133</v>
      </c>
      <c r="G50" s="99" t="s">
        <v>1134</v>
      </c>
      <c r="H50" s="75"/>
      <c r="I50" s="194">
        <v>250</v>
      </c>
      <c r="J50" s="353"/>
      <c r="K50" s="121"/>
      <c r="L50" s="78">
        <v>250</v>
      </c>
      <c r="M50" s="353"/>
      <c r="N50" s="78"/>
      <c r="O50" s="354"/>
      <c r="P50" s="75"/>
      <c r="Q50" s="381" t="s">
        <v>1028</v>
      </c>
    </row>
    <row r="51" spans="1:17" s="375" customFormat="1" ht="16" x14ac:dyDescent="0.2">
      <c r="A51" s="15"/>
      <c r="B51" s="15"/>
      <c r="C51" s="74" t="s">
        <v>322</v>
      </c>
      <c r="D51" s="74" t="s">
        <v>510</v>
      </c>
      <c r="E51" s="74" t="s">
        <v>56</v>
      </c>
      <c r="F51" s="76" t="s">
        <v>1133</v>
      </c>
      <c r="G51" s="99" t="s">
        <v>1135</v>
      </c>
      <c r="H51" s="75"/>
      <c r="I51" s="194">
        <v>250</v>
      </c>
      <c r="J51" s="353"/>
      <c r="K51" s="121"/>
      <c r="L51" s="78">
        <v>250</v>
      </c>
      <c r="M51" s="353"/>
      <c r="N51" s="78"/>
      <c r="O51" s="354"/>
      <c r="P51" s="75"/>
      <c r="Q51" s="381" t="s">
        <v>1028</v>
      </c>
    </row>
    <row r="52" spans="1:17" s="375" customFormat="1" ht="16" x14ac:dyDescent="0.2">
      <c r="A52" s="15"/>
      <c r="B52" s="15"/>
      <c r="C52" s="74" t="s">
        <v>322</v>
      </c>
      <c r="D52" s="74" t="s">
        <v>510</v>
      </c>
      <c r="E52" s="74" t="s">
        <v>56</v>
      </c>
      <c r="F52" s="76" t="s">
        <v>1136</v>
      </c>
      <c r="G52" s="99" t="s">
        <v>1110</v>
      </c>
      <c r="H52" s="75"/>
      <c r="I52" s="194">
        <v>500</v>
      </c>
      <c r="J52" s="353"/>
      <c r="K52" s="121"/>
      <c r="L52" s="78">
        <v>500</v>
      </c>
      <c r="M52" s="353"/>
      <c r="N52" s="78"/>
      <c r="O52" s="354"/>
      <c r="P52" s="75"/>
      <c r="Q52" s="381" t="s">
        <v>1028</v>
      </c>
    </row>
    <row r="53" spans="1:17" s="375" customFormat="1" ht="16" x14ac:dyDescent="0.2">
      <c r="A53" s="15"/>
      <c r="B53" s="15"/>
      <c r="C53" s="74" t="s">
        <v>322</v>
      </c>
      <c r="D53" s="74" t="s">
        <v>510</v>
      </c>
      <c r="E53" s="74" t="s">
        <v>56</v>
      </c>
      <c r="F53" s="76" t="s">
        <v>1137</v>
      </c>
      <c r="G53" s="99" t="s">
        <v>1110</v>
      </c>
      <c r="H53" s="75"/>
      <c r="I53" s="194">
        <v>1500</v>
      </c>
      <c r="J53" s="353"/>
      <c r="K53" s="121"/>
      <c r="L53" s="78">
        <v>1500</v>
      </c>
      <c r="M53" s="353"/>
      <c r="N53" s="78"/>
      <c r="O53" s="354"/>
      <c r="P53" s="75"/>
      <c r="Q53" s="381" t="s">
        <v>1028</v>
      </c>
    </row>
    <row r="54" spans="1:17" s="375" customFormat="1" ht="16" x14ac:dyDescent="0.2">
      <c r="A54" s="15"/>
      <c r="B54" s="15"/>
      <c r="C54" s="74" t="s">
        <v>322</v>
      </c>
      <c r="D54" s="74" t="s">
        <v>510</v>
      </c>
      <c r="E54" s="74" t="s">
        <v>56</v>
      </c>
      <c r="F54" s="76" t="s">
        <v>1138</v>
      </c>
      <c r="G54" s="99" t="s">
        <v>1139</v>
      </c>
      <c r="H54" s="75"/>
      <c r="I54" s="194">
        <v>89.98</v>
      </c>
      <c r="J54" s="353"/>
      <c r="K54" s="121"/>
      <c r="L54" s="78">
        <v>89.98</v>
      </c>
      <c r="M54" s="353"/>
      <c r="N54" s="78"/>
      <c r="O54" s="354"/>
      <c r="P54" s="76"/>
      <c r="Q54" s="83" t="s">
        <v>147</v>
      </c>
    </row>
    <row r="55" spans="1:17" s="375" customFormat="1" ht="16" x14ac:dyDescent="0.2">
      <c r="A55" s="15"/>
      <c r="B55" s="15"/>
      <c r="C55" s="74" t="s">
        <v>322</v>
      </c>
      <c r="D55" s="74" t="s">
        <v>510</v>
      </c>
      <c r="E55" s="74" t="s">
        <v>56</v>
      </c>
      <c r="F55" s="76" t="s">
        <v>1126</v>
      </c>
      <c r="G55" s="99" t="s">
        <v>1140</v>
      </c>
      <c r="H55" s="75"/>
      <c r="I55" s="194">
        <v>9</v>
      </c>
      <c r="J55" s="353"/>
      <c r="K55" s="121"/>
      <c r="L55" s="78">
        <v>9</v>
      </c>
      <c r="M55" s="353"/>
      <c r="N55" s="78"/>
      <c r="O55" s="354"/>
      <c r="P55" s="76"/>
      <c r="Q55" s="83" t="s">
        <v>296</v>
      </c>
    </row>
    <row r="56" spans="1:17" ht="16" x14ac:dyDescent="0.2">
      <c r="A56" s="553"/>
      <c r="B56" s="553"/>
      <c r="C56" s="122"/>
      <c r="D56" s="122"/>
      <c r="E56" s="122"/>
      <c r="F56" s="126"/>
      <c r="G56" s="123"/>
      <c r="H56" s="123"/>
      <c r="I56" s="181"/>
      <c r="J56" s="172"/>
      <c r="K56" s="126"/>
      <c r="L56" s="138"/>
      <c r="M56" s="123"/>
      <c r="N56" s="138"/>
      <c r="O56" s="122"/>
      <c r="P56" s="104"/>
      <c r="Q56" s="110"/>
    </row>
    <row r="57" spans="1:17" ht="16" x14ac:dyDescent="0.2">
      <c r="A57" s="64" t="str">
        <f>C58&amp;B57&amp;D58&amp;B57&amp;E58</f>
        <v>ZK109.K271.I014</v>
      </c>
      <c r="B57" s="64" t="s">
        <v>77</v>
      </c>
      <c r="C57" s="54"/>
      <c r="D57" s="54"/>
      <c r="E57" s="54"/>
      <c r="F57" s="346" t="s">
        <v>1141</v>
      </c>
      <c r="G57" s="55"/>
      <c r="H57" s="55"/>
      <c r="I57" s="187"/>
      <c r="J57" s="184">
        <f>SUM(I58:I59)</f>
        <v>774</v>
      </c>
      <c r="K57" s="130"/>
      <c r="L57" s="113"/>
      <c r="M57" s="128"/>
      <c r="N57" s="113"/>
      <c r="O57" s="54"/>
      <c r="P57" s="335"/>
      <c r="Q57" s="337"/>
    </row>
    <row r="58" spans="1:17" ht="16" x14ac:dyDescent="0.2">
      <c r="A58" s="64" t="str">
        <f>C59&amp;B58&amp;D59&amp;B58&amp;E59</f>
        <v>ZK109.K271.I014</v>
      </c>
      <c r="B58" s="64" t="s">
        <v>77</v>
      </c>
      <c r="C58" s="65" t="s">
        <v>322</v>
      </c>
      <c r="D58" s="65" t="s">
        <v>494</v>
      </c>
      <c r="E58" s="65" t="s">
        <v>56</v>
      </c>
      <c r="F58" s="115" t="s">
        <v>1142</v>
      </c>
      <c r="G58" s="66"/>
      <c r="H58" s="66"/>
      <c r="I58" s="71">
        <v>270</v>
      </c>
      <c r="J58" s="344"/>
      <c r="K58" s="67"/>
      <c r="L58" s="73">
        <v>270</v>
      </c>
      <c r="M58" s="66" t="s">
        <v>93</v>
      </c>
      <c r="N58" s="72">
        <f>IFERROR(VLOOKUP(A57,'[1]Sum table'!$A:$AV,48,0),0)-N59</f>
        <v>270</v>
      </c>
      <c r="O58" s="357"/>
      <c r="P58" s="86"/>
      <c r="Q58" s="94"/>
    </row>
    <row r="59" spans="1:17" s="516" customFormat="1" ht="16" x14ac:dyDescent="0.2">
      <c r="C59" s="517" t="s">
        <v>322</v>
      </c>
      <c r="D59" s="517" t="s">
        <v>494</v>
      </c>
      <c r="E59" s="517" t="s">
        <v>56</v>
      </c>
      <c r="F59" s="518" t="s">
        <v>1143</v>
      </c>
      <c r="G59" s="519" t="s">
        <v>687</v>
      </c>
      <c r="H59" s="519"/>
      <c r="I59" s="520">
        <v>504</v>
      </c>
      <c r="J59" s="521"/>
      <c r="K59" s="522"/>
      <c r="L59" s="523">
        <v>504</v>
      </c>
      <c r="M59" s="519" t="s">
        <v>93</v>
      </c>
      <c r="N59" s="524">
        <v>504</v>
      </c>
      <c r="O59" s="525">
        <v>201702789</v>
      </c>
      <c r="P59" s="522"/>
      <c r="Q59" s="523" t="s">
        <v>1144</v>
      </c>
    </row>
    <row r="60" spans="1:17" ht="16" x14ac:dyDescent="0.2">
      <c r="A60" s="553"/>
      <c r="B60" s="553"/>
      <c r="C60" s="122"/>
      <c r="D60" s="122"/>
      <c r="E60" s="122"/>
      <c r="F60" s="123"/>
      <c r="G60" s="123"/>
      <c r="H60" s="123"/>
      <c r="I60" s="181"/>
      <c r="J60" s="172"/>
      <c r="K60" s="126"/>
      <c r="L60" s="138"/>
      <c r="M60" s="123"/>
      <c r="N60" s="138"/>
      <c r="O60" s="122"/>
      <c r="P60" s="104"/>
      <c r="Q60" s="110"/>
    </row>
    <row r="61" spans="1:17" ht="16" x14ac:dyDescent="0.2">
      <c r="A61" s="553"/>
      <c r="B61" s="553"/>
      <c r="C61" s="553"/>
      <c r="D61" s="553"/>
      <c r="E61" s="553"/>
      <c r="F61" s="553"/>
      <c r="G61" s="553"/>
      <c r="H61" s="553"/>
      <c r="I61" s="3"/>
      <c r="J61" s="49"/>
      <c r="K61" s="126"/>
      <c r="L61" s="358">
        <f>SUM(L4:L60)</f>
        <v>12967.97</v>
      </c>
      <c r="M61" s="359"/>
      <c r="N61" s="358">
        <f>SUM(N4:N60)</f>
        <v>12967.02</v>
      </c>
      <c r="O61" s="241"/>
      <c r="P61" s="87"/>
      <c r="Q61" s="87"/>
    </row>
    <row r="62" spans="1:17" ht="16" x14ac:dyDescent="0.2">
      <c r="A62" s="553"/>
      <c r="B62" s="553"/>
      <c r="C62" s="553"/>
      <c r="D62" s="553"/>
      <c r="E62" s="553"/>
      <c r="F62" s="553"/>
      <c r="G62" s="553"/>
      <c r="H62" s="553"/>
      <c r="I62" s="3"/>
      <c r="J62" s="49"/>
      <c r="K62" s="553"/>
      <c r="L62" s="553"/>
      <c r="M62" s="553"/>
      <c r="N62" s="553"/>
      <c r="O62" s="553"/>
      <c r="P62" s="1" t="s">
        <v>1145</v>
      </c>
      <c r="Q62" s="1"/>
    </row>
    <row r="63" spans="1:17" ht="16" x14ac:dyDescent="0.2">
      <c r="A63" s="553"/>
      <c r="B63" s="553"/>
      <c r="C63" s="553"/>
      <c r="D63" s="553"/>
      <c r="E63" s="553"/>
      <c r="F63" s="553"/>
      <c r="G63" s="553"/>
      <c r="H63" s="553"/>
      <c r="I63" s="3"/>
      <c r="J63" s="49"/>
      <c r="K63" s="553"/>
      <c r="L63" s="553"/>
      <c r="M63" s="553"/>
      <c r="N63" s="553"/>
      <c r="O63" s="553"/>
      <c r="P63" s="241">
        <f>P15</f>
        <v>2500</v>
      </c>
      <c r="Q63" s="87" t="s">
        <v>53</v>
      </c>
    </row>
    <row r="64" spans="1:17" ht="16" x14ac:dyDescent="0.2">
      <c r="A64" s="553"/>
      <c r="B64" s="553"/>
      <c r="C64" s="553"/>
      <c r="D64" s="553"/>
      <c r="E64" s="553"/>
      <c r="F64" s="553"/>
      <c r="G64" s="553"/>
      <c r="H64" s="553"/>
      <c r="I64" s="3"/>
      <c r="J64" s="49"/>
      <c r="K64" s="553"/>
      <c r="L64" s="553"/>
      <c r="M64" s="553"/>
      <c r="N64" s="553"/>
      <c r="O64" s="553"/>
      <c r="P64" s="241">
        <f t="shared" ref="P64:P69" si="1">P16+P24</f>
        <v>8500</v>
      </c>
      <c r="Q64" s="87" t="s">
        <v>30</v>
      </c>
    </row>
    <row r="65" spans="1:17" ht="16" x14ac:dyDescent="0.2">
      <c r="A65" s="553"/>
      <c r="B65" s="553"/>
      <c r="C65" s="553"/>
      <c r="D65" s="553"/>
      <c r="E65" s="553"/>
      <c r="F65" s="553"/>
      <c r="G65" s="553"/>
      <c r="H65" s="553"/>
      <c r="I65" s="3"/>
      <c r="J65" s="49"/>
      <c r="K65" s="553"/>
      <c r="L65" s="553"/>
      <c r="M65" s="553"/>
      <c r="N65" s="553"/>
      <c r="O65" s="553"/>
      <c r="P65" s="241">
        <f t="shared" si="1"/>
        <v>5000</v>
      </c>
      <c r="Q65" s="87" t="s">
        <v>33</v>
      </c>
    </row>
    <row r="66" spans="1:17" ht="16" x14ac:dyDescent="0.2">
      <c r="A66" s="553"/>
      <c r="B66" s="553"/>
      <c r="C66" s="553"/>
      <c r="D66" s="553"/>
      <c r="E66" s="553"/>
      <c r="F66" s="553"/>
      <c r="G66" s="553"/>
      <c r="H66" s="553"/>
      <c r="I66" s="3"/>
      <c r="J66" s="49"/>
      <c r="K66" s="553"/>
      <c r="L66" s="553"/>
      <c r="M66" s="553"/>
      <c r="N66" s="553"/>
      <c r="O66" s="553"/>
      <c r="P66" s="241">
        <f t="shared" si="1"/>
        <v>6500</v>
      </c>
      <c r="Q66" s="87" t="s">
        <v>35</v>
      </c>
    </row>
    <row r="67" spans="1:17" ht="16" x14ac:dyDescent="0.2">
      <c r="A67" s="553"/>
      <c r="B67" s="553"/>
      <c r="C67" s="553"/>
      <c r="D67" s="553"/>
      <c r="E67" s="553"/>
      <c r="F67" s="553"/>
      <c r="G67" s="553"/>
      <c r="H67" s="553"/>
      <c r="I67" s="3"/>
      <c r="J67" s="49"/>
      <c r="K67" s="553"/>
      <c r="L67" s="553"/>
      <c r="M67" s="553"/>
      <c r="N67" s="553"/>
      <c r="O67" s="553"/>
      <c r="P67" s="241">
        <f t="shared" si="1"/>
        <v>8500</v>
      </c>
      <c r="Q67" s="87" t="s">
        <v>38</v>
      </c>
    </row>
    <row r="68" spans="1:17" ht="16" x14ac:dyDescent="0.2">
      <c r="A68" s="553"/>
      <c r="B68" s="553"/>
      <c r="C68" s="553"/>
      <c r="D68" s="553"/>
      <c r="E68" s="553"/>
      <c r="F68" s="553"/>
      <c r="G68" s="553"/>
      <c r="H68" s="553"/>
      <c r="I68" s="3"/>
      <c r="J68" s="49"/>
      <c r="K68" s="553"/>
      <c r="L68" s="553"/>
      <c r="M68" s="553"/>
      <c r="N68" s="553"/>
      <c r="O68" s="553"/>
      <c r="P68" s="241">
        <f t="shared" si="1"/>
        <v>8500</v>
      </c>
      <c r="Q68" s="87" t="s">
        <v>166</v>
      </c>
    </row>
    <row r="69" spans="1:17" ht="16" x14ac:dyDescent="0.2">
      <c r="A69" s="553"/>
      <c r="B69" s="553"/>
      <c r="C69" s="553"/>
      <c r="D69" s="553"/>
      <c r="E69" s="553"/>
      <c r="F69" s="553"/>
      <c r="G69" s="553"/>
      <c r="H69" s="553"/>
      <c r="I69" s="3"/>
      <c r="J69" s="49"/>
      <c r="K69" s="553"/>
      <c r="L69" s="553"/>
      <c r="M69" s="553"/>
      <c r="N69" s="553"/>
      <c r="O69" s="553"/>
      <c r="P69" s="241">
        <f t="shared" si="1"/>
        <v>11000</v>
      </c>
      <c r="Q69" s="87" t="s">
        <v>45</v>
      </c>
    </row>
    <row r="70" spans="1:17" ht="16" x14ac:dyDescent="0.2">
      <c r="A70" s="553"/>
      <c r="B70" s="553"/>
      <c r="C70" s="553"/>
      <c r="D70" s="553"/>
      <c r="E70" s="553"/>
      <c r="F70" s="553"/>
      <c r="G70" s="553"/>
      <c r="H70" s="553"/>
      <c r="I70" s="3"/>
      <c r="J70" s="49"/>
      <c r="K70" s="553"/>
      <c r="L70" s="553"/>
      <c r="M70" s="553"/>
      <c r="N70" s="553"/>
      <c r="O70" s="553"/>
      <c r="P70" s="553"/>
      <c r="Q70" s="553"/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E27"/>
  <sheetViews>
    <sheetView topLeftCell="A2" zoomScale="90" zoomScaleNormal="90" zoomScalePageLayoutView="90" workbookViewId="0">
      <selection activeCell="C23" sqref="C23"/>
    </sheetView>
  </sheetViews>
  <sheetFormatPr baseColWidth="10" defaultColWidth="8.83203125" defaultRowHeight="15" x14ac:dyDescent="0.2"/>
  <cols>
    <col min="1" max="1" width="31.33203125" customWidth="1"/>
    <col min="2" max="2" width="26.6640625" bestFit="1" customWidth="1"/>
    <col min="3" max="3" width="15.83203125" bestFit="1" customWidth="1"/>
    <col min="4" max="4" width="24.1640625" bestFit="1" customWidth="1"/>
  </cols>
  <sheetData>
    <row r="1" spans="1:5" x14ac:dyDescent="0.2">
      <c r="A1" s="360" t="s">
        <v>1146</v>
      </c>
      <c r="B1" s="553"/>
      <c r="C1" s="553"/>
      <c r="D1" s="553"/>
      <c r="E1" s="553"/>
    </row>
    <row r="2" spans="1:5" x14ac:dyDescent="0.2">
      <c r="A2" s="360"/>
      <c r="B2" s="553"/>
      <c r="C2" s="553"/>
      <c r="D2" s="553"/>
      <c r="E2" s="553"/>
    </row>
    <row r="4" spans="1:5" x14ac:dyDescent="0.2">
      <c r="A4" s="361" t="s">
        <v>1147</v>
      </c>
      <c r="B4" s="361" t="s">
        <v>1148</v>
      </c>
      <c r="C4" s="361" t="s">
        <v>71</v>
      </c>
      <c r="D4" s="361" t="s">
        <v>1149</v>
      </c>
      <c r="E4" s="362"/>
    </row>
    <row r="5" spans="1:5" x14ac:dyDescent="0.2">
      <c r="A5" s="553" t="s">
        <v>53</v>
      </c>
      <c r="B5" s="553" t="s">
        <v>54</v>
      </c>
      <c r="C5" s="553" t="s">
        <v>322</v>
      </c>
      <c r="D5" s="3">
        <v>2500</v>
      </c>
      <c r="E5" s="553"/>
    </row>
    <row r="6" spans="1:5" x14ac:dyDescent="0.2">
      <c r="A6" s="553" t="s">
        <v>30</v>
      </c>
      <c r="B6" s="553" t="s">
        <v>31</v>
      </c>
      <c r="C6" s="553" t="s">
        <v>322</v>
      </c>
      <c r="D6" s="3">
        <v>8500</v>
      </c>
      <c r="E6" s="553"/>
    </row>
    <row r="7" spans="1:5" x14ac:dyDescent="0.2">
      <c r="A7" s="553" t="s">
        <v>33</v>
      </c>
      <c r="B7" s="553" t="s">
        <v>34</v>
      </c>
      <c r="C7" s="553" t="s">
        <v>322</v>
      </c>
      <c r="D7" s="3">
        <v>5000</v>
      </c>
      <c r="E7" s="553"/>
    </row>
    <row r="8" spans="1:5" x14ac:dyDescent="0.2">
      <c r="A8" s="553" t="s">
        <v>35</v>
      </c>
      <c r="B8" s="553" t="s">
        <v>36</v>
      </c>
      <c r="C8" s="553" t="s">
        <v>322</v>
      </c>
      <c r="D8" s="3">
        <v>6500</v>
      </c>
      <c r="E8" s="553"/>
    </row>
    <row r="9" spans="1:5" x14ac:dyDescent="0.2">
      <c r="A9" s="553" t="s">
        <v>38</v>
      </c>
      <c r="B9" s="553" t="s">
        <v>39</v>
      </c>
      <c r="C9" s="553" t="s">
        <v>322</v>
      </c>
      <c r="D9" s="3">
        <v>8500</v>
      </c>
      <c r="E9" s="553"/>
    </row>
    <row r="10" spans="1:5" x14ac:dyDescent="0.2">
      <c r="A10" s="553" t="s">
        <v>166</v>
      </c>
      <c r="B10" s="553" t="s">
        <v>42</v>
      </c>
      <c r="C10" s="553" t="s">
        <v>322</v>
      </c>
      <c r="D10" s="3">
        <v>8500</v>
      </c>
      <c r="E10" s="553"/>
    </row>
    <row r="11" spans="1:5" x14ac:dyDescent="0.2">
      <c r="A11" s="553" t="s">
        <v>45</v>
      </c>
      <c r="B11" s="553" t="s">
        <v>46</v>
      </c>
      <c r="C11" s="553" t="s">
        <v>322</v>
      </c>
      <c r="D11" s="3">
        <v>11000</v>
      </c>
      <c r="E11" s="553"/>
    </row>
    <row r="12" spans="1:5" x14ac:dyDescent="0.2">
      <c r="A12" s="553"/>
      <c r="B12" s="553"/>
      <c r="C12" s="553"/>
      <c r="D12" s="3"/>
      <c r="E12" s="553"/>
    </row>
    <row r="13" spans="1:5" x14ac:dyDescent="0.2">
      <c r="A13" s="553" t="s">
        <v>1150</v>
      </c>
      <c r="B13" s="553" t="s">
        <v>56</v>
      </c>
      <c r="C13" s="553" t="s">
        <v>322</v>
      </c>
      <c r="D13" s="363">
        <v>17700</v>
      </c>
      <c r="E13" s="553"/>
    </row>
    <row r="14" spans="1:5" x14ac:dyDescent="0.2">
      <c r="A14" s="553"/>
      <c r="B14" s="553"/>
      <c r="C14" s="553"/>
      <c r="D14" s="364">
        <v>68200</v>
      </c>
      <c r="E14" s="553"/>
    </row>
    <row r="18" spans="1:5" x14ac:dyDescent="0.2">
      <c r="A18" s="361" t="s">
        <v>1151</v>
      </c>
      <c r="B18" s="361" t="s">
        <v>1152</v>
      </c>
      <c r="C18" s="361" t="s">
        <v>1153</v>
      </c>
      <c r="D18" s="362"/>
      <c r="E18" s="362"/>
    </row>
    <row r="19" spans="1:5" x14ac:dyDescent="0.2">
      <c r="A19" s="553" t="s">
        <v>323</v>
      </c>
      <c r="B19" s="553" t="s">
        <v>1154</v>
      </c>
      <c r="C19" s="3">
        <v>900</v>
      </c>
      <c r="D19" s="553"/>
      <c r="E19" s="553"/>
    </row>
    <row r="20" spans="1:5" x14ac:dyDescent="0.2">
      <c r="A20" s="553" t="s">
        <v>494</v>
      </c>
      <c r="B20" s="553" t="s">
        <v>1155</v>
      </c>
      <c r="C20" s="3">
        <v>6800</v>
      </c>
      <c r="D20" s="553"/>
      <c r="E20" s="553"/>
    </row>
    <row r="21" spans="1:5" x14ac:dyDescent="0.2">
      <c r="A21" s="553" t="s">
        <v>501</v>
      </c>
      <c r="B21" s="553" t="s">
        <v>1156</v>
      </c>
      <c r="C21" s="3"/>
      <c r="D21" s="553"/>
      <c r="E21" s="553"/>
    </row>
    <row r="22" spans="1:5" x14ac:dyDescent="0.2">
      <c r="A22" s="553" t="s">
        <v>504</v>
      </c>
      <c r="B22" s="553" t="s">
        <v>1157</v>
      </c>
      <c r="C22" s="3"/>
      <c r="D22" s="553"/>
      <c r="E22" s="553"/>
    </row>
    <row r="23" spans="1:5" x14ac:dyDescent="0.2">
      <c r="A23" s="553" t="s">
        <v>510</v>
      </c>
      <c r="B23" s="553" t="s">
        <v>1158</v>
      </c>
      <c r="C23" s="3">
        <v>10000</v>
      </c>
      <c r="D23" s="553"/>
      <c r="E23" s="553"/>
    </row>
    <row r="24" spans="1:5" x14ac:dyDescent="0.2">
      <c r="A24" s="553" t="s">
        <v>514</v>
      </c>
      <c r="B24" s="553" t="s">
        <v>1159</v>
      </c>
      <c r="C24" s="3"/>
      <c r="D24" s="553"/>
      <c r="E24" s="553"/>
    </row>
    <row r="25" spans="1:5" x14ac:dyDescent="0.2">
      <c r="A25" s="553" t="s">
        <v>951</v>
      </c>
      <c r="B25" s="553" t="s">
        <v>1160</v>
      </c>
      <c r="C25" s="3"/>
      <c r="D25" s="553"/>
      <c r="E25" s="553"/>
    </row>
    <row r="26" spans="1:5" x14ac:dyDescent="0.2">
      <c r="A26" s="553" t="s">
        <v>1066</v>
      </c>
      <c r="B26" s="553" t="s">
        <v>1161</v>
      </c>
      <c r="C26" s="181"/>
      <c r="D26" s="553"/>
      <c r="E26" s="553"/>
    </row>
    <row r="27" spans="1:5" x14ac:dyDescent="0.2">
      <c r="A27" s="553"/>
      <c r="B27" s="553"/>
      <c r="C27" s="365">
        <f>SUM(C19:C26)</f>
        <v>17700</v>
      </c>
      <c r="D27" s="553"/>
      <c r="E27" s="553"/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Q20"/>
  <sheetViews>
    <sheetView workbookViewId="0">
      <selection activeCell="B33" sqref="B33"/>
    </sheetView>
  </sheetViews>
  <sheetFormatPr baseColWidth="10" defaultColWidth="8.83203125" defaultRowHeight="15" x14ac:dyDescent="0.2"/>
  <cols>
    <col min="1" max="1" width="23.33203125" customWidth="1"/>
    <col min="2" max="2" width="14.83203125" bestFit="1" customWidth="1"/>
    <col min="3" max="3" width="15.6640625" bestFit="1" customWidth="1"/>
    <col min="4" max="4" width="25.1640625" bestFit="1" customWidth="1"/>
    <col min="5" max="5" width="11.83203125" bestFit="1" customWidth="1"/>
    <col min="6" max="7" width="11" bestFit="1" customWidth="1"/>
    <col min="8" max="11" width="9.83203125" bestFit="1" customWidth="1"/>
    <col min="12" max="12" width="11" bestFit="1" customWidth="1"/>
    <col min="13" max="13" width="8.6640625" bestFit="1" customWidth="1"/>
    <col min="14" max="14" width="7.33203125" bestFit="1" customWidth="1"/>
    <col min="15" max="15" width="12.6640625" bestFit="1" customWidth="1"/>
    <col min="17" max="17" width="10" bestFit="1" customWidth="1"/>
  </cols>
  <sheetData>
    <row r="1" spans="1:17" ht="16" x14ac:dyDescent="0.2">
      <c r="A1" s="366" t="s">
        <v>1162</v>
      </c>
      <c r="B1" s="553"/>
      <c r="C1" s="3"/>
      <c r="D1" s="553"/>
      <c r="E1" s="553"/>
      <c r="F1" s="553"/>
      <c r="G1" s="553"/>
      <c r="H1" s="553"/>
      <c r="I1" s="553"/>
      <c r="J1" s="553"/>
      <c r="K1" s="553"/>
      <c r="L1" s="553"/>
      <c r="M1" s="553"/>
      <c r="N1" s="553"/>
      <c r="O1" s="553"/>
      <c r="P1" s="553"/>
      <c r="Q1" s="553"/>
    </row>
    <row r="2" spans="1:17" x14ac:dyDescent="0.2">
      <c r="A2" s="553"/>
      <c r="B2" s="553"/>
      <c r="C2" s="3"/>
      <c r="D2" s="553"/>
      <c r="E2" s="553"/>
      <c r="F2" s="553"/>
      <c r="G2" s="553"/>
      <c r="H2" s="553"/>
      <c r="I2" s="553"/>
      <c r="J2" s="553"/>
      <c r="K2" s="553"/>
      <c r="L2" s="553"/>
      <c r="M2" s="553"/>
      <c r="N2" s="553"/>
      <c r="O2" s="553"/>
      <c r="P2" s="553"/>
      <c r="Q2" s="553"/>
    </row>
    <row r="3" spans="1:17" ht="16" x14ac:dyDescent="0.2">
      <c r="A3" s="1"/>
      <c r="B3" s="1"/>
      <c r="C3" s="1"/>
      <c r="D3" s="1"/>
      <c r="E3" s="1" t="s">
        <v>1163</v>
      </c>
      <c r="F3" s="1"/>
      <c r="G3" s="1"/>
      <c r="H3" s="1"/>
      <c r="I3" s="1"/>
      <c r="J3" s="1"/>
      <c r="K3" s="1"/>
      <c r="L3" s="1"/>
      <c r="M3" s="1"/>
      <c r="N3" s="1"/>
      <c r="O3" s="1" t="s">
        <v>59</v>
      </c>
      <c r="P3" s="1"/>
      <c r="Q3" s="1"/>
    </row>
    <row r="4" spans="1:17" ht="16" x14ac:dyDescent="0.2">
      <c r="A4" s="1" t="s">
        <v>15</v>
      </c>
      <c r="B4" s="1" t="s">
        <v>16</v>
      </c>
      <c r="C4" s="49" t="s">
        <v>1164</v>
      </c>
      <c r="D4" s="1" t="s">
        <v>1165</v>
      </c>
      <c r="E4" s="367">
        <v>42856</v>
      </c>
      <c r="F4" s="367">
        <v>42887</v>
      </c>
      <c r="G4" s="367">
        <v>42917</v>
      </c>
      <c r="H4" s="367">
        <v>42948</v>
      </c>
      <c r="I4" s="367">
        <v>42979</v>
      </c>
      <c r="J4" s="367">
        <v>43009</v>
      </c>
      <c r="K4" s="367">
        <v>43040</v>
      </c>
      <c r="L4" s="367">
        <v>43070</v>
      </c>
      <c r="M4" s="367">
        <v>43101</v>
      </c>
      <c r="N4" s="367">
        <v>43132</v>
      </c>
      <c r="O4" s="553"/>
      <c r="P4" s="553"/>
      <c r="Q4" s="553"/>
    </row>
    <row r="5" spans="1:17" x14ac:dyDescent="0.2">
      <c r="A5" s="553" t="s">
        <v>20</v>
      </c>
      <c r="B5" s="553" t="s">
        <v>21</v>
      </c>
      <c r="C5" s="3">
        <f>'I001 - Umbrella'!J2</f>
        <v>101646.43</v>
      </c>
      <c r="D5" s="462">
        <f>'I001 - Umbrella'!N153</f>
        <v>101603.67999999998</v>
      </c>
      <c r="E5" s="368"/>
      <c r="F5" s="368"/>
      <c r="G5" s="368"/>
      <c r="H5" s="368">
        <v>16660</v>
      </c>
      <c r="I5" s="368">
        <v>8327</v>
      </c>
      <c r="J5" s="368">
        <v>16958</v>
      </c>
      <c r="K5" s="368">
        <v>9123</v>
      </c>
      <c r="L5" s="368">
        <v>11449.4</v>
      </c>
      <c r="M5" s="368"/>
      <c r="N5" s="368"/>
      <c r="O5" s="368">
        <f>SUM(D5:N5)</f>
        <v>164121.07999999999</v>
      </c>
      <c r="P5" s="553"/>
      <c r="Q5" s="368">
        <f>C5-O5</f>
        <v>-62474.649999999994</v>
      </c>
    </row>
    <row r="6" spans="1:17" x14ac:dyDescent="0.2">
      <c r="A6" s="369">
        <v>2016</v>
      </c>
      <c r="B6" s="553" t="s">
        <v>24</v>
      </c>
      <c r="C6" s="3">
        <f>'I002 -  2016 (closed)'!H2</f>
        <v>137650</v>
      </c>
      <c r="D6" s="462">
        <f>'I002 -  2016 (closed)'!H2</f>
        <v>137650</v>
      </c>
      <c r="E6" s="368"/>
      <c r="F6" s="368"/>
      <c r="G6" s="368"/>
      <c r="H6" s="368"/>
      <c r="I6" s="368"/>
      <c r="J6" s="368"/>
      <c r="K6" s="368"/>
      <c r="L6" s="368"/>
      <c r="M6" s="368"/>
      <c r="N6" s="368"/>
      <c r="O6" s="368">
        <f t="shared" ref="O6:O18" si="0">SUM(D6:N6)</f>
        <v>137650</v>
      </c>
      <c r="P6" s="553"/>
      <c r="Q6" s="368">
        <f t="shared" ref="Q6:Q18" si="1">C6-O6</f>
        <v>0</v>
      </c>
    </row>
    <row r="7" spans="1:17" x14ac:dyDescent="0.2">
      <c r="A7" s="139" t="s">
        <v>27</v>
      </c>
      <c r="B7" s="139" t="s">
        <v>28</v>
      </c>
      <c r="C7" s="370">
        <f>'I003 - house (2017)'!J2</f>
        <v>33485.39</v>
      </c>
      <c r="D7" s="462">
        <f>'I003 - house (2017)'!N58</f>
        <v>33485.389999999992</v>
      </c>
      <c r="E7" s="368"/>
      <c r="F7" s="368"/>
      <c r="G7" s="368"/>
      <c r="H7" s="368">
        <v>2210</v>
      </c>
      <c r="I7" s="368">
        <v>2210</v>
      </c>
      <c r="J7" s="368">
        <v>2205</v>
      </c>
      <c r="K7" s="368">
        <v>4565</v>
      </c>
      <c r="L7" s="368">
        <v>1400</v>
      </c>
      <c r="M7" s="368">
        <v>1415</v>
      </c>
      <c r="N7" s="368">
        <v>35.5</v>
      </c>
      <c r="O7" s="368">
        <f t="shared" si="0"/>
        <v>47525.889999999992</v>
      </c>
      <c r="P7" s="553"/>
      <c r="Q7" s="368">
        <f t="shared" si="1"/>
        <v>-14040.499999999993</v>
      </c>
    </row>
    <row r="8" spans="1:17" x14ac:dyDescent="0.2">
      <c r="A8" s="553" t="s">
        <v>30</v>
      </c>
      <c r="B8" s="553" t="s">
        <v>31</v>
      </c>
      <c r="C8" s="3">
        <f>'I004 - Periplum(closed)'!J2</f>
        <v>140389.5</v>
      </c>
      <c r="D8" s="462">
        <f>'I004 - Periplum(closed)'!N52</f>
        <v>140389.5</v>
      </c>
      <c r="E8" s="368"/>
      <c r="F8" s="368"/>
      <c r="G8" s="368"/>
      <c r="H8" s="368"/>
      <c r="I8" s="368"/>
      <c r="J8" s="368"/>
      <c r="K8" s="368"/>
      <c r="L8" s="368"/>
      <c r="M8" s="368"/>
      <c r="N8" s="368"/>
      <c r="O8" s="368">
        <f t="shared" si="0"/>
        <v>140389.5</v>
      </c>
      <c r="P8" s="553"/>
      <c r="Q8" s="368">
        <f t="shared" si="1"/>
        <v>0</v>
      </c>
    </row>
    <row r="9" spans="1:17" x14ac:dyDescent="0.2">
      <c r="A9" s="553" t="s">
        <v>33</v>
      </c>
      <c r="B9" s="553" t="s">
        <v>34</v>
      </c>
      <c r="C9" s="3">
        <f>'I005 - Joshua Sofaer'!J2</f>
        <v>102407.17</v>
      </c>
      <c r="D9" s="462">
        <f>'I005 - Joshua Sofaer'!N62</f>
        <v>102370.26999999999</v>
      </c>
      <c r="E9" s="368"/>
      <c r="F9" s="368"/>
      <c r="G9" s="368"/>
      <c r="H9" s="368">
        <v>7500</v>
      </c>
      <c r="I9" s="368">
        <v>4100</v>
      </c>
      <c r="J9" s="368">
        <v>100</v>
      </c>
      <c r="K9" s="368">
        <v>100</v>
      </c>
      <c r="L9" s="368">
        <v>100</v>
      </c>
      <c r="M9" s="368">
        <v>100</v>
      </c>
      <c r="N9" s="368">
        <v>100</v>
      </c>
      <c r="O9" s="368">
        <f t="shared" si="0"/>
        <v>114470.26999999999</v>
      </c>
      <c r="P9" s="553"/>
      <c r="Q9" s="368">
        <f t="shared" si="1"/>
        <v>-12063.099999999991</v>
      </c>
    </row>
    <row r="10" spans="1:17" x14ac:dyDescent="0.2">
      <c r="A10" s="553" t="s">
        <v>35</v>
      </c>
      <c r="B10" s="553" t="s">
        <v>36</v>
      </c>
      <c r="C10" s="3">
        <f>'I006 - And Now(closed)'!J2</f>
        <v>106667.82</v>
      </c>
      <c r="D10" s="462">
        <f>'I006 - And Now(closed)'!N63</f>
        <v>106667.82000000004</v>
      </c>
      <c r="E10" s="368"/>
      <c r="F10" s="368"/>
      <c r="G10" s="368"/>
      <c r="H10" s="368">
        <v>12075.5</v>
      </c>
      <c r="I10" s="368"/>
      <c r="J10" s="368"/>
      <c r="K10" s="368"/>
      <c r="L10" s="368"/>
      <c r="M10" s="368"/>
      <c r="N10" s="368"/>
      <c r="O10" s="368">
        <f t="shared" si="0"/>
        <v>118743.32000000004</v>
      </c>
      <c r="P10" s="553"/>
      <c r="Q10" s="368">
        <f t="shared" si="1"/>
        <v>-12075.500000000029</v>
      </c>
    </row>
    <row r="11" spans="1:17" x14ac:dyDescent="0.2">
      <c r="A11" s="553" t="s">
        <v>38</v>
      </c>
      <c r="B11" s="553" t="s">
        <v>39</v>
      </c>
      <c r="C11" s="3">
        <f>'I007 - Aswarm (closed)'!J2</f>
        <v>117224.32000000001</v>
      </c>
      <c r="D11" s="462">
        <f>'I007 - Aswarm (closed)'!N59</f>
        <v>117224.31999999999</v>
      </c>
      <c r="E11" s="368"/>
      <c r="F11" s="368"/>
      <c r="G11" s="368"/>
      <c r="H11" s="368">
        <v>2000</v>
      </c>
      <c r="I11" s="368">
        <v>0</v>
      </c>
      <c r="J11" s="368">
        <v>5656</v>
      </c>
      <c r="K11" s="368"/>
      <c r="L11" s="368"/>
      <c r="M11" s="368"/>
      <c r="N11" s="368"/>
      <c r="O11" s="368">
        <f t="shared" si="0"/>
        <v>124880.31999999999</v>
      </c>
      <c r="P11" s="553"/>
      <c r="Q11" s="368">
        <f t="shared" si="1"/>
        <v>-7655.9999999999854</v>
      </c>
    </row>
    <row r="12" spans="1:17" x14ac:dyDescent="0.2">
      <c r="A12" s="553" t="s">
        <v>41</v>
      </c>
      <c r="B12" s="553" t="s">
        <v>42</v>
      </c>
      <c r="C12" s="3">
        <f>'I008 - McGuires'!J2</f>
        <v>127749.8</v>
      </c>
      <c r="D12" s="462">
        <f>'I008 - McGuires'!N49</f>
        <v>127749.8</v>
      </c>
      <c r="E12" s="368"/>
      <c r="F12" s="368"/>
      <c r="G12" s="368"/>
      <c r="H12" s="368">
        <v>2125</v>
      </c>
      <c r="I12" s="368">
        <v>0</v>
      </c>
      <c r="J12" s="368">
        <v>8000</v>
      </c>
      <c r="K12" s="368"/>
      <c r="L12" s="368"/>
      <c r="M12" s="368"/>
      <c r="N12" s="368"/>
      <c r="O12" s="368">
        <f t="shared" si="0"/>
        <v>137874.79999999999</v>
      </c>
      <c r="P12" s="553"/>
      <c r="Q12" s="368">
        <f t="shared" si="1"/>
        <v>-10124.999999999985</v>
      </c>
    </row>
    <row r="13" spans="1:17" x14ac:dyDescent="0.2">
      <c r="A13" s="553" t="s">
        <v>45</v>
      </c>
      <c r="B13" s="553" t="s">
        <v>46</v>
      </c>
      <c r="C13" s="3">
        <f>'I009 - Macnas'!J2</f>
        <v>216757.8</v>
      </c>
      <c r="D13" s="462">
        <f>'I009 - Macnas'!N93</f>
        <v>216708.41</v>
      </c>
      <c r="E13" s="368"/>
      <c r="F13" s="368"/>
      <c r="G13" s="368"/>
      <c r="H13" s="368">
        <v>2750</v>
      </c>
      <c r="I13" s="368">
        <v>40750</v>
      </c>
      <c r="J13" s="368">
        <v>0</v>
      </c>
      <c r="K13" s="368">
        <v>9500</v>
      </c>
      <c r="L13" s="368"/>
      <c r="M13" s="368"/>
      <c r="N13" s="368"/>
      <c r="O13" s="368">
        <f t="shared" si="0"/>
        <v>269708.41000000003</v>
      </c>
      <c r="P13" s="553"/>
      <c r="Q13" s="368">
        <f t="shared" si="1"/>
        <v>-52950.610000000044</v>
      </c>
    </row>
    <row r="14" spans="1:17" x14ac:dyDescent="0.2">
      <c r="A14" s="553" t="s">
        <v>47</v>
      </c>
      <c r="B14" s="553" t="s">
        <v>48</v>
      </c>
      <c r="C14" s="3">
        <f>'I010 - Crates (closed)'!J2</f>
        <v>35035</v>
      </c>
      <c r="D14" s="462">
        <f>'I010 - Crates (closed)'!N15</f>
        <v>35035</v>
      </c>
      <c r="E14" s="368"/>
      <c r="F14" s="368"/>
      <c r="G14" s="368"/>
      <c r="H14" s="368">
        <v>0</v>
      </c>
      <c r="I14" s="368">
        <v>6500</v>
      </c>
      <c r="J14" s="368">
        <v>0</v>
      </c>
      <c r="K14" s="368">
        <v>13300</v>
      </c>
      <c r="L14" s="368"/>
      <c r="M14" s="368"/>
      <c r="N14" s="368"/>
      <c r="O14" s="368">
        <f t="shared" si="0"/>
        <v>54835</v>
      </c>
      <c r="P14" s="553"/>
      <c r="Q14" s="368">
        <f t="shared" si="1"/>
        <v>-19800</v>
      </c>
    </row>
    <row r="15" spans="1:17" x14ac:dyDescent="0.2">
      <c r="A15" s="553" t="s">
        <v>49</v>
      </c>
      <c r="B15" s="553" t="s">
        <v>50</v>
      </c>
      <c r="C15" s="3">
        <f>'I011 - Time Capsule (closed)'!J2</f>
        <v>0</v>
      </c>
      <c r="D15" s="462">
        <f>'I011 - Time Capsule (closed)'!N10</f>
        <v>0</v>
      </c>
      <c r="E15" s="368"/>
      <c r="F15" s="368"/>
      <c r="G15" s="368"/>
      <c r="H15" s="368">
        <v>0</v>
      </c>
      <c r="I15" s="368">
        <v>0</v>
      </c>
      <c r="J15" s="368">
        <v>0</v>
      </c>
      <c r="K15" s="368">
        <v>15000</v>
      </c>
      <c r="L15" s="368"/>
      <c r="M15" s="368"/>
      <c r="N15" s="368"/>
      <c r="O15" s="368">
        <f t="shared" si="0"/>
        <v>15000</v>
      </c>
      <c r="P15" s="553"/>
      <c r="Q15" s="368">
        <f t="shared" si="1"/>
        <v>-15000</v>
      </c>
    </row>
    <row r="16" spans="1:17" x14ac:dyDescent="0.2">
      <c r="A16" s="553" t="s">
        <v>51</v>
      </c>
      <c r="B16" s="553" t="s">
        <v>52</v>
      </c>
      <c r="C16" s="3">
        <f>'I012 - Book'!J2</f>
        <v>162054.75</v>
      </c>
      <c r="D16" s="462">
        <f>'I012 - Book'!N53</f>
        <v>0</v>
      </c>
      <c r="E16" s="368"/>
      <c r="F16" s="368"/>
      <c r="G16" s="368"/>
      <c r="H16" s="368">
        <v>0</v>
      </c>
      <c r="I16" s="368">
        <v>0</v>
      </c>
      <c r="J16" s="368">
        <v>25000</v>
      </c>
      <c r="K16" s="368">
        <v>0</v>
      </c>
      <c r="L16" s="368">
        <v>95000</v>
      </c>
      <c r="M16" s="368"/>
      <c r="N16" s="368"/>
      <c r="O16" s="368">
        <f t="shared" si="0"/>
        <v>120000</v>
      </c>
      <c r="P16" s="553"/>
      <c r="Q16" s="368">
        <f t="shared" si="1"/>
        <v>42054.75</v>
      </c>
    </row>
    <row r="17" spans="1:17" x14ac:dyDescent="0.2">
      <c r="A17" s="139" t="s">
        <v>53</v>
      </c>
      <c r="B17" s="139" t="s">
        <v>54</v>
      </c>
      <c r="C17" s="370">
        <f>'I013 - Fellowship (closed)'!J2</f>
        <v>16792.310000000001</v>
      </c>
      <c r="D17" s="462">
        <f>'I013 - Fellowship (closed)'!N48</f>
        <v>16792.310000000005</v>
      </c>
      <c r="E17" s="368"/>
      <c r="F17" s="368"/>
      <c r="G17" s="368"/>
      <c r="H17" s="368">
        <v>1450</v>
      </c>
      <c r="I17" s="368"/>
      <c r="J17" s="368"/>
      <c r="K17" s="368"/>
      <c r="L17" s="368"/>
      <c r="M17" s="368"/>
      <c r="N17" s="368"/>
      <c r="O17" s="368">
        <f t="shared" si="0"/>
        <v>18242.310000000005</v>
      </c>
      <c r="P17" s="553"/>
      <c r="Q17" s="368">
        <f t="shared" si="1"/>
        <v>-1450.0000000000036</v>
      </c>
    </row>
    <row r="18" spans="1:17" x14ac:dyDescent="0.2">
      <c r="A18" s="139" t="s">
        <v>55</v>
      </c>
      <c r="B18" s="139" t="s">
        <v>56</v>
      </c>
      <c r="C18" s="370">
        <f>'I014 - MarComms'!J2</f>
        <v>12967.97</v>
      </c>
      <c r="D18" s="462">
        <f>'I014 - MarComms'!N61</f>
        <v>12967.02</v>
      </c>
      <c r="E18" s="368"/>
      <c r="F18" s="368"/>
      <c r="G18" s="368"/>
      <c r="H18" s="368">
        <v>0</v>
      </c>
      <c r="I18" s="368">
        <v>5007</v>
      </c>
      <c r="J18" s="368">
        <v>0</v>
      </c>
      <c r="K18" s="368">
        <v>2305</v>
      </c>
      <c r="L18" s="368"/>
      <c r="M18" s="368"/>
      <c r="N18" s="368"/>
      <c r="O18" s="368">
        <f t="shared" si="0"/>
        <v>20279.02</v>
      </c>
      <c r="P18" s="553"/>
      <c r="Q18" s="368">
        <f t="shared" si="1"/>
        <v>-7311.0500000000011</v>
      </c>
    </row>
    <row r="19" spans="1:17" ht="16" x14ac:dyDescent="0.2">
      <c r="A19" s="553"/>
      <c r="B19" s="553"/>
      <c r="C19" s="3"/>
      <c r="D19" s="462"/>
      <c r="E19" s="553"/>
      <c r="F19" s="553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371"/>
    </row>
    <row r="20" spans="1:17" ht="16" x14ac:dyDescent="0.2">
      <c r="A20" s="1"/>
      <c r="B20" s="1" t="s">
        <v>59</v>
      </c>
      <c r="C20" s="49">
        <f>SUM(C5:C18)</f>
        <v>1310828.2600000002</v>
      </c>
      <c r="D20" s="577">
        <f>SUM(D5:D18)</f>
        <v>1148643.52</v>
      </c>
      <c r="E20" s="372">
        <f t="shared" ref="E20:O20" si="2">SUM(E5:E18)</f>
        <v>0</v>
      </c>
      <c r="F20" s="372">
        <f t="shared" si="2"/>
        <v>0</v>
      </c>
      <c r="G20" s="372">
        <f t="shared" si="2"/>
        <v>0</v>
      </c>
      <c r="H20" s="372">
        <f t="shared" si="2"/>
        <v>46770.5</v>
      </c>
      <c r="I20" s="372">
        <f t="shared" si="2"/>
        <v>66894</v>
      </c>
      <c r="J20" s="372">
        <f t="shared" si="2"/>
        <v>57919</v>
      </c>
      <c r="K20" s="372">
        <f t="shared" si="2"/>
        <v>53893</v>
      </c>
      <c r="L20" s="372">
        <f t="shared" si="2"/>
        <v>107949.4</v>
      </c>
      <c r="M20" s="372">
        <f t="shared" si="2"/>
        <v>1515</v>
      </c>
      <c r="N20" s="372">
        <f t="shared" si="2"/>
        <v>135.5</v>
      </c>
      <c r="O20" s="372">
        <f t="shared" si="2"/>
        <v>1483719.92</v>
      </c>
      <c r="P20" s="1"/>
      <c r="Q20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23"/>
  <sheetViews>
    <sheetView topLeftCell="D1" zoomScale="80" zoomScaleNormal="80" zoomScaleSheetLayoutView="90" zoomScalePageLayoutView="80" workbookViewId="0">
      <selection activeCell="H21" sqref="H21"/>
    </sheetView>
  </sheetViews>
  <sheetFormatPr baseColWidth="10" defaultColWidth="8.83203125" defaultRowHeight="15" x14ac:dyDescent="0.2"/>
  <cols>
    <col min="1" max="1" width="15" hidden="1" customWidth="1"/>
    <col min="2" max="2" width="13.33203125" hidden="1" customWidth="1"/>
    <col min="3" max="3" width="12.6640625" hidden="1" customWidth="1"/>
    <col min="4" max="4" width="8.83203125" customWidth="1"/>
    <col min="5" max="5" width="21.33203125" bestFit="1" customWidth="1"/>
    <col min="6" max="6" width="14.83203125" bestFit="1" customWidth="1"/>
    <col min="7" max="7" width="22.33203125" bestFit="1" customWidth="1"/>
    <col min="8" max="8" width="31" bestFit="1" customWidth="1"/>
    <col min="9" max="9" width="51" bestFit="1" customWidth="1"/>
    <col min="10" max="10" width="19" bestFit="1" customWidth="1"/>
    <col min="11" max="11" width="11.83203125" bestFit="1" customWidth="1"/>
    <col min="13" max="13" width="11.1640625" bestFit="1" customWidth="1"/>
    <col min="14" max="14" width="12.33203125" bestFit="1" customWidth="1"/>
  </cols>
  <sheetData>
    <row r="1" spans="1:14" x14ac:dyDescent="0.2">
      <c r="A1" s="553"/>
      <c r="B1" s="3"/>
      <c r="C1" s="3"/>
      <c r="D1" s="553"/>
      <c r="E1" s="553"/>
      <c r="F1" s="553"/>
      <c r="G1" s="3"/>
      <c r="H1" s="3"/>
      <c r="I1" s="553"/>
      <c r="J1" s="553"/>
      <c r="K1" s="553"/>
      <c r="L1" s="553"/>
      <c r="M1" s="553"/>
      <c r="N1" s="553"/>
    </row>
    <row r="2" spans="1:14" ht="16" x14ac:dyDescent="0.2">
      <c r="A2" s="4" t="s">
        <v>14</v>
      </c>
      <c r="B2" s="5"/>
      <c r="C2" s="5"/>
      <c r="D2" s="4"/>
      <c r="E2" s="4" t="s">
        <v>15</v>
      </c>
      <c r="F2" s="4" t="s">
        <v>16</v>
      </c>
      <c r="G2" s="5" t="s">
        <v>17</v>
      </c>
      <c r="H2" s="5" t="s">
        <v>18</v>
      </c>
      <c r="I2" s="4"/>
      <c r="J2" s="5" t="s">
        <v>1166</v>
      </c>
      <c r="K2" s="4" t="s">
        <v>1167</v>
      </c>
      <c r="L2" s="4" t="s">
        <v>1168</v>
      </c>
      <c r="M2" s="4"/>
      <c r="N2" s="4"/>
    </row>
    <row r="3" spans="1:14" x14ac:dyDescent="0.2">
      <c r="A3" s="553"/>
      <c r="B3" s="3"/>
      <c r="C3" s="3"/>
      <c r="D3" s="553"/>
      <c r="E3" s="553"/>
      <c r="F3" s="553"/>
      <c r="G3" s="3"/>
      <c r="H3" s="3"/>
      <c r="I3" s="553"/>
      <c r="J3" s="553"/>
      <c r="K3" s="553"/>
      <c r="L3" s="553"/>
      <c r="M3" s="553" t="s">
        <v>1169</v>
      </c>
      <c r="N3" s="553"/>
    </row>
    <row r="4" spans="1:14" x14ac:dyDescent="0.2">
      <c r="A4" s="553" t="s">
        <v>19</v>
      </c>
      <c r="B4" s="3"/>
      <c r="C4" s="3">
        <v>1400000</v>
      </c>
      <c r="D4" s="553"/>
      <c r="E4" s="6" t="s">
        <v>20</v>
      </c>
      <c r="F4" s="6" t="s">
        <v>21</v>
      </c>
      <c r="G4" s="7">
        <f>128050+2450.61-6755-500+1750+21000-11000+4721.79-450+43.1-4675-16526.75+3342.78-1591.93-1000+0.1-1735.67-1000+785.67-7329-427.5+7329-10098.49+200+1.25-895.59-500-1171+43.33+1655.34+1510.16+385+0.49-11.14+28.17-66.76+64.85-4.1-62.5-232.62+1500-33.33+0.01-1257.48+0.3+27.17-300+991.95-58.33-300-21-183.59+520+1250-500+25-254.87-49.4-100+175+75-150-2.52-9.76-322.93+105-20+75+773-10-9-7499.1-50-68.28</f>
        <v>101646.43000000004</v>
      </c>
      <c r="H4" s="7">
        <f>'I001 - Umbrella'!J2</f>
        <v>101646.43</v>
      </c>
      <c r="I4" s="6"/>
      <c r="J4" s="368">
        <f>+'I001 - Umbrella'!N153</f>
        <v>101603.67999999998</v>
      </c>
      <c r="K4" s="462">
        <f>+H4-J4</f>
        <v>42.750000000014552</v>
      </c>
      <c r="L4" s="553"/>
      <c r="M4" s="553"/>
      <c r="N4" s="3">
        <f>G4-H4</f>
        <v>0</v>
      </c>
    </row>
    <row r="5" spans="1:14" ht="16" x14ac:dyDescent="0.2">
      <c r="A5" s="8" t="s">
        <v>22</v>
      </c>
      <c r="B5" s="9" t="s">
        <v>23</v>
      </c>
      <c r="C5" s="9">
        <f>70000+35000</f>
        <v>105000</v>
      </c>
      <c r="D5" s="553"/>
      <c r="E5" s="10">
        <v>2016</v>
      </c>
      <c r="F5" s="6" t="s">
        <v>24</v>
      </c>
      <c r="G5" s="7">
        <v>137650</v>
      </c>
      <c r="H5" s="7">
        <f>'I002 -  2016 (closed)'!H2</f>
        <v>137650</v>
      </c>
      <c r="I5" s="6" t="s">
        <v>25</v>
      </c>
      <c r="J5" s="368">
        <f>+'I002 -  2016 (closed)'!H2</f>
        <v>137650</v>
      </c>
      <c r="K5" s="368">
        <f t="shared" ref="K5:K17" si="0">+H5-J5</f>
        <v>0</v>
      </c>
      <c r="L5" s="553"/>
      <c r="M5" s="553"/>
      <c r="N5" s="3">
        <f t="shared" ref="N5:N17" si="1">G5-H5</f>
        <v>0</v>
      </c>
    </row>
    <row r="6" spans="1:14" ht="16" x14ac:dyDescent="0.2">
      <c r="A6" s="553" t="s">
        <v>26</v>
      </c>
      <c r="B6" s="3"/>
      <c r="C6" s="3">
        <v>7000</v>
      </c>
      <c r="D6" s="553"/>
      <c r="E6" s="11" t="s">
        <v>27</v>
      </c>
      <c r="F6" s="11" t="s">
        <v>28</v>
      </c>
      <c r="G6" s="12">
        <f>30000+1310.7+1735.67+270.02+427.5+600+302.17+12.24+895.59+500+1171-43.33-1510.16-385+62.5+33.33-0.01+49.4-773-1173.23</f>
        <v>33485.389999999985</v>
      </c>
      <c r="H6" s="12">
        <f>'I003 - house (2017)'!J2</f>
        <v>33485.39</v>
      </c>
      <c r="I6" s="605"/>
      <c r="J6" s="368">
        <f>+'I003 - house (2017)'!N58</f>
        <v>33485.389999999992</v>
      </c>
      <c r="K6" s="462">
        <f>+H6-J6</f>
        <v>0</v>
      </c>
      <c r="L6" s="368"/>
      <c r="M6" s="553"/>
      <c r="N6" s="3">
        <f>G6-H6</f>
        <v>0</v>
      </c>
    </row>
    <row r="7" spans="1:14" x14ac:dyDescent="0.2">
      <c r="A7" s="553" t="s">
        <v>29</v>
      </c>
      <c r="B7" s="3"/>
      <c r="C7" s="3">
        <v>5000</v>
      </c>
      <c r="D7" s="553"/>
      <c r="E7" s="6" t="s">
        <v>30</v>
      </c>
      <c r="F7" s="6" t="s">
        <v>31</v>
      </c>
      <c r="G7" s="7">
        <f>143000-2450.61-566.79+450-43.1</f>
        <v>140389.5</v>
      </c>
      <c r="H7" s="7">
        <f>'I004 - Periplum(closed)'!J2</f>
        <v>140389.5</v>
      </c>
      <c r="I7" s="6" t="s">
        <v>25</v>
      </c>
      <c r="J7" s="368">
        <f>+'I004 - Periplum(closed)'!N52</f>
        <v>140389.5</v>
      </c>
      <c r="K7" s="368">
        <f t="shared" si="0"/>
        <v>0</v>
      </c>
      <c r="L7" s="368"/>
      <c r="M7" s="553"/>
      <c r="N7" s="3">
        <f t="shared" si="1"/>
        <v>0</v>
      </c>
    </row>
    <row r="8" spans="1:14" x14ac:dyDescent="0.2">
      <c r="A8" s="553" t="s">
        <v>1198</v>
      </c>
      <c r="B8" s="3"/>
      <c r="C8" s="3">
        <v>9820</v>
      </c>
      <c r="D8" s="553"/>
      <c r="E8" s="6" t="s">
        <v>33</v>
      </c>
      <c r="F8" s="6" t="s">
        <v>34</v>
      </c>
      <c r="G8" s="7">
        <f>104500+600-1079.77-1432.4-180-200-1.25-12.24-27.17+500-175-105+20</f>
        <v>102407.17</v>
      </c>
      <c r="H8" s="7">
        <f>'I005 - Joshua Sofaer'!J2</f>
        <v>102407.17</v>
      </c>
      <c r="I8" s="6"/>
      <c r="J8" s="368">
        <f>+'I005 - Joshua Sofaer'!N62</f>
        <v>102370.26999999999</v>
      </c>
      <c r="K8" s="368">
        <f t="shared" si="0"/>
        <v>36.900000000008731</v>
      </c>
      <c r="L8" s="368"/>
      <c r="M8" s="553"/>
      <c r="N8" s="3">
        <f t="shared" si="1"/>
        <v>0</v>
      </c>
    </row>
    <row r="9" spans="1:14" x14ac:dyDescent="0.2">
      <c r="A9" s="553" t="s">
        <v>32</v>
      </c>
      <c r="B9" s="3"/>
      <c r="C9" s="3">
        <f>C4-C5-C6+C7+C8</f>
        <v>1302820</v>
      </c>
      <c r="D9" s="553"/>
      <c r="E9" s="6" t="s">
        <v>35</v>
      </c>
      <c r="F9" s="6" t="s">
        <v>36</v>
      </c>
      <c r="G9" s="7">
        <f>117500+6755+500-1750-16155-4732.18+5000-450</f>
        <v>106667.82</v>
      </c>
      <c r="H9" s="7">
        <f>'I006 - And Now(closed)'!J2</f>
        <v>106667.82</v>
      </c>
      <c r="I9" s="6" t="s">
        <v>37</v>
      </c>
      <c r="J9" s="368">
        <f>+'I006 - And Now(closed)'!N63</f>
        <v>106667.82000000004</v>
      </c>
      <c r="K9" s="368">
        <f t="shared" si="0"/>
        <v>0</v>
      </c>
      <c r="L9" s="368"/>
      <c r="M9" s="553"/>
      <c r="N9" s="3">
        <f t="shared" si="1"/>
        <v>0</v>
      </c>
    </row>
    <row r="10" spans="1:14" x14ac:dyDescent="0.2">
      <c r="A10" s="553"/>
      <c r="B10" s="3"/>
      <c r="C10" s="3"/>
      <c r="D10" s="553"/>
      <c r="E10" s="6" t="s">
        <v>38</v>
      </c>
      <c r="F10" s="6" t="s">
        <v>39</v>
      </c>
      <c r="G10" s="7">
        <f>109100+6000+4675+2628+1000+1000-5415.6-1132.02-302.17+300-0.49+350-208.4+300+300-20-1250-25-75</f>
        <v>117224.31999999999</v>
      </c>
      <c r="H10" s="7">
        <f>'I007 - Aswarm (closed)'!J2</f>
        <v>117224.32000000001</v>
      </c>
      <c r="I10" s="6" t="s">
        <v>25</v>
      </c>
      <c r="J10" s="368">
        <f>+'I007 - Aswarm (closed)'!N59</f>
        <v>117224.31999999999</v>
      </c>
      <c r="K10" s="368">
        <f t="shared" si="0"/>
        <v>0</v>
      </c>
      <c r="L10" s="368"/>
      <c r="M10" s="553"/>
      <c r="N10" s="3">
        <f t="shared" si="1"/>
        <v>0</v>
      </c>
    </row>
    <row r="11" spans="1:14" ht="16" x14ac:dyDescent="0.2">
      <c r="A11" s="553"/>
      <c r="B11" s="3"/>
      <c r="C11" s="3"/>
      <c r="D11" s="15"/>
      <c r="E11" s="6" t="s">
        <v>41</v>
      </c>
      <c r="F11" s="6" t="s">
        <v>42</v>
      </c>
      <c r="G11" s="7">
        <f>129100-3000+6000-2000-1804.5-300-49.19+232.62+100-22.3-991.95+21+750+150-435.88</f>
        <v>127749.79999999999</v>
      </c>
      <c r="H11" s="7">
        <f>'I008 - McGuires'!J2</f>
        <v>127749.8</v>
      </c>
      <c r="I11" s="6" t="s">
        <v>1170</v>
      </c>
      <c r="J11" s="368">
        <f>+'I008 - McGuires'!N49</f>
        <v>127749.8</v>
      </c>
      <c r="K11" s="368">
        <f t="shared" si="0"/>
        <v>0</v>
      </c>
      <c r="L11" s="368"/>
      <c r="M11" s="553"/>
      <c r="N11" s="3">
        <f t="shared" si="1"/>
        <v>0</v>
      </c>
    </row>
    <row r="12" spans="1:14" ht="16" x14ac:dyDescent="0.2">
      <c r="A12" s="13" t="s">
        <v>40</v>
      </c>
      <c r="B12" s="14"/>
      <c r="C12" s="14"/>
      <c r="D12" s="15"/>
      <c r="E12" s="6" t="s">
        <v>45</v>
      </c>
      <c r="F12" s="6" t="s">
        <v>46</v>
      </c>
      <c r="G12" s="7">
        <f>142200+11000+17000-3342.78+1591.83+32965+2000+7329-7329+13065.01+49.19-1655.34+11.14-28.17+66.76-64.85+1423.91+22.3+183.59-75+2.52+9.76+322.93+10</f>
        <v>216757.8</v>
      </c>
      <c r="H12" s="7">
        <f>'I009 - Macnas'!J2</f>
        <v>216757.8</v>
      </c>
      <c r="I12" s="6"/>
      <c r="J12" s="368">
        <f>+'I009 - Macnas'!N93</f>
        <v>216708.41</v>
      </c>
      <c r="K12" s="462">
        <f>+H12-J12</f>
        <v>49.389999999984866</v>
      </c>
      <c r="L12" s="368">
        <v>0</v>
      </c>
      <c r="M12" s="553"/>
      <c r="N12" s="3">
        <f>G12-H12</f>
        <v>0</v>
      </c>
    </row>
    <row r="13" spans="1:14" ht="16" x14ac:dyDescent="0.2">
      <c r="A13" s="15"/>
      <c r="B13" s="16" t="s">
        <v>43</v>
      </c>
      <c r="C13" s="16" t="s">
        <v>44</v>
      </c>
      <c r="D13" s="15"/>
      <c r="E13" s="6" t="s">
        <v>47</v>
      </c>
      <c r="F13" s="6" t="s">
        <v>48</v>
      </c>
      <c r="G13" s="7">
        <f>55000+6000-25965</f>
        <v>35035</v>
      </c>
      <c r="H13" s="7">
        <f>'I010 - Crates (closed)'!J2</f>
        <v>35035</v>
      </c>
      <c r="I13" s="6" t="s">
        <v>25</v>
      </c>
      <c r="J13" s="368">
        <f>+'I010 - Crates (closed)'!N15</f>
        <v>35035</v>
      </c>
      <c r="K13" s="368">
        <f t="shared" si="0"/>
        <v>0</v>
      </c>
      <c r="L13" s="553"/>
      <c r="M13" s="553"/>
      <c r="N13" s="3">
        <f t="shared" si="1"/>
        <v>0</v>
      </c>
    </row>
    <row r="14" spans="1:14" ht="16" x14ac:dyDescent="0.2">
      <c r="A14" s="15" t="s">
        <v>20</v>
      </c>
      <c r="B14" s="14">
        <v>363000</v>
      </c>
      <c r="C14" s="14">
        <v>328000</v>
      </c>
      <c r="D14" s="15"/>
      <c r="E14" s="6" t="s">
        <v>49</v>
      </c>
      <c r="F14" s="6" t="s">
        <v>50</v>
      </c>
      <c r="G14" s="7">
        <f>15000-15000</f>
        <v>0</v>
      </c>
      <c r="H14" s="7">
        <f>'I011 - Time Capsule (closed)'!J2</f>
        <v>0</v>
      </c>
      <c r="I14" s="6"/>
      <c r="J14" s="368"/>
      <c r="K14" s="368">
        <f t="shared" si="0"/>
        <v>0</v>
      </c>
      <c r="L14" s="553"/>
      <c r="M14" s="553"/>
      <c r="N14" s="3">
        <f t="shared" si="1"/>
        <v>0</v>
      </c>
    </row>
    <row r="15" spans="1:14" ht="16" x14ac:dyDescent="0.2">
      <c r="A15" s="17">
        <v>2016</v>
      </c>
      <c r="B15" s="14">
        <v>140000</v>
      </c>
      <c r="C15" s="14">
        <v>135888</v>
      </c>
      <c r="D15" s="15"/>
      <c r="E15" s="6" t="s">
        <v>51</v>
      </c>
      <c r="F15" s="6" t="s">
        <v>52</v>
      </c>
      <c r="G15" s="7">
        <f>120000+15000+68.28+50+7499.1+435.88+9820+1173.23</f>
        <v>154046.49000000002</v>
      </c>
      <c r="H15" s="7">
        <f>'I012 - Book'!J2</f>
        <v>162054.75</v>
      </c>
      <c r="I15" s="6"/>
      <c r="J15" s="368">
        <f>+'I012 - Book'!N53</f>
        <v>0</v>
      </c>
      <c r="K15" s="368">
        <f t="shared" si="0"/>
        <v>162054.75</v>
      </c>
      <c r="L15" s="553">
        <v>175</v>
      </c>
      <c r="M15" s="553"/>
      <c r="N15" s="3">
        <f t="shared" si="1"/>
        <v>-8008.2599999999802</v>
      </c>
    </row>
    <row r="16" spans="1:14" ht="16" x14ac:dyDescent="0.2">
      <c r="A16" s="17">
        <v>2017</v>
      </c>
      <c r="B16" s="14">
        <v>827000</v>
      </c>
      <c r="C16" s="14">
        <v>830742</v>
      </c>
      <c r="D16" s="15"/>
      <c r="E16" s="11" t="s">
        <v>53</v>
      </c>
      <c r="F16" s="11" t="s">
        <v>54</v>
      </c>
      <c r="G16" s="12">
        <f>40500-21000-1207.69-1500</f>
        <v>16792.310000000001</v>
      </c>
      <c r="H16" s="12">
        <f>'I013 - Fellowship (closed)'!J2</f>
        <v>16792.310000000001</v>
      </c>
      <c r="I16" s="6" t="s">
        <v>25</v>
      </c>
      <c r="J16" s="579">
        <f>+'I013 - Fellowship (closed)'!N48</f>
        <v>16792.310000000005</v>
      </c>
      <c r="K16" s="368">
        <f t="shared" si="0"/>
        <v>0</v>
      </c>
      <c r="L16" s="18"/>
      <c r="M16" s="553"/>
      <c r="N16" s="3">
        <f t="shared" si="1"/>
        <v>0</v>
      </c>
    </row>
    <row r="17" spans="1:14" ht="16" x14ac:dyDescent="0.2">
      <c r="A17" s="15"/>
      <c r="B17" s="14"/>
      <c r="C17" s="14"/>
      <c r="D17" s="15"/>
      <c r="E17" s="11" t="s">
        <v>55</v>
      </c>
      <c r="F17" s="11" t="s">
        <v>56</v>
      </c>
      <c r="G17" s="12">
        <f>15800-1600+4.1-350-500-750+254.87+100+9</f>
        <v>12967.970000000001</v>
      </c>
      <c r="H17" s="12">
        <f>'I014 - MarComms'!J2</f>
        <v>12967.97</v>
      </c>
      <c r="I17" s="6" t="s">
        <v>57</v>
      </c>
      <c r="J17" s="579">
        <f>+'I014 - MarComms'!N61</f>
        <v>12967.02</v>
      </c>
      <c r="K17" s="368">
        <f t="shared" si="0"/>
        <v>0.94999999999890861</v>
      </c>
      <c r="L17" s="18"/>
      <c r="M17" s="553"/>
      <c r="N17" s="3">
        <f t="shared" si="1"/>
        <v>0</v>
      </c>
    </row>
    <row r="18" spans="1:14" ht="16" x14ac:dyDescent="0.2">
      <c r="A18" s="15"/>
      <c r="B18" s="14">
        <f>SUM(B14:B17)</f>
        <v>1330000</v>
      </c>
      <c r="C18" s="14">
        <f>SUM(C14:C17)</f>
        <v>1294630</v>
      </c>
      <c r="D18" s="15"/>
      <c r="E18" s="6"/>
      <c r="F18" s="6"/>
      <c r="G18" s="7"/>
      <c r="H18" s="7"/>
      <c r="I18" s="6"/>
      <c r="J18" s="580"/>
      <c r="K18" s="553"/>
      <c r="L18" s="553"/>
      <c r="M18" s="553"/>
      <c r="N18" s="364">
        <f>SUM(N4:N17)</f>
        <v>-8008.2599999999802</v>
      </c>
    </row>
    <row r="19" spans="1:14" ht="16" x14ac:dyDescent="0.2">
      <c r="A19" s="15"/>
      <c r="B19" s="14"/>
      <c r="C19" s="14" t="s">
        <v>58</v>
      </c>
      <c r="D19" s="15"/>
      <c r="E19" s="6"/>
      <c r="F19" s="6"/>
      <c r="G19" s="7"/>
      <c r="H19" s="7"/>
      <c r="I19" s="6"/>
      <c r="J19" s="368"/>
      <c r="K19" s="18"/>
      <c r="L19" s="18"/>
      <c r="M19" s="553"/>
      <c r="N19" s="18"/>
    </row>
    <row r="20" spans="1:14" ht="16" x14ac:dyDescent="0.2">
      <c r="A20" s="15"/>
      <c r="B20" s="14"/>
      <c r="C20" s="14"/>
      <c r="D20" s="15"/>
      <c r="E20" s="6"/>
      <c r="F20" s="6" t="s">
        <v>59</v>
      </c>
      <c r="G20" s="7">
        <f>SUM(G4:G18)</f>
        <v>1302820</v>
      </c>
      <c r="H20" s="7">
        <f>SUM(H4:H18)</f>
        <v>1310828.2600000002</v>
      </c>
      <c r="I20" s="6"/>
      <c r="J20" s="581">
        <f>SUM(J4:J18)</f>
        <v>1148643.52</v>
      </c>
      <c r="K20" s="581">
        <f>SUM(K4:K18)</f>
        <v>162184.74000000002</v>
      </c>
      <c r="L20" s="553"/>
      <c r="M20" s="553"/>
      <c r="N20" s="553"/>
    </row>
    <row r="21" spans="1:14" ht="16" x14ac:dyDescent="0.2">
      <c r="A21" s="15"/>
      <c r="B21" s="14"/>
      <c r="C21" s="14"/>
      <c r="D21" s="553"/>
      <c r="E21" s="6"/>
      <c r="F21" s="6" t="s">
        <v>60</v>
      </c>
      <c r="G21" s="7">
        <f>C9-G20</f>
        <v>0</v>
      </c>
      <c r="H21" s="7">
        <f>C9-H20</f>
        <v>-8008.2600000002421</v>
      </c>
      <c r="I21" s="6"/>
      <c r="J21" s="553"/>
      <c r="K21" s="553"/>
      <c r="L21" s="553"/>
      <c r="M21" s="553"/>
      <c r="N21" s="553"/>
    </row>
    <row r="22" spans="1:14" x14ac:dyDescent="0.2">
      <c r="A22" s="553"/>
      <c r="B22" s="3"/>
      <c r="C22" s="3"/>
    </row>
    <row r="23" spans="1:14" x14ac:dyDescent="0.2">
      <c r="H23" s="3"/>
    </row>
  </sheetData>
  <phoneticPr fontId="43" type="noConversion"/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153"/>
  <sheetViews>
    <sheetView topLeftCell="H86" zoomScale="90" zoomScaleNormal="90" zoomScalePageLayoutView="80" workbookViewId="0">
      <selection activeCell="N81" sqref="N81:N128"/>
    </sheetView>
  </sheetViews>
  <sheetFormatPr baseColWidth="10" defaultColWidth="8.83203125" defaultRowHeight="15" x14ac:dyDescent="0.2"/>
  <cols>
    <col min="1" max="1" width="16.33203125" bestFit="1" customWidth="1"/>
    <col min="2" max="2" width="1.33203125" bestFit="1" customWidth="1"/>
    <col min="3" max="3" width="7.1640625" customWidth="1"/>
    <col min="4" max="4" width="5.6640625" bestFit="1" customWidth="1"/>
    <col min="5" max="5" width="8.83203125" bestFit="1" customWidth="1"/>
    <col min="6" max="6" width="55" customWidth="1"/>
    <col min="7" max="7" width="50.6640625" customWidth="1"/>
    <col min="8" max="8" width="27.1640625" bestFit="1" customWidth="1"/>
    <col min="9" max="9" width="16" bestFit="1" customWidth="1"/>
    <col min="10" max="10" width="19.83203125" bestFit="1" customWidth="1"/>
    <col min="11" max="11" width="3.6640625" customWidth="1"/>
    <col min="12" max="12" width="17" bestFit="1" customWidth="1"/>
    <col min="13" max="13" width="3.6640625" customWidth="1"/>
    <col min="14" max="14" width="15.1640625" bestFit="1" customWidth="1"/>
    <col min="15" max="15" width="20.33203125" bestFit="1" customWidth="1"/>
    <col min="16" max="16" width="110" bestFit="1" customWidth="1"/>
    <col min="18" max="18" width="59" customWidth="1"/>
  </cols>
  <sheetData>
    <row r="1" spans="1:16" ht="21" x14ac:dyDescent="0.25">
      <c r="A1" s="19"/>
      <c r="B1" s="19"/>
      <c r="C1" s="20" t="s">
        <v>61</v>
      </c>
      <c r="D1" s="21"/>
      <c r="E1" s="21"/>
      <c r="F1" s="20"/>
      <c r="G1" s="22"/>
      <c r="H1" s="22" t="s">
        <v>62</v>
      </c>
      <c r="I1" s="23"/>
      <c r="J1" s="24">
        <f>TOTALS!G4</f>
        <v>101646.43000000004</v>
      </c>
      <c r="K1" s="20"/>
      <c r="L1" s="25" t="s">
        <v>63</v>
      </c>
      <c r="M1" s="20"/>
      <c r="N1" s="26" t="s">
        <v>64</v>
      </c>
      <c r="O1" s="27" t="s">
        <v>65</v>
      </c>
      <c r="P1" s="28" t="s">
        <v>66</v>
      </c>
    </row>
    <row r="2" spans="1:16" ht="33" x14ac:dyDescent="0.25">
      <c r="A2" s="29"/>
      <c r="B2" s="29"/>
      <c r="C2" s="30"/>
      <c r="D2" s="31"/>
      <c r="E2" s="30"/>
      <c r="F2" s="32"/>
      <c r="G2" s="33"/>
      <c r="H2" s="34" t="s">
        <v>67</v>
      </c>
      <c r="I2" s="35" t="s">
        <v>68</v>
      </c>
      <c r="J2" s="36">
        <f>SUM(J4:J154)</f>
        <v>101646.43</v>
      </c>
      <c r="K2" s="37"/>
      <c r="L2" s="38" t="s">
        <v>69</v>
      </c>
      <c r="M2" s="39"/>
      <c r="N2" s="40" t="s">
        <v>70</v>
      </c>
      <c r="O2" s="41"/>
      <c r="P2" s="42"/>
    </row>
    <row r="3" spans="1:16" ht="32" x14ac:dyDescent="0.2">
      <c r="A3" s="13"/>
      <c r="B3" s="13"/>
      <c r="C3" s="43" t="s">
        <v>71</v>
      </c>
      <c r="D3" s="44" t="s">
        <v>72</v>
      </c>
      <c r="E3" s="43" t="s">
        <v>73</v>
      </c>
      <c r="F3" s="45" t="s">
        <v>74</v>
      </c>
      <c r="G3" s="46" t="s">
        <v>66</v>
      </c>
      <c r="H3" s="46" t="s">
        <v>75</v>
      </c>
      <c r="I3" s="47"/>
      <c r="J3" s="48"/>
      <c r="K3" s="49"/>
      <c r="L3" s="9"/>
      <c r="M3" s="50"/>
      <c r="N3" s="51"/>
      <c r="O3" s="52"/>
      <c r="P3" s="53"/>
    </row>
    <row r="4" spans="1:16" ht="16" x14ac:dyDescent="0.2">
      <c r="A4" s="15"/>
      <c r="B4" s="15"/>
      <c r="C4" s="54"/>
      <c r="D4" s="55"/>
      <c r="E4" s="54"/>
      <c r="F4" s="56" t="s">
        <v>76</v>
      </c>
      <c r="G4" s="55"/>
      <c r="H4" s="55"/>
      <c r="I4" s="57"/>
      <c r="J4" s="58">
        <f>SUM(I5:I12)</f>
        <v>65162</v>
      </c>
      <c r="K4" s="59"/>
      <c r="L4" s="60"/>
      <c r="M4" s="61"/>
      <c r="N4" s="62"/>
      <c r="O4" s="54"/>
      <c r="P4" s="63"/>
    </row>
    <row r="5" spans="1:16" s="375" customFormat="1" ht="16" x14ac:dyDescent="0.2">
      <c r="A5" s="15" t="str">
        <f>C5&amp;B5&amp;D5&amp;B5&amp;E5</f>
        <v>ZK103.K161.I001</v>
      </c>
      <c r="B5" s="15" t="s">
        <v>77</v>
      </c>
      <c r="C5" s="74" t="s">
        <v>78</v>
      </c>
      <c r="D5" s="75" t="s">
        <v>79</v>
      </c>
      <c r="E5" s="74" t="s">
        <v>21</v>
      </c>
      <c r="F5" s="76" t="s">
        <v>80</v>
      </c>
      <c r="G5" s="75" t="s">
        <v>81</v>
      </c>
      <c r="H5" s="75"/>
      <c r="I5" s="77">
        <f>4550+1400-1400</f>
        <v>4550</v>
      </c>
      <c r="J5" s="78"/>
      <c r="K5" s="79"/>
      <c r="L5" s="80">
        <v>4550</v>
      </c>
      <c r="M5" s="76"/>
      <c r="N5" s="82">
        <f>IFERROR(VLOOKUP(A5,'[1]Sum table'!$A:$AV,48,0),0)</f>
        <v>4550</v>
      </c>
      <c r="O5" s="74"/>
      <c r="P5" s="83"/>
    </row>
    <row r="6" spans="1:16" ht="16" x14ac:dyDescent="0.2">
      <c r="A6" s="15" t="str">
        <f t="shared" ref="A6:A11" si="0">C6&amp;B6&amp;D6&amp;B6&amp;E6</f>
        <v>ZK103.K226.I001</v>
      </c>
      <c r="B6" s="15" t="s">
        <v>77</v>
      </c>
      <c r="C6" s="74" t="s">
        <v>78</v>
      </c>
      <c r="D6" s="75" t="s">
        <v>82</v>
      </c>
      <c r="E6" s="74" t="s">
        <v>21</v>
      </c>
      <c r="F6" s="76" t="s">
        <v>83</v>
      </c>
      <c r="G6" s="75" t="s">
        <v>84</v>
      </c>
      <c r="H6" s="75"/>
      <c r="I6" s="77">
        <v>7500</v>
      </c>
      <c r="J6" s="78"/>
      <c r="K6" s="79"/>
      <c r="L6" s="80">
        <v>7500</v>
      </c>
      <c r="M6" s="81"/>
      <c r="N6" s="82">
        <v>7500</v>
      </c>
      <c r="O6" s="74"/>
      <c r="P6" s="83"/>
    </row>
    <row r="7" spans="1:16" s="375" customFormat="1" ht="16" x14ac:dyDescent="0.2">
      <c r="A7" s="15" t="str">
        <f t="shared" si="0"/>
        <v>ZK103.K226.I001</v>
      </c>
      <c r="B7" s="15" t="s">
        <v>77</v>
      </c>
      <c r="C7" s="374" t="s">
        <v>78</v>
      </c>
      <c r="D7" s="414" t="s">
        <v>82</v>
      </c>
      <c r="E7" s="374" t="s">
        <v>21</v>
      </c>
      <c r="F7" s="376" t="s">
        <v>85</v>
      </c>
      <c r="G7" s="377" t="s">
        <v>84</v>
      </c>
      <c r="H7" s="377" t="s">
        <v>86</v>
      </c>
      <c r="I7" s="378">
        <v>29000</v>
      </c>
      <c r="J7" s="379"/>
      <c r="K7" s="380"/>
      <c r="L7" s="80">
        <v>29000</v>
      </c>
      <c r="M7" s="554"/>
      <c r="N7" s="82">
        <f>IFERROR(VLOOKUP(A7,'[1]Sum table'!$A:$AV,48,0),0)-N6</f>
        <v>29000</v>
      </c>
      <c r="O7" s="374">
        <v>201702969</v>
      </c>
      <c r="P7" s="83" t="s">
        <v>87</v>
      </c>
    </row>
    <row r="8" spans="1:16" s="375" customFormat="1" ht="16" x14ac:dyDescent="0.2">
      <c r="A8" s="15" t="str">
        <f t="shared" si="0"/>
        <v>ZK101.K207.I001</v>
      </c>
      <c r="B8" s="15" t="s">
        <v>77</v>
      </c>
      <c r="C8" s="374" t="s">
        <v>88</v>
      </c>
      <c r="D8" s="377" t="s">
        <v>89</v>
      </c>
      <c r="E8" s="374" t="s">
        <v>21</v>
      </c>
      <c r="F8" s="376" t="s">
        <v>90</v>
      </c>
      <c r="G8" s="414" t="s">
        <v>91</v>
      </c>
      <c r="H8" s="414" t="s">
        <v>92</v>
      </c>
      <c r="I8" s="378">
        <f>9*10*150</f>
        <v>13500</v>
      </c>
      <c r="J8" s="379"/>
      <c r="K8" s="380"/>
      <c r="L8" s="80">
        <v>13500</v>
      </c>
      <c r="M8" s="81" t="s">
        <v>93</v>
      </c>
      <c r="N8" s="412">
        <f>IFERROR(VLOOKUP(A8,'[1]Sum table'!$A:$AV,48,0),0)-N9-N10</f>
        <v>13500</v>
      </c>
      <c r="O8" s="374">
        <v>201702961</v>
      </c>
      <c r="P8" s="381"/>
    </row>
    <row r="9" spans="1:16" s="375" customFormat="1" ht="16" x14ac:dyDescent="0.2">
      <c r="A9" s="15" t="str">
        <f t="shared" si="0"/>
        <v>ZK101.K207.I001</v>
      </c>
      <c r="B9" s="15" t="s">
        <v>77</v>
      </c>
      <c r="C9" s="374" t="s">
        <v>88</v>
      </c>
      <c r="D9" s="377" t="s">
        <v>89</v>
      </c>
      <c r="E9" s="374" t="s">
        <v>21</v>
      </c>
      <c r="F9" s="376" t="s">
        <v>94</v>
      </c>
      <c r="G9" s="414" t="s">
        <v>95</v>
      </c>
      <c r="H9" s="414" t="s">
        <v>96</v>
      </c>
      <c r="I9" s="378">
        <f>3*8*150</f>
        <v>3600</v>
      </c>
      <c r="J9" s="379"/>
      <c r="K9" s="380"/>
      <c r="L9" s="80">
        <v>3600</v>
      </c>
      <c r="M9" s="81" t="s">
        <v>93</v>
      </c>
      <c r="N9" s="412">
        <v>3600</v>
      </c>
      <c r="O9" s="374">
        <v>201702961</v>
      </c>
      <c r="P9" s="381"/>
    </row>
    <row r="10" spans="1:16" s="516" customFormat="1" ht="16" x14ac:dyDescent="0.2">
      <c r="A10" s="526" t="str">
        <f t="shared" si="0"/>
        <v>ZK101.K207.I001</v>
      </c>
      <c r="B10" s="526" t="s">
        <v>77</v>
      </c>
      <c r="C10" s="517" t="s">
        <v>88</v>
      </c>
      <c r="D10" s="519" t="s">
        <v>89</v>
      </c>
      <c r="E10" s="517" t="s">
        <v>21</v>
      </c>
      <c r="F10" s="527" t="s">
        <v>94</v>
      </c>
      <c r="G10" s="528" t="s">
        <v>97</v>
      </c>
      <c r="H10" s="528" t="s">
        <v>98</v>
      </c>
      <c r="I10" s="529">
        <f>6*6*150</f>
        <v>5400</v>
      </c>
      <c r="J10" s="530"/>
      <c r="K10" s="531"/>
      <c r="L10" s="532">
        <v>5400</v>
      </c>
      <c r="M10" s="533" t="s">
        <v>93</v>
      </c>
      <c r="N10" s="534">
        <v>5400</v>
      </c>
      <c r="O10" s="535">
        <v>201703886</v>
      </c>
      <c r="P10" s="530" t="s">
        <v>99</v>
      </c>
    </row>
    <row r="11" spans="1:16" ht="16" x14ac:dyDescent="0.2">
      <c r="A11" s="15" t="str">
        <f t="shared" si="0"/>
        <v>ZK103.K227.I001</v>
      </c>
      <c r="B11" s="15" t="s">
        <v>77</v>
      </c>
      <c r="C11" s="74" t="s">
        <v>78</v>
      </c>
      <c r="D11" s="99" t="s">
        <v>100</v>
      </c>
      <c r="E11" s="74" t="s">
        <v>21</v>
      </c>
      <c r="F11" s="100" t="s">
        <v>101</v>
      </c>
      <c r="G11" s="99" t="s">
        <v>102</v>
      </c>
      <c r="H11" s="99"/>
      <c r="I11" s="101">
        <v>1612</v>
      </c>
      <c r="J11" s="83"/>
      <c r="K11" s="76"/>
      <c r="L11" s="80">
        <v>1611.93</v>
      </c>
      <c r="M11" s="76"/>
      <c r="N11" s="82">
        <f>IFERROR(VLOOKUP(A11,'[1]Sum table'!$A:$AV,48,0),0)</f>
        <v>1611.93</v>
      </c>
      <c r="O11" s="74"/>
      <c r="P11" s="83"/>
    </row>
    <row r="12" spans="1:16" ht="16" x14ac:dyDescent="0.2">
      <c r="A12" s="15"/>
      <c r="B12" s="15"/>
      <c r="C12" s="102"/>
      <c r="D12" s="103"/>
      <c r="E12" s="102"/>
      <c r="F12" s="104"/>
      <c r="G12" s="103"/>
      <c r="H12" s="103"/>
      <c r="I12" s="105"/>
      <c r="J12" s="106"/>
      <c r="K12" s="107"/>
      <c r="L12" s="108"/>
      <c r="M12" s="104"/>
      <c r="N12" s="109"/>
      <c r="O12" s="102"/>
      <c r="P12" s="110"/>
    </row>
    <row r="13" spans="1:16" ht="16" x14ac:dyDescent="0.2">
      <c r="A13" s="15"/>
      <c r="B13" s="15"/>
      <c r="C13" s="54"/>
      <c r="D13" s="55"/>
      <c r="E13" s="54"/>
      <c r="F13" s="56" t="s">
        <v>103</v>
      </c>
      <c r="G13" s="55"/>
      <c r="H13" s="55"/>
      <c r="I13" s="57"/>
      <c r="J13" s="58">
        <f>SUM(I14:I18)</f>
        <v>17669.71</v>
      </c>
      <c r="K13" s="59"/>
      <c r="L13" s="60"/>
      <c r="M13" s="61"/>
      <c r="N13" s="111"/>
      <c r="O13" s="112"/>
      <c r="P13" s="113"/>
    </row>
    <row r="14" spans="1:16" ht="16" x14ac:dyDescent="0.2">
      <c r="A14" s="15" t="str">
        <f t="shared" ref="A14:A16" si="1">C14&amp;B14&amp;D14&amp;B14&amp;E14</f>
        <v>ZK103.K225.I001</v>
      </c>
      <c r="B14" s="15" t="s">
        <v>77</v>
      </c>
      <c r="C14" s="74" t="s">
        <v>78</v>
      </c>
      <c r="D14" s="75" t="s">
        <v>104</v>
      </c>
      <c r="E14" s="74" t="s">
        <v>21</v>
      </c>
      <c r="F14" s="114" t="s">
        <v>105</v>
      </c>
      <c r="G14" s="75" t="s">
        <v>106</v>
      </c>
      <c r="H14" s="75"/>
      <c r="I14" s="77">
        <v>13230</v>
      </c>
      <c r="J14" s="78"/>
      <c r="K14" s="79"/>
      <c r="L14" s="80">
        <v>13229.94</v>
      </c>
      <c r="M14" s="76"/>
      <c r="N14" s="82">
        <f>IFERROR(VLOOKUP(A14,'[1]Sum table'!$A:$AV,48,0),0)</f>
        <v>13229.94</v>
      </c>
      <c r="O14" s="74"/>
      <c r="P14" s="83"/>
    </row>
    <row r="15" spans="1:16" ht="16" x14ac:dyDescent="0.2">
      <c r="A15" s="15" t="str">
        <f t="shared" si="1"/>
        <v>ZK103.K224.I001</v>
      </c>
      <c r="B15" s="15" t="s">
        <v>77</v>
      </c>
      <c r="C15" s="74" t="s">
        <v>78</v>
      </c>
      <c r="D15" s="75" t="s">
        <v>107</v>
      </c>
      <c r="E15" s="74" t="s">
        <v>21</v>
      </c>
      <c r="F15" s="114" t="s">
        <v>108</v>
      </c>
      <c r="G15" s="75" t="s">
        <v>106</v>
      </c>
      <c r="H15" s="75"/>
      <c r="I15" s="77">
        <v>3735</v>
      </c>
      <c r="J15" s="78"/>
      <c r="K15" s="79"/>
      <c r="L15" s="80">
        <v>3735</v>
      </c>
      <c r="M15" s="76"/>
      <c r="N15" s="82">
        <f>IFERROR(VLOOKUP(A15,'[1]Sum table'!$A:$AV,48,0),0)-N16-N17-N18</f>
        <v>3735.0000000000005</v>
      </c>
      <c r="O15" s="74"/>
      <c r="P15" s="83"/>
    </row>
    <row r="16" spans="1:16" ht="16" x14ac:dyDescent="0.2">
      <c r="A16" s="15" t="str">
        <f t="shared" si="1"/>
        <v>ZK103.K224.I001</v>
      </c>
      <c r="B16" s="15" t="s">
        <v>77</v>
      </c>
      <c r="C16" s="74" t="s">
        <v>78</v>
      </c>
      <c r="D16" s="75" t="s">
        <v>107</v>
      </c>
      <c r="E16" s="74" t="s">
        <v>21</v>
      </c>
      <c r="F16" s="114" t="s">
        <v>109</v>
      </c>
      <c r="G16" s="75"/>
      <c r="H16" s="75"/>
      <c r="I16" s="77">
        <f>396.64+10</f>
        <v>406.64</v>
      </c>
      <c r="J16" s="78"/>
      <c r="K16" s="79"/>
      <c r="L16" s="80">
        <v>406.64</v>
      </c>
      <c r="M16" s="76"/>
      <c r="N16" s="82">
        <f>IFERROR(VLOOKUP(A16,'[1]Sum table'!$A:$AV,48,0),0)-3735-N18-N17</f>
        <v>406.74999999999966</v>
      </c>
      <c r="O16" s="84"/>
      <c r="P16" s="94"/>
    </row>
    <row r="17" spans="1:22" ht="16" x14ac:dyDescent="0.2">
      <c r="A17" s="15" t="str">
        <f t="shared" ref="A17:A18" si="2">C17&amp;B17&amp;D17&amp;B17&amp;E17</f>
        <v>ZK103.K224.I001</v>
      </c>
      <c r="B17" s="15" t="s">
        <v>77</v>
      </c>
      <c r="C17" s="65" t="s">
        <v>78</v>
      </c>
      <c r="D17" s="115" t="s">
        <v>107</v>
      </c>
      <c r="E17" s="65" t="s">
        <v>21</v>
      </c>
      <c r="F17" s="67" t="s">
        <v>110</v>
      </c>
      <c r="G17" s="115" t="s">
        <v>111</v>
      </c>
      <c r="H17" s="66"/>
      <c r="I17" s="77">
        <v>43.1</v>
      </c>
      <c r="J17" s="116"/>
      <c r="K17" s="70"/>
      <c r="L17" s="117">
        <v>43.1</v>
      </c>
      <c r="M17" s="118"/>
      <c r="N17" s="72">
        <v>43.1</v>
      </c>
      <c r="O17" s="65"/>
      <c r="P17" s="119"/>
      <c r="Q17" s="553"/>
      <c r="R17" s="553"/>
      <c r="S17" s="553"/>
      <c r="T17" s="553"/>
      <c r="U17" s="553"/>
      <c r="V17" s="553"/>
    </row>
    <row r="18" spans="1:22" ht="16" x14ac:dyDescent="0.2">
      <c r="A18" s="15" t="str">
        <f t="shared" si="2"/>
        <v>ZK103.K224.I001</v>
      </c>
      <c r="B18" s="15" t="s">
        <v>77</v>
      </c>
      <c r="C18" s="74" t="s">
        <v>78</v>
      </c>
      <c r="D18" s="99" t="s">
        <v>107</v>
      </c>
      <c r="E18" s="74" t="s">
        <v>21</v>
      </c>
      <c r="F18" s="76" t="s">
        <v>112</v>
      </c>
      <c r="G18" s="99"/>
      <c r="H18" s="75"/>
      <c r="I18" s="77">
        <v>254.97</v>
      </c>
      <c r="J18" s="120"/>
      <c r="K18" s="121"/>
      <c r="L18" s="80">
        <v>254.97</v>
      </c>
      <c r="M18" s="76"/>
      <c r="N18" s="72">
        <v>254.97</v>
      </c>
      <c r="O18" s="74"/>
      <c r="P18" s="83"/>
      <c r="Q18" s="553"/>
      <c r="R18" s="553"/>
      <c r="S18" s="553"/>
      <c r="T18" s="553"/>
      <c r="U18" s="553"/>
      <c r="V18" s="553"/>
    </row>
    <row r="19" spans="1:22" ht="16" x14ac:dyDescent="0.2">
      <c r="A19" s="15"/>
      <c r="B19" s="15"/>
      <c r="C19" s="122"/>
      <c r="D19" s="123"/>
      <c r="E19" s="122"/>
      <c r="F19" s="45"/>
      <c r="G19" s="123"/>
      <c r="H19" s="123"/>
      <c r="I19" s="124"/>
      <c r="J19" s="48"/>
      <c r="K19" s="125"/>
      <c r="L19" s="108"/>
      <c r="M19" s="126"/>
      <c r="N19" s="127"/>
      <c r="O19" s="112"/>
      <c r="P19" s="113"/>
      <c r="Q19" s="553"/>
      <c r="R19" s="553"/>
      <c r="S19" s="553"/>
      <c r="T19" s="553"/>
      <c r="U19" s="553"/>
      <c r="V19" s="553"/>
    </row>
    <row r="20" spans="1:22" ht="16" x14ac:dyDescent="0.2">
      <c r="A20" s="15" t="str">
        <f t="shared" ref="A20" si="3">C20&amp;B20&amp;D20&amp;B20&amp;E20</f>
        <v>ZK103.K223.I001</v>
      </c>
      <c r="B20" s="15" t="s">
        <v>77</v>
      </c>
      <c r="C20" s="98" t="s">
        <v>78</v>
      </c>
      <c r="D20" s="132" t="s">
        <v>113</v>
      </c>
      <c r="E20" s="98" t="s">
        <v>21</v>
      </c>
      <c r="F20" s="56" t="s">
        <v>114</v>
      </c>
      <c r="G20" s="55"/>
      <c r="H20" s="55"/>
      <c r="I20" s="57"/>
      <c r="J20" s="58">
        <f>SUM(I21:I42)</f>
        <v>2883.28</v>
      </c>
      <c r="K20" s="59"/>
      <c r="L20" s="60"/>
      <c r="M20" s="61"/>
      <c r="N20" s="93">
        <f>IFERROR(VLOOKUP(A20,'[1]Sum table'!$A:$AV,48,0),0)-N30-N31-N32-N33-N34-N35-N36-N27-N28-N26-N29-N22-N24-N25-N38-N23-N37</f>
        <v>0</v>
      </c>
      <c r="O20" s="54"/>
      <c r="P20" s="63"/>
      <c r="Q20" s="553"/>
      <c r="R20" s="553"/>
      <c r="S20" s="553"/>
      <c r="T20" s="553"/>
      <c r="U20" s="553"/>
      <c r="V20" s="553"/>
    </row>
    <row r="21" spans="1:22" ht="16" x14ac:dyDescent="0.2">
      <c r="A21" s="15" t="str">
        <f t="shared" ref="A21:A41" si="4">C21&amp;B21&amp;D21&amp;B21&amp;E21</f>
        <v>ZK103.K223.I001</v>
      </c>
      <c r="B21" s="15" t="s">
        <v>77</v>
      </c>
      <c r="C21" s="98" t="s">
        <v>78</v>
      </c>
      <c r="D21" s="132" t="s">
        <v>113</v>
      </c>
      <c r="E21" s="98" t="s">
        <v>21</v>
      </c>
      <c r="F21" s="97" t="s">
        <v>115</v>
      </c>
      <c r="G21" s="132"/>
      <c r="H21" s="132"/>
      <c r="I21" s="133">
        <f>34.05-34.05</f>
        <v>0</v>
      </c>
      <c r="J21" s="134"/>
      <c r="K21" s="135"/>
      <c r="L21" s="90">
        <v>0</v>
      </c>
      <c r="M21" s="97"/>
      <c r="N21" s="136"/>
      <c r="O21" s="98"/>
      <c r="P21" s="96" t="s">
        <v>116</v>
      </c>
      <c r="Q21" s="553"/>
      <c r="R21" s="553"/>
      <c r="S21" s="553"/>
      <c r="T21" s="553"/>
      <c r="U21" s="553"/>
      <c r="V21" s="553"/>
    </row>
    <row r="22" spans="1:22" s="375" customFormat="1" ht="16" x14ac:dyDescent="0.2">
      <c r="A22" s="15" t="str">
        <f t="shared" si="4"/>
        <v>ZK103.K223.I001</v>
      </c>
      <c r="B22" s="15" t="s">
        <v>77</v>
      </c>
      <c r="C22" s="74" t="s">
        <v>78</v>
      </c>
      <c r="D22" s="75" t="s">
        <v>113</v>
      </c>
      <c r="E22" s="74" t="s">
        <v>21</v>
      </c>
      <c r="F22" s="76" t="s">
        <v>117</v>
      </c>
      <c r="G22" s="75" t="s">
        <v>118</v>
      </c>
      <c r="H22" s="75"/>
      <c r="I22" s="77">
        <v>93.08</v>
      </c>
      <c r="J22" s="78"/>
      <c r="K22" s="79"/>
      <c r="L22" s="80">
        <v>93.08</v>
      </c>
      <c r="M22" s="76"/>
      <c r="N22" s="194">
        <v>93.08</v>
      </c>
      <c r="O22" s="74" t="s">
        <v>118</v>
      </c>
      <c r="P22" s="74"/>
    </row>
    <row r="23" spans="1:22" s="375" customFormat="1" ht="16" x14ac:dyDescent="0.2">
      <c r="A23" s="15" t="str">
        <f t="shared" si="4"/>
        <v>ZK103.K223.I001</v>
      </c>
      <c r="B23" s="15" t="s">
        <v>77</v>
      </c>
      <c r="C23" s="74" t="s">
        <v>78</v>
      </c>
      <c r="D23" s="75" t="s">
        <v>113</v>
      </c>
      <c r="E23" s="74" t="s">
        <v>21</v>
      </c>
      <c r="F23" s="76" t="s">
        <v>119</v>
      </c>
      <c r="G23" s="75" t="s">
        <v>120</v>
      </c>
      <c r="H23" s="75"/>
      <c r="I23" s="77">
        <v>42.93</v>
      </c>
      <c r="J23" s="78"/>
      <c r="K23" s="79"/>
      <c r="L23" s="80">
        <v>42.93</v>
      </c>
      <c r="M23" s="76"/>
      <c r="N23" s="194">
        <v>42.93</v>
      </c>
      <c r="O23" s="74" t="s">
        <v>121</v>
      </c>
      <c r="P23" s="74"/>
    </row>
    <row r="24" spans="1:22" s="375" customFormat="1" ht="16" x14ac:dyDescent="0.2">
      <c r="A24" s="15" t="str">
        <f t="shared" si="4"/>
        <v>ZK103.K223.I001</v>
      </c>
      <c r="B24" s="15" t="s">
        <v>77</v>
      </c>
      <c r="C24" s="74" t="s">
        <v>78</v>
      </c>
      <c r="D24" s="75" t="s">
        <v>113</v>
      </c>
      <c r="E24" s="74" t="s">
        <v>21</v>
      </c>
      <c r="F24" s="76" t="s">
        <v>122</v>
      </c>
      <c r="G24" s="75" t="s">
        <v>123</v>
      </c>
      <c r="H24" s="75"/>
      <c r="I24" s="77">
        <v>20.5</v>
      </c>
      <c r="J24" s="78"/>
      <c r="K24" s="79"/>
      <c r="L24" s="80">
        <v>20.5</v>
      </c>
      <c r="M24" s="76"/>
      <c r="N24" s="194">
        <v>20.5</v>
      </c>
      <c r="O24" s="74"/>
      <c r="P24" s="74"/>
    </row>
    <row r="25" spans="1:22" s="375" customFormat="1" ht="16" x14ac:dyDescent="0.2">
      <c r="A25" s="15" t="str">
        <f t="shared" si="4"/>
        <v>ZK103.K223.I001</v>
      </c>
      <c r="B25" s="15" t="s">
        <v>77</v>
      </c>
      <c r="C25" s="74" t="s">
        <v>78</v>
      </c>
      <c r="D25" s="75" t="s">
        <v>113</v>
      </c>
      <c r="E25" s="74" t="s">
        <v>21</v>
      </c>
      <c r="F25" s="76" t="s">
        <v>124</v>
      </c>
      <c r="G25" s="75"/>
      <c r="H25" s="75"/>
      <c r="I25" s="77">
        <v>21.8</v>
      </c>
      <c r="J25" s="78"/>
      <c r="K25" s="79"/>
      <c r="L25" s="80">
        <v>21.8</v>
      </c>
      <c r="M25" s="76"/>
      <c r="N25" s="194">
        <v>21.8</v>
      </c>
      <c r="O25" s="74" t="s">
        <v>118</v>
      </c>
      <c r="P25" s="74"/>
    </row>
    <row r="26" spans="1:22" s="375" customFormat="1" ht="16" x14ac:dyDescent="0.2">
      <c r="A26" s="15" t="str">
        <f t="shared" si="4"/>
        <v>ZK103.K223.I001</v>
      </c>
      <c r="B26" s="15" t="s">
        <v>77</v>
      </c>
      <c r="C26" s="74" t="s">
        <v>78</v>
      </c>
      <c r="D26" s="75" t="s">
        <v>113</v>
      </c>
      <c r="E26" s="74" t="s">
        <v>21</v>
      </c>
      <c r="F26" s="76" t="s">
        <v>125</v>
      </c>
      <c r="G26" s="75"/>
      <c r="H26" s="75"/>
      <c r="I26" s="77">
        <v>45.75</v>
      </c>
      <c r="J26" s="78"/>
      <c r="K26" s="79"/>
      <c r="L26" s="80">
        <v>45.75</v>
      </c>
      <c r="M26" s="76"/>
      <c r="N26" s="259">
        <v>45.75</v>
      </c>
      <c r="O26" s="74" t="s">
        <v>118</v>
      </c>
      <c r="P26" s="74"/>
      <c r="R26" s="553"/>
      <c r="S26" s="553"/>
      <c r="T26" s="553"/>
      <c r="U26" s="553"/>
      <c r="V26" s="553"/>
    </row>
    <row r="27" spans="1:22" s="375" customFormat="1" ht="16" x14ac:dyDescent="0.2">
      <c r="A27" s="15" t="str">
        <f t="shared" si="4"/>
        <v>ZK103.K223.I001</v>
      </c>
      <c r="B27" s="15" t="s">
        <v>77</v>
      </c>
      <c r="C27" s="74" t="s">
        <v>78</v>
      </c>
      <c r="D27" s="75" t="s">
        <v>113</v>
      </c>
      <c r="E27" s="74" t="s">
        <v>21</v>
      </c>
      <c r="F27" s="76" t="s">
        <v>126</v>
      </c>
      <c r="G27" s="75" t="s">
        <v>127</v>
      </c>
      <c r="H27" s="75"/>
      <c r="I27" s="77">
        <v>139.15</v>
      </c>
      <c r="J27" s="78"/>
      <c r="K27" s="79"/>
      <c r="L27" s="80">
        <v>139.15</v>
      </c>
      <c r="M27" s="76"/>
      <c r="N27" s="259">
        <v>139.15</v>
      </c>
      <c r="O27" s="74" t="s">
        <v>128</v>
      </c>
      <c r="P27" s="83"/>
      <c r="R27" s="553"/>
      <c r="S27" s="553"/>
      <c r="T27" s="553"/>
      <c r="U27" s="553"/>
      <c r="V27" s="553"/>
    </row>
    <row r="28" spans="1:22" s="375" customFormat="1" ht="16" x14ac:dyDescent="0.2">
      <c r="A28" s="15" t="str">
        <f t="shared" si="4"/>
        <v>ZK103.K223.I001</v>
      </c>
      <c r="B28" s="15" t="s">
        <v>77</v>
      </c>
      <c r="C28" s="74" t="s">
        <v>78</v>
      </c>
      <c r="D28" s="75" t="s">
        <v>113</v>
      </c>
      <c r="E28" s="74" t="s">
        <v>21</v>
      </c>
      <c r="F28" s="76" t="s">
        <v>129</v>
      </c>
      <c r="G28" s="75" t="s">
        <v>130</v>
      </c>
      <c r="H28" s="75"/>
      <c r="I28" s="77">
        <v>50</v>
      </c>
      <c r="J28" s="78"/>
      <c r="K28" s="79"/>
      <c r="L28" s="80">
        <v>50</v>
      </c>
      <c r="M28" s="76"/>
      <c r="N28" s="259">
        <v>50</v>
      </c>
      <c r="O28" s="74" t="s">
        <v>128</v>
      </c>
      <c r="P28" s="83"/>
      <c r="R28" s="553"/>
      <c r="S28" s="553"/>
      <c r="T28" s="553"/>
      <c r="U28" s="553"/>
      <c r="V28" s="553"/>
    </row>
    <row r="29" spans="1:22" s="375" customFormat="1" ht="16" x14ac:dyDescent="0.2">
      <c r="A29" s="15" t="str">
        <f t="shared" si="4"/>
        <v>ZK103.K223.I001</v>
      </c>
      <c r="B29" s="15" t="s">
        <v>77</v>
      </c>
      <c r="C29" s="74" t="s">
        <v>78</v>
      </c>
      <c r="D29" s="75" t="s">
        <v>113</v>
      </c>
      <c r="E29" s="74" t="s">
        <v>21</v>
      </c>
      <c r="F29" s="76" t="s">
        <v>131</v>
      </c>
      <c r="G29" s="75" t="s">
        <v>132</v>
      </c>
      <c r="H29" s="75"/>
      <c r="I29" s="77">
        <f>453.92+5</f>
        <v>458.92</v>
      </c>
      <c r="J29" s="78"/>
      <c r="K29" s="79"/>
      <c r="L29" s="80">
        <v>458.92</v>
      </c>
      <c r="M29" s="76"/>
      <c r="N29" s="259">
        <v>458.92</v>
      </c>
      <c r="O29" s="74" t="s">
        <v>133</v>
      </c>
      <c r="P29" s="74" t="s">
        <v>134</v>
      </c>
      <c r="R29" s="553"/>
      <c r="S29" s="553"/>
      <c r="T29" s="553"/>
      <c r="U29" s="553"/>
      <c r="V29" s="553"/>
    </row>
    <row r="30" spans="1:22" ht="16" x14ac:dyDescent="0.2">
      <c r="A30" s="15" t="str">
        <f t="shared" si="4"/>
        <v>ZK103.K223.I001</v>
      </c>
      <c r="B30" s="15" t="s">
        <v>77</v>
      </c>
      <c r="C30" s="65" t="s">
        <v>78</v>
      </c>
      <c r="D30" s="66" t="s">
        <v>113</v>
      </c>
      <c r="E30" s="65" t="s">
        <v>21</v>
      </c>
      <c r="F30" s="67" t="s">
        <v>135</v>
      </c>
      <c r="G30" s="115"/>
      <c r="H30" s="115"/>
      <c r="I30" s="68">
        <f>50-8</f>
        <v>42</v>
      </c>
      <c r="J30" s="116"/>
      <c r="K30" s="129"/>
      <c r="L30" s="71">
        <v>41.67</v>
      </c>
      <c r="M30" s="67"/>
      <c r="N30" s="259">
        <v>41.67</v>
      </c>
      <c r="O30" s="65">
        <v>201703034</v>
      </c>
      <c r="P30" s="112"/>
      <c r="Q30" s="553"/>
      <c r="R30" s="553"/>
      <c r="S30" s="553"/>
      <c r="T30" s="553"/>
      <c r="U30" s="553"/>
      <c r="V30" s="553"/>
    </row>
    <row r="31" spans="1:22" ht="16" x14ac:dyDescent="0.2">
      <c r="A31" s="15" t="str">
        <f t="shared" si="4"/>
        <v>ZK103.K223.I001</v>
      </c>
      <c r="B31" s="15" t="s">
        <v>77</v>
      </c>
      <c r="C31" s="74" t="s">
        <v>78</v>
      </c>
      <c r="D31" s="75" t="s">
        <v>113</v>
      </c>
      <c r="E31" s="74" t="s">
        <v>21</v>
      </c>
      <c r="F31" s="114" t="s">
        <v>136</v>
      </c>
      <c r="G31" s="99"/>
      <c r="H31" s="99"/>
      <c r="I31" s="77">
        <v>240</v>
      </c>
      <c r="J31" s="78"/>
      <c r="K31" s="79"/>
      <c r="L31" s="80">
        <v>240</v>
      </c>
      <c r="M31" s="76"/>
      <c r="N31" s="194">
        <v>240</v>
      </c>
      <c r="O31" s="65">
        <v>201703035</v>
      </c>
      <c r="P31" s="112"/>
      <c r="Q31" s="553"/>
      <c r="R31" s="553"/>
      <c r="S31" s="553"/>
      <c r="T31" s="553"/>
      <c r="U31" s="553"/>
      <c r="V31" s="553"/>
    </row>
    <row r="32" spans="1:22" ht="16" x14ac:dyDescent="0.2">
      <c r="A32" s="15" t="str">
        <f t="shared" si="4"/>
        <v>ZK103.K223.I001</v>
      </c>
      <c r="B32" s="15" t="s">
        <v>77</v>
      </c>
      <c r="C32" s="65" t="s">
        <v>78</v>
      </c>
      <c r="D32" s="66" t="s">
        <v>113</v>
      </c>
      <c r="E32" s="65" t="s">
        <v>21</v>
      </c>
      <c r="F32" s="67" t="s">
        <v>137</v>
      </c>
      <c r="G32" s="99"/>
      <c r="H32" s="115"/>
      <c r="I32" s="68">
        <v>419</v>
      </c>
      <c r="J32" s="116"/>
      <c r="K32" s="129"/>
      <c r="L32" s="71">
        <v>419</v>
      </c>
      <c r="M32" s="130"/>
      <c r="N32" s="259">
        <v>419</v>
      </c>
      <c r="O32" s="112"/>
      <c r="P32" s="119"/>
      <c r="Q32" s="553"/>
      <c r="R32" s="553"/>
      <c r="S32" s="553"/>
      <c r="T32" s="553"/>
      <c r="U32" s="553"/>
      <c r="V32" s="553"/>
    </row>
    <row r="33" spans="1:19" ht="16" x14ac:dyDescent="0.2">
      <c r="A33" s="15" t="str">
        <f t="shared" si="4"/>
        <v>ZK103.K223.I001</v>
      </c>
      <c r="B33" s="15" t="s">
        <v>77</v>
      </c>
      <c r="C33" s="65" t="s">
        <v>78</v>
      </c>
      <c r="D33" s="115" t="s">
        <v>113</v>
      </c>
      <c r="E33" s="65" t="s">
        <v>21</v>
      </c>
      <c r="F33" s="67" t="s">
        <v>138</v>
      </c>
      <c r="G33" s="99"/>
      <c r="H33" s="115"/>
      <c r="I33" s="68">
        <v>120</v>
      </c>
      <c r="J33" s="116"/>
      <c r="K33" s="129"/>
      <c r="L33" s="71">
        <v>120</v>
      </c>
      <c r="M33" s="130"/>
      <c r="N33" s="259">
        <v>120</v>
      </c>
      <c r="O33" s="112"/>
      <c r="P33" s="119"/>
      <c r="Q33" s="553"/>
      <c r="R33" s="553"/>
      <c r="S33" s="553"/>
    </row>
    <row r="34" spans="1:19" ht="16" x14ac:dyDescent="0.2">
      <c r="A34" s="15" t="str">
        <f t="shared" si="4"/>
        <v>ZK103.K223.I001</v>
      </c>
      <c r="B34" s="15" t="s">
        <v>77</v>
      </c>
      <c r="C34" s="65" t="s">
        <v>78</v>
      </c>
      <c r="D34" s="66" t="s">
        <v>113</v>
      </c>
      <c r="E34" s="65" t="s">
        <v>21</v>
      </c>
      <c r="F34" s="67" t="s">
        <v>139</v>
      </c>
      <c r="G34" s="66" t="s">
        <v>140</v>
      </c>
      <c r="H34" s="66"/>
      <c r="I34" s="68">
        <v>226.3</v>
      </c>
      <c r="J34" s="69"/>
      <c r="K34" s="70"/>
      <c r="L34" s="71">
        <v>226.3</v>
      </c>
      <c r="M34" s="67"/>
      <c r="N34" s="259">
        <v>226.3</v>
      </c>
      <c r="O34" s="65">
        <v>201704806</v>
      </c>
      <c r="P34" s="65"/>
      <c r="Q34" s="553"/>
      <c r="R34" s="553"/>
      <c r="S34" s="553"/>
    </row>
    <row r="35" spans="1:19" s="375" customFormat="1" ht="16" x14ac:dyDescent="0.2">
      <c r="A35" s="15" t="str">
        <f t="shared" si="4"/>
        <v>ZK103.K223.I001</v>
      </c>
      <c r="B35" s="15" t="s">
        <v>77</v>
      </c>
      <c r="C35" s="74" t="s">
        <v>78</v>
      </c>
      <c r="D35" s="75" t="s">
        <v>113</v>
      </c>
      <c r="E35" s="74" t="s">
        <v>21</v>
      </c>
      <c r="F35" s="76" t="s">
        <v>141</v>
      </c>
      <c r="G35" s="75"/>
      <c r="H35" s="75"/>
      <c r="I35" s="77">
        <v>116</v>
      </c>
      <c r="J35" s="78"/>
      <c r="K35" s="79"/>
      <c r="L35" s="80">
        <v>116</v>
      </c>
      <c r="M35" s="76"/>
      <c r="N35" s="259">
        <v>116</v>
      </c>
      <c r="O35" s="74">
        <v>201705268</v>
      </c>
      <c r="P35" s="74" t="s">
        <v>142</v>
      </c>
      <c r="R35" s="553"/>
      <c r="S35" s="553"/>
    </row>
    <row r="36" spans="1:19" s="375" customFormat="1" ht="16" x14ac:dyDescent="0.2">
      <c r="A36" s="15" t="str">
        <f t="shared" si="4"/>
        <v>ZK103.K223.I001</v>
      </c>
      <c r="B36" s="15" t="s">
        <v>77</v>
      </c>
      <c r="C36" s="74" t="s">
        <v>78</v>
      </c>
      <c r="D36" s="75" t="s">
        <v>113</v>
      </c>
      <c r="E36" s="74" t="s">
        <v>21</v>
      </c>
      <c r="F36" s="76" t="s">
        <v>143</v>
      </c>
      <c r="G36" s="75" t="s">
        <v>144</v>
      </c>
      <c r="H36" s="75"/>
      <c r="I36" s="77">
        <v>108.86</v>
      </c>
      <c r="J36" s="78"/>
      <c r="K36" s="79"/>
      <c r="L36" s="80">
        <v>108.86</v>
      </c>
      <c r="M36" s="76"/>
      <c r="N36" s="259">
        <v>108.86</v>
      </c>
      <c r="O36" s="74">
        <v>201705253</v>
      </c>
      <c r="P36" s="74" t="s">
        <v>142</v>
      </c>
      <c r="R36" s="553"/>
      <c r="S36" s="553"/>
    </row>
    <row r="37" spans="1:19" s="375" customFormat="1" ht="16" x14ac:dyDescent="0.2">
      <c r="A37" s="15" t="str">
        <f t="shared" si="4"/>
        <v>ZK103.K223.I001</v>
      </c>
      <c r="B37" s="15" t="s">
        <v>77</v>
      </c>
      <c r="C37" s="74" t="s">
        <v>78</v>
      </c>
      <c r="D37" s="75" t="s">
        <v>113</v>
      </c>
      <c r="E37" s="74" t="s">
        <v>21</v>
      </c>
      <c r="F37" s="76" t="s">
        <v>145</v>
      </c>
      <c r="G37" s="75" t="s">
        <v>146</v>
      </c>
      <c r="H37" s="75"/>
      <c r="I37" s="77">
        <v>115.25</v>
      </c>
      <c r="J37" s="78"/>
      <c r="K37" s="79"/>
      <c r="L37" s="80">
        <v>115.25</v>
      </c>
      <c r="M37" s="76"/>
      <c r="N37" s="194">
        <v>115.25</v>
      </c>
      <c r="O37" s="74" t="s">
        <v>147</v>
      </c>
      <c r="P37" s="74"/>
    </row>
    <row r="38" spans="1:19" s="375" customFormat="1" ht="16" x14ac:dyDescent="0.2">
      <c r="A38" s="15" t="str">
        <f t="shared" si="4"/>
        <v>ZK103.K223.I001</v>
      </c>
      <c r="B38" s="15" t="s">
        <v>77</v>
      </c>
      <c r="C38" s="74" t="s">
        <v>78</v>
      </c>
      <c r="D38" s="75" t="s">
        <v>113</v>
      </c>
      <c r="E38" s="74" t="s">
        <v>21</v>
      </c>
      <c r="F38" s="511" t="s">
        <v>148</v>
      </c>
      <c r="G38" s="377"/>
      <c r="H38" s="377"/>
      <c r="I38" s="77">
        <v>113.29</v>
      </c>
      <c r="J38" s="379"/>
      <c r="K38" s="380"/>
      <c r="L38" s="80">
        <v>113.29</v>
      </c>
      <c r="M38" s="376"/>
      <c r="N38" s="194">
        <v>113.29</v>
      </c>
      <c r="O38" s="374"/>
      <c r="P38" s="374"/>
    </row>
    <row r="39" spans="1:19" s="375" customFormat="1" ht="16" x14ac:dyDescent="0.2">
      <c r="A39" s="15" t="str">
        <f t="shared" si="4"/>
        <v>ZK103.K115.I001</v>
      </c>
      <c r="B39" s="15" t="s">
        <v>77</v>
      </c>
      <c r="C39" s="374" t="s">
        <v>78</v>
      </c>
      <c r="D39" s="377" t="s">
        <v>149</v>
      </c>
      <c r="E39" s="374" t="s">
        <v>21</v>
      </c>
      <c r="F39" s="511" t="s">
        <v>150</v>
      </c>
      <c r="G39" s="377" t="s">
        <v>151</v>
      </c>
      <c r="H39" s="377"/>
      <c r="I39" s="77">
        <f>500-115.25-62.5-133.8+72.95</f>
        <v>261.39999999999998</v>
      </c>
      <c r="J39" s="379"/>
      <c r="K39" s="380"/>
      <c r="L39" s="80">
        <v>261.39999999999998</v>
      </c>
      <c r="M39" s="376"/>
      <c r="N39" s="412">
        <f>IFERROR(VLOOKUP(A39,'[1]Sum table'!$A:$AV,48,0),0)-N40-N41</f>
        <v>261.39999999999998</v>
      </c>
      <c r="O39" s="374"/>
      <c r="P39" s="381" t="s">
        <v>152</v>
      </c>
    </row>
    <row r="40" spans="1:19" s="375" customFormat="1" ht="16" x14ac:dyDescent="0.2">
      <c r="A40" s="15" t="str">
        <f t="shared" si="4"/>
        <v>ZK103.K115.I001</v>
      </c>
      <c r="B40" s="15" t="s">
        <v>77</v>
      </c>
      <c r="C40" s="74" t="s">
        <v>78</v>
      </c>
      <c r="D40" s="75" t="s">
        <v>149</v>
      </c>
      <c r="E40" s="74" t="s">
        <v>21</v>
      </c>
      <c r="F40" s="511" t="s">
        <v>153</v>
      </c>
      <c r="G40" s="377" t="s">
        <v>154</v>
      </c>
      <c r="H40" s="377"/>
      <c r="I40" s="77">
        <v>133.80000000000001</v>
      </c>
      <c r="J40" s="379"/>
      <c r="K40" s="380"/>
      <c r="L40" s="80">
        <v>133.80000000000001</v>
      </c>
      <c r="M40" s="376"/>
      <c r="N40" s="194">
        <v>133.80000000000001</v>
      </c>
      <c r="O40" s="374"/>
      <c r="P40" s="381" t="s">
        <v>155</v>
      </c>
    </row>
    <row r="41" spans="1:19" s="375" customFormat="1" ht="16" x14ac:dyDescent="0.2">
      <c r="A41" s="15" t="str">
        <f t="shared" si="4"/>
        <v>ZK103.K115.I001</v>
      </c>
      <c r="B41" s="15" t="s">
        <v>77</v>
      </c>
      <c r="C41" s="374" t="s">
        <v>78</v>
      </c>
      <c r="D41" s="377" t="s">
        <v>149</v>
      </c>
      <c r="E41" s="374" t="s">
        <v>21</v>
      </c>
      <c r="F41" s="76" t="s">
        <v>156</v>
      </c>
      <c r="G41" s="75" t="s">
        <v>146</v>
      </c>
      <c r="H41" s="75"/>
      <c r="I41" s="77">
        <v>115.25</v>
      </c>
      <c r="J41" s="78"/>
      <c r="K41" s="79"/>
      <c r="L41" s="80">
        <v>115.25</v>
      </c>
      <c r="M41" s="76"/>
      <c r="N41" s="194">
        <v>115.25</v>
      </c>
      <c r="O41" s="74" t="s">
        <v>147</v>
      </c>
      <c r="P41" s="74"/>
    </row>
    <row r="42" spans="1:19" ht="16" x14ac:dyDescent="0.2">
      <c r="A42" s="15"/>
      <c r="B42" s="15"/>
      <c r="C42" s="122"/>
      <c r="D42" s="123"/>
      <c r="E42" s="122"/>
      <c r="F42" s="45"/>
      <c r="G42" s="123"/>
      <c r="H42" s="123"/>
      <c r="I42" s="124"/>
      <c r="J42" s="48"/>
      <c r="K42" s="125"/>
      <c r="L42" s="108"/>
      <c r="M42" s="126"/>
      <c r="N42" s="127"/>
      <c r="O42" s="122"/>
      <c r="P42" s="138"/>
      <c r="Q42" s="553"/>
      <c r="R42" s="553"/>
      <c r="S42" s="553"/>
    </row>
    <row r="43" spans="1:19" ht="16" x14ac:dyDescent="0.2">
      <c r="A43" s="15" t="str">
        <f>C43&amp;B43&amp;D43&amp;B43&amp;E43</f>
        <v>..</v>
      </c>
      <c r="B43" s="15" t="s">
        <v>77</v>
      </c>
      <c r="C43" s="112"/>
      <c r="D43" s="553"/>
      <c r="E43" s="112"/>
      <c r="F43" s="56" t="s">
        <v>157</v>
      </c>
      <c r="G43" s="553"/>
      <c r="H43" s="55"/>
      <c r="I43" s="57"/>
      <c r="J43" s="58">
        <f>SUM(I44:I66)</f>
        <v>2960.0299999999993</v>
      </c>
      <c r="K43" s="59"/>
      <c r="L43" s="60"/>
      <c r="M43" s="61"/>
      <c r="N43" s="93"/>
      <c r="O43" s="112"/>
      <c r="P43" s="113"/>
      <c r="Q43" s="553"/>
      <c r="R43" s="553"/>
      <c r="S43" s="553"/>
    </row>
    <row r="44" spans="1:19" ht="16" x14ac:dyDescent="0.2">
      <c r="A44" s="15" t="str">
        <f t="shared" ref="A44:A64" si="5">C44&amp;B44&amp;D44&amp;B44&amp;E44</f>
        <v>ZK110.K281.I001</v>
      </c>
      <c r="B44" s="15" t="s">
        <v>77</v>
      </c>
      <c r="C44" s="65" t="s">
        <v>158</v>
      </c>
      <c r="D44" s="64" t="s">
        <v>159</v>
      </c>
      <c r="E44" s="65" t="s">
        <v>21</v>
      </c>
      <c r="F44" s="67" t="s">
        <v>30</v>
      </c>
      <c r="G44" s="115" t="s">
        <v>160</v>
      </c>
      <c r="H44" s="66"/>
      <c r="I44" s="68">
        <v>1875</v>
      </c>
      <c r="J44" s="116"/>
      <c r="K44" s="129"/>
      <c r="L44" s="71">
        <v>1875</v>
      </c>
      <c r="M44" s="67"/>
      <c r="N44" s="71">
        <f>IFERROR(VLOOKUP(A44,'[1]Sum table'!$A:$AV,48,0),0)-N54-N45-N55-N56-SUM(N57:N64)-SUM(N49:N53)</f>
        <v>1875</v>
      </c>
      <c r="O44" s="65">
        <v>201703100</v>
      </c>
      <c r="P44" s="113"/>
      <c r="Q44" s="553"/>
      <c r="R44" s="553"/>
      <c r="S44" s="553"/>
    </row>
    <row r="45" spans="1:19" s="375" customFormat="1" ht="16" x14ac:dyDescent="0.2">
      <c r="A45" s="15" t="str">
        <f t="shared" si="5"/>
        <v>ZK110.K281.I001</v>
      </c>
      <c r="B45" s="15" t="s">
        <v>77</v>
      </c>
      <c r="C45" s="374" t="s">
        <v>158</v>
      </c>
      <c r="D45" s="375" t="s">
        <v>159</v>
      </c>
      <c r="E45" s="374" t="s">
        <v>21</v>
      </c>
      <c r="F45" s="376" t="s">
        <v>161</v>
      </c>
      <c r="G45" s="375" t="s">
        <v>162</v>
      </c>
      <c r="H45" s="377" t="s">
        <v>163</v>
      </c>
      <c r="I45" s="378">
        <v>324</v>
      </c>
      <c r="J45" s="379"/>
      <c r="K45" s="380"/>
      <c r="L45" s="80">
        <v>324</v>
      </c>
      <c r="M45" s="376"/>
      <c r="N45" s="412">
        <f>162+162</f>
        <v>324</v>
      </c>
      <c r="O45" s="374">
        <v>201704804</v>
      </c>
      <c r="P45" s="381" t="s">
        <v>164</v>
      </c>
    </row>
    <row r="46" spans="1:19" s="375" customFormat="1" ht="16" x14ac:dyDescent="0.2">
      <c r="A46" s="15" t="str">
        <f t="shared" si="5"/>
        <v>ZK110.K281.I001</v>
      </c>
      <c r="B46" s="15" t="s">
        <v>77</v>
      </c>
      <c r="C46" s="374" t="s">
        <v>158</v>
      </c>
      <c r="D46" s="375" t="s">
        <v>159</v>
      </c>
      <c r="E46" s="374" t="s">
        <v>21</v>
      </c>
      <c r="F46" s="376" t="s">
        <v>38</v>
      </c>
      <c r="G46" s="377" t="s">
        <v>165</v>
      </c>
      <c r="H46" s="377"/>
      <c r="I46" s="378"/>
      <c r="J46" s="379"/>
      <c r="K46" s="380"/>
      <c r="L46" s="80"/>
      <c r="M46" s="376"/>
      <c r="N46" s="412"/>
      <c r="O46" s="374"/>
      <c r="P46" s="381"/>
    </row>
    <row r="47" spans="1:19" s="375" customFormat="1" ht="16" x14ac:dyDescent="0.2">
      <c r="A47" s="15" t="str">
        <f t="shared" si="5"/>
        <v>ZK110.K281.I001</v>
      </c>
      <c r="B47" s="15" t="s">
        <v>77</v>
      </c>
      <c r="C47" s="374" t="s">
        <v>158</v>
      </c>
      <c r="D47" s="375" t="s">
        <v>159</v>
      </c>
      <c r="E47" s="374" t="s">
        <v>21</v>
      </c>
      <c r="F47" s="376" t="s">
        <v>166</v>
      </c>
      <c r="G47" s="414" t="s">
        <v>165</v>
      </c>
      <c r="H47" s="377"/>
      <c r="I47" s="378">
        <v>0</v>
      </c>
      <c r="J47" s="379"/>
      <c r="K47" s="380"/>
      <c r="L47" s="80"/>
      <c r="M47" s="376"/>
      <c r="N47" s="412"/>
      <c r="O47" s="374"/>
      <c r="P47" s="381"/>
    </row>
    <row r="48" spans="1:19" s="375" customFormat="1" ht="16" x14ac:dyDescent="0.2">
      <c r="A48" s="15" t="str">
        <f t="shared" si="5"/>
        <v>ZK110.K281.I001</v>
      </c>
      <c r="B48" s="15" t="s">
        <v>77</v>
      </c>
      <c r="C48" s="374" t="s">
        <v>158</v>
      </c>
      <c r="D48" s="375" t="s">
        <v>159</v>
      </c>
      <c r="E48" s="374" t="s">
        <v>21</v>
      </c>
      <c r="F48" s="376" t="s">
        <v>45</v>
      </c>
      <c r="G48" s="414" t="s">
        <v>165</v>
      </c>
      <c r="H48" s="377"/>
      <c r="I48" s="378">
        <v>0</v>
      </c>
      <c r="J48" s="379"/>
      <c r="K48" s="380"/>
      <c r="L48" s="80"/>
      <c r="M48" s="376"/>
      <c r="N48" s="412"/>
      <c r="O48" s="374"/>
      <c r="P48" s="381" t="s">
        <v>167</v>
      </c>
    </row>
    <row r="49" spans="1:16" s="375" customFormat="1" ht="16" x14ac:dyDescent="0.2">
      <c r="A49" s="15" t="str">
        <f t="shared" si="5"/>
        <v>ZK110.K281.I001</v>
      </c>
      <c r="B49" s="15" t="s">
        <v>77</v>
      </c>
      <c r="C49" s="374" t="s">
        <v>158</v>
      </c>
      <c r="D49" s="375" t="s">
        <v>159</v>
      </c>
      <c r="E49" s="374" t="s">
        <v>21</v>
      </c>
      <c r="F49" s="376" t="s">
        <v>168</v>
      </c>
      <c r="G49" s="414"/>
      <c r="H49" s="377"/>
      <c r="I49" s="378">
        <v>18.7</v>
      </c>
      <c r="J49" s="379"/>
      <c r="K49" s="380"/>
      <c r="L49" s="80">
        <v>18.7</v>
      </c>
      <c r="M49" s="376"/>
      <c r="N49" s="412">
        <v>18.7</v>
      </c>
      <c r="O49" s="374"/>
      <c r="P49" s="381"/>
    </row>
    <row r="50" spans="1:16" s="375" customFormat="1" ht="16" x14ac:dyDescent="0.2">
      <c r="A50" s="15" t="str">
        <f t="shared" si="5"/>
        <v>ZK110.K281.I001</v>
      </c>
      <c r="B50" s="15" t="s">
        <v>77</v>
      </c>
      <c r="C50" s="374" t="s">
        <v>158</v>
      </c>
      <c r="D50" s="375" t="s">
        <v>159</v>
      </c>
      <c r="E50" s="374" t="s">
        <v>21</v>
      </c>
      <c r="F50" s="376" t="s">
        <v>169</v>
      </c>
      <c r="G50" s="414"/>
      <c r="H50" s="377"/>
      <c r="I50" s="378">
        <v>3.99</v>
      </c>
      <c r="J50" s="379"/>
      <c r="K50" s="380"/>
      <c r="L50" s="80">
        <v>3.99</v>
      </c>
      <c r="M50" s="376"/>
      <c r="N50" s="412">
        <v>3.99</v>
      </c>
      <c r="O50" s="374"/>
      <c r="P50" s="381"/>
    </row>
    <row r="51" spans="1:16" s="375" customFormat="1" ht="16" x14ac:dyDescent="0.2">
      <c r="A51" s="15" t="str">
        <f t="shared" si="5"/>
        <v>ZK110.K281.I001</v>
      </c>
      <c r="B51" s="15" t="s">
        <v>77</v>
      </c>
      <c r="C51" s="374" t="s">
        <v>158</v>
      </c>
      <c r="D51" s="375" t="s">
        <v>159</v>
      </c>
      <c r="E51" s="374" t="s">
        <v>21</v>
      </c>
      <c r="F51" s="376" t="s">
        <v>170</v>
      </c>
      <c r="G51" s="414"/>
      <c r="H51" s="377"/>
      <c r="I51" s="378">
        <v>14.5</v>
      </c>
      <c r="J51" s="379"/>
      <c r="K51" s="380"/>
      <c r="L51" s="80">
        <v>14.5</v>
      </c>
      <c r="M51" s="376"/>
      <c r="N51" s="412">
        <v>14.5</v>
      </c>
      <c r="O51" s="374"/>
      <c r="P51" s="381"/>
    </row>
    <row r="52" spans="1:16" s="375" customFormat="1" ht="16" x14ac:dyDescent="0.2">
      <c r="A52" s="15" t="str">
        <f t="shared" si="5"/>
        <v>ZK110.K281.I001</v>
      </c>
      <c r="B52" s="15" t="s">
        <v>77</v>
      </c>
      <c r="C52" s="374" t="s">
        <v>158</v>
      </c>
      <c r="D52" s="375" t="s">
        <v>159</v>
      </c>
      <c r="E52" s="374" t="s">
        <v>21</v>
      </c>
      <c r="F52" s="376" t="s">
        <v>171</v>
      </c>
      <c r="G52" s="414"/>
      <c r="H52" s="377"/>
      <c r="I52" s="378">
        <v>3.88</v>
      </c>
      <c r="J52" s="379"/>
      <c r="K52" s="380"/>
      <c r="L52" s="80">
        <v>3.88</v>
      </c>
      <c r="M52" s="376"/>
      <c r="N52" s="412">
        <v>3.88</v>
      </c>
      <c r="O52" s="374"/>
      <c r="P52" s="381"/>
    </row>
    <row r="53" spans="1:16" s="375" customFormat="1" ht="16" x14ac:dyDescent="0.2">
      <c r="A53" s="15" t="str">
        <f t="shared" si="5"/>
        <v>ZK110.K281.I001</v>
      </c>
      <c r="B53" s="15" t="s">
        <v>77</v>
      </c>
      <c r="C53" s="374" t="s">
        <v>158</v>
      </c>
      <c r="D53" s="375" t="s">
        <v>159</v>
      </c>
      <c r="E53" s="374" t="s">
        <v>21</v>
      </c>
      <c r="F53" s="376" t="s">
        <v>172</v>
      </c>
      <c r="G53" s="414"/>
      <c r="H53" s="377"/>
      <c r="I53" s="378">
        <v>6</v>
      </c>
      <c r="J53" s="379"/>
      <c r="K53" s="380"/>
      <c r="L53" s="80">
        <v>6</v>
      </c>
      <c r="M53" s="376"/>
      <c r="N53" s="412">
        <v>6</v>
      </c>
      <c r="O53" s="374"/>
      <c r="P53" s="381"/>
    </row>
    <row r="54" spans="1:16" ht="16" x14ac:dyDescent="0.2">
      <c r="A54" s="15" t="str">
        <f t="shared" si="5"/>
        <v>ZK110.K281.I001</v>
      </c>
      <c r="B54" s="15" t="s">
        <v>77</v>
      </c>
      <c r="C54" s="65" t="s">
        <v>158</v>
      </c>
      <c r="D54" s="64" t="s">
        <v>159</v>
      </c>
      <c r="E54" s="65" t="s">
        <v>21</v>
      </c>
      <c r="F54" s="67" t="s">
        <v>161</v>
      </c>
      <c r="G54" s="64" t="s">
        <v>173</v>
      </c>
      <c r="H54" s="66"/>
      <c r="I54" s="68">
        <v>200</v>
      </c>
      <c r="J54" s="69"/>
      <c r="K54" s="70"/>
      <c r="L54" s="71">
        <v>200</v>
      </c>
      <c r="M54" s="67"/>
      <c r="N54" s="72">
        <v>200</v>
      </c>
      <c r="O54" s="65">
        <v>201703632</v>
      </c>
      <c r="P54" s="73"/>
    </row>
    <row r="55" spans="1:16" s="375" customFormat="1" ht="16" x14ac:dyDescent="0.2">
      <c r="A55" s="15" t="str">
        <f t="shared" si="5"/>
        <v>ZK110.K281.I001</v>
      </c>
      <c r="B55" s="15" t="s">
        <v>77</v>
      </c>
      <c r="C55" s="374" t="s">
        <v>158</v>
      </c>
      <c r="D55" s="375" t="s">
        <v>159</v>
      </c>
      <c r="E55" s="374" t="s">
        <v>21</v>
      </c>
      <c r="F55" s="376" t="s">
        <v>35</v>
      </c>
      <c r="G55" s="377" t="s">
        <v>174</v>
      </c>
      <c r="H55" s="377" t="s">
        <v>175</v>
      </c>
      <c r="I55" s="378">
        <v>239.8</v>
      </c>
      <c r="J55" s="379"/>
      <c r="K55" s="380"/>
      <c r="L55" s="80">
        <v>239.8</v>
      </c>
      <c r="M55" s="376"/>
      <c r="N55" s="72">
        <v>239.8</v>
      </c>
      <c r="O55" s="374" t="s">
        <v>176</v>
      </c>
      <c r="P55" s="381"/>
    </row>
    <row r="56" spans="1:16" s="375" customFormat="1" ht="16" x14ac:dyDescent="0.2">
      <c r="A56" s="15" t="str">
        <f t="shared" si="5"/>
        <v>ZK110.K281.I001</v>
      </c>
      <c r="B56" s="15" t="s">
        <v>77</v>
      </c>
      <c r="C56" s="74" t="s">
        <v>158</v>
      </c>
      <c r="D56" s="15" t="s">
        <v>159</v>
      </c>
      <c r="E56" s="74" t="s">
        <v>21</v>
      </c>
      <c r="F56" s="76" t="s">
        <v>177</v>
      </c>
      <c r="G56" s="99" t="s">
        <v>178</v>
      </c>
      <c r="H56" s="75"/>
      <c r="I56" s="77">
        <v>210</v>
      </c>
      <c r="J56" s="78"/>
      <c r="K56" s="79"/>
      <c r="L56" s="80">
        <v>210</v>
      </c>
      <c r="M56" s="76"/>
      <c r="N56" s="82">
        <v>210</v>
      </c>
      <c r="O56" s="74">
        <v>201704623</v>
      </c>
      <c r="P56" s="381" t="s">
        <v>179</v>
      </c>
    </row>
    <row r="57" spans="1:16" s="375" customFormat="1" ht="16" x14ac:dyDescent="0.2">
      <c r="A57" s="15" t="str">
        <f t="shared" si="5"/>
        <v>ZK110.K281.I001</v>
      </c>
      <c r="B57" s="15" t="s">
        <v>77</v>
      </c>
      <c r="C57" s="74" t="s">
        <v>158</v>
      </c>
      <c r="D57" s="15" t="s">
        <v>159</v>
      </c>
      <c r="E57" s="74" t="s">
        <v>21</v>
      </c>
      <c r="F57" s="76" t="s">
        <v>177</v>
      </c>
      <c r="G57" s="99" t="s">
        <v>180</v>
      </c>
      <c r="H57" s="75" t="s">
        <v>175</v>
      </c>
      <c r="I57" s="80">
        <v>24.11</v>
      </c>
      <c r="J57" s="78"/>
      <c r="K57" s="79"/>
      <c r="L57" s="80">
        <v>24.11</v>
      </c>
      <c r="M57" s="76"/>
      <c r="N57" s="82">
        <v>24.11</v>
      </c>
      <c r="O57" s="74" t="s">
        <v>181</v>
      </c>
      <c r="P57" s="381"/>
    </row>
    <row r="58" spans="1:16" s="375" customFormat="1" ht="16" x14ac:dyDescent="0.2">
      <c r="A58" s="15" t="str">
        <f t="shared" si="5"/>
        <v>ZK110.K281.I001</v>
      </c>
      <c r="B58" s="15" t="s">
        <v>77</v>
      </c>
      <c r="C58" s="74" t="s">
        <v>158</v>
      </c>
      <c r="D58" s="15" t="s">
        <v>159</v>
      </c>
      <c r="E58" s="74" t="s">
        <v>21</v>
      </c>
      <c r="F58" s="76" t="s">
        <v>177</v>
      </c>
      <c r="G58" s="99" t="s">
        <v>182</v>
      </c>
      <c r="H58" s="75" t="s">
        <v>175</v>
      </c>
      <c r="I58" s="80">
        <v>1.23</v>
      </c>
      <c r="J58" s="78"/>
      <c r="K58" s="79"/>
      <c r="L58" s="80">
        <v>1.23</v>
      </c>
      <c r="M58" s="76"/>
      <c r="N58" s="82">
        <v>1.23</v>
      </c>
      <c r="O58" s="74" t="s">
        <v>181</v>
      </c>
      <c r="P58" s="381"/>
    </row>
    <row r="59" spans="1:16" s="375" customFormat="1" ht="16" x14ac:dyDescent="0.2">
      <c r="A59" s="15" t="str">
        <f t="shared" si="5"/>
        <v>ZK110.K281.I001</v>
      </c>
      <c r="B59" s="15" t="s">
        <v>77</v>
      </c>
      <c r="C59" s="74" t="s">
        <v>158</v>
      </c>
      <c r="D59" s="15" t="s">
        <v>159</v>
      </c>
      <c r="E59" s="74" t="s">
        <v>21</v>
      </c>
      <c r="F59" s="76" t="s">
        <v>177</v>
      </c>
      <c r="G59" s="99" t="s">
        <v>183</v>
      </c>
      <c r="H59" s="75" t="s">
        <v>175</v>
      </c>
      <c r="I59" s="80">
        <v>2.99</v>
      </c>
      <c r="J59" s="78"/>
      <c r="K59" s="79"/>
      <c r="L59" s="80">
        <v>2.99</v>
      </c>
      <c r="M59" s="76"/>
      <c r="N59" s="82">
        <v>2.99</v>
      </c>
      <c r="O59" s="74" t="s">
        <v>181</v>
      </c>
      <c r="P59" s="381"/>
    </row>
    <row r="60" spans="1:16" s="375" customFormat="1" ht="16" x14ac:dyDescent="0.2">
      <c r="A60" s="15" t="str">
        <f t="shared" si="5"/>
        <v>ZK110.K281.I001</v>
      </c>
      <c r="B60" s="15" t="s">
        <v>77</v>
      </c>
      <c r="C60" s="74" t="s">
        <v>158</v>
      </c>
      <c r="D60" s="15" t="s">
        <v>159</v>
      </c>
      <c r="E60" s="74" t="s">
        <v>21</v>
      </c>
      <c r="F60" s="76" t="s">
        <v>184</v>
      </c>
      <c r="G60" s="99" t="s">
        <v>185</v>
      </c>
      <c r="H60" s="75" t="s">
        <v>175</v>
      </c>
      <c r="I60" s="80">
        <v>2.06</v>
      </c>
      <c r="J60" s="78"/>
      <c r="K60" s="79"/>
      <c r="L60" s="80">
        <v>2.06</v>
      </c>
      <c r="M60" s="76"/>
      <c r="N60" s="82">
        <v>2.06</v>
      </c>
      <c r="O60" s="74" t="s">
        <v>181</v>
      </c>
      <c r="P60" s="381"/>
    </row>
    <row r="61" spans="1:16" s="375" customFormat="1" ht="16" x14ac:dyDescent="0.2">
      <c r="A61" s="15" t="str">
        <f t="shared" si="5"/>
        <v>ZK110.K281.I001</v>
      </c>
      <c r="B61" s="15" t="s">
        <v>77</v>
      </c>
      <c r="C61" s="74" t="s">
        <v>158</v>
      </c>
      <c r="D61" s="15" t="s">
        <v>159</v>
      </c>
      <c r="E61" s="74" t="s">
        <v>21</v>
      </c>
      <c r="F61" s="76" t="s">
        <v>177</v>
      </c>
      <c r="G61" s="99" t="s">
        <v>186</v>
      </c>
      <c r="H61" s="75" t="s">
        <v>175</v>
      </c>
      <c r="I61" s="80">
        <v>6.81</v>
      </c>
      <c r="J61" s="78"/>
      <c r="K61" s="79"/>
      <c r="L61" s="80">
        <v>6.81</v>
      </c>
      <c r="M61" s="76"/>
      <c r="N61" s="82">
        <v>6.81</v>
      </c>
      <c r="O61" s="74" t="s">
        <v>181</v>
      </c>
      <c r="P61" s="381"/>
    </row>
    <row r="62" spans="1:16" s="375" customFormat="1" ht="16" x14ac:dyDescent="0.2">
      <c r="A62" s="15" t="str">
        <f t="shared" si="5"/>
        <v>ZK110.K281.I001</v>
      </c>
      <c r="B62" s="15" t="s">
        <v>77</v>
      </c>
      <c r="C62" s="74" t="s">
        <v>158</v>
      </c>
      <c r="D62" s="15" t="s">
        <v>159</v>
      </c>
      <c r="E62" s="74" t="s">
        <v>21</v>
      </c>
      <c r="F62" s="76" t="s">
        <v>177</v>
      </c>
      <c r="G62" s="99" t="s">
        <v>187</v>
      </c>
      <c r="H62" s="75" t="s">
        <v>175</v>
      </c>
      <c r="I62" s="80">
        <v>11.97</v>
      </c>
      <c r="J62" s="78"/>
      <c r="K62" s="79"/>
      <c r="L62" s="80">
        <v>11.97</v>
      </c>
      <c r="M62" s="76"/>
      <c r="N62" s="82">
        <v>11.97</v>
      </c>
      <c r="O62" s="74" t="s">
        <v>181</v>
      </c>
      <c r="P62" s="381"/>
    </row>
    <row r="63" spans="1:16" s="375" customFormat="1" ht="16" x14ac:dyDescent="0.2">
      <c r="A63" s="15" t="str">
        <f t="shared" si="5"/>
        <v>ZK110.K281.I001</v>
      </c>
      <c r="B63" s="15" t="s">
        <v>77</v>
      </c>
      <c r="C63" s="74" t="s">
        <v>158</v>
      </c>
      <c r="D63" s="15" t="s">
        <v>159</v>
      </c>
      <c r="E63" s="74" t="s">
        <v>21</v>
      </c>
      <c r="F63" s="76" t="s">
        <v>177</v>
      </c>
      <c r="G63" s="99" t="s">
        <v>188</v>
      </c>
      <c r="H63" s="75" t="s">
        <v>175</v>
      </c>
      <c r="I63" s="80">
        <v>8.75</v>
      </c>
      <c r="J63" s="78"/>
      <c r="K63" s="79"/>
      <c r="L63" s="80">
        <v>8.75</v>
      </c>
      <c r="M63" s="76"/>
      <c r="N63" s="82">
        <v>8.75</v>
      </c>
      <c r="O63" s="74" t="s">
        <v>181</v>
      </c>
      <c r="P63" s="381"/>
    </row>
    <row r="64" spans="1:16" s="375" customFormat="1" ht="16" x14ac:dyDescent="0.2">
      <c r="A64" s="15" t="str">
        <f t="shared" si="5"/>
        <v>ZK110.K281.I001</v>
      </c>
      <c r="B64" s="15" t="s">
        <v>77</v>
      </c>
      <c r="C64" s="74" t="s">
        <v>158</v>
      </c>
      <c r="D64" s="15" t="s">
        <v>159</v>
      </c>
      <c r="E64" s="74" t="s">
        <v>21</v>
      </c>
      <c r="F64" s="76" t="s">
        <v>177</v>
      </c>
      <c r="G64" s="99" t="s">
        <v>189</v>
      </c>
      <c r="H64" s="75" t="s">
        <v>175</v>
      </c>
      <c r="I64" s="80">
        <v>6.24</v>
      </c>
      <c r="J64" s="78"/>
      <c r="K64" s="79"/>
      <c r="L64" s="80">
        <v>6.24</v>
      </c>
      <c r="M64" s="76"/>
      <c r="N64" s="82">
        <v>6.24</v>
      </c>
      <c r="O64" s="74" t="s">
        <v>181</v>
      </c>
      <c r="P64" s="381"/>
    </row>
    <row r="65" spans="1:16" s="387" customFormat="1" ht="16" x14ac:dyDescent="0.2">
      <c r="A65" s="15" t="str">
        <f t="shared" ref="A65:A128" si="6">C65&amp;B65&amp;D65&amp;B65&amp;E65</f>
        <v>..</v>
      </c>
      <c r="B65" s="15" t="s">
        <v>77</v>
      </c>
      <c r="C65" s="98"/>
      <c r="D65" s="8"/>
      <c r="E65" s="98"/>
      <c r="F65" s="97" t="s">
        <v>190</v>
      </c>
      <c r="G65" s="95" t="s">
        <v>165</v>
      </c>
      <c r="H65" s="132"/>
      <c r="I65" s="133">
        <v>0</v>
      </c>
      <c r="J65" s="134"/>
      <c r="K65" s="135"/>
      <c r="L65" s="90"/>
      <c r="M65" s="97"/>
      <c r="N65" s="91"/>
      <c r="O65" s="98"/>
      <c r="P65" s="413"/>
    </row>
    <row r="66" spans="1:16" s="373" customFormat="1" ht="16" x14ac:dyDescent="0.2">
      <c r="A66" s="15" t="str">
        <f t="shared" si="6"/>
        <v>..</v>
      </c>
      <c r="B66" s="15" t="s">
        <v>77</v>
      </c>
      <c r="C66" s="400"/>
      <c r="E66" s="400"/>
      <c r="F66" s="403"/>
      <c r="G66" s="404"/>
      <c r="H66" s="404"/>
      <c r="I66" s="408"/>
      <c r="J66" s="407"/>
      <c r="K66" s="409"/>
      <c r="L66" s="410"/>
      <c r="M66" s="403"/>
      <c r="N66" s="411"/>
      <c r="O66" s="400"/>
      <c r="P66" s="401"/>
    </row>
    <row r="67" spans="1:16" ht="16" x14ac:dyDescent="0.2">
      <c r="A67" s="15" t="str">
        <f t="shared" si="6"/>
        <v>..</v>
      </c>
      <c r="B67" s="15" t="s">
        <v>77</v>
      </c>
      <c r="C67" s="54"/>
      <c r="D67" s="55"/>
      <c r="E67" s="54"/>
      <c r="F67" s="56" t="s">
        <v>191</v>
      </c>
      <c r="G67" s="553"/>
      <c r="H67" s="55"/>
      <c r="I67" s="57"/>
      <c r="J67" s="58">
        <f>SUM(I68:I79)</f>
        <v>4279.1100000000006</v>
      </c>
      <c r="K67" s="59"/>
      <c r="L67" s="60"/>
      <c r="M67" s="61"/>
      <c r="N67" s="93"/>
      <c r="O67" s="54"/>
      <c r="P67" s="63"/>
    </row>
    <row r="68" spans="1:16" ht="16" x14ac:dyDescent="0.2">
      <c r="A68" s="15" t="str">
        <f t="shared" si="6"/>
        <v>ZK111.K283.I001</v>
      </c>
      <c r="B68" s="15" t="s">
        <v>77</v>
      </c>
      <c r="C68" s="146" t="s">
        <v>192</v>
      </c>
      <c r="D68" s="147" t="s">
        <v>193</v>
      </c>
      <c r="E68" s="146" t="s">
        <v>21</v>
      </c>
      <c r="F68" s="148" t="s">
        <v>194</v>
      </c>
      <c r="G68" s="149" t="s">
        <v>195</v>
      </c>
      <c r="H68" s="149"/>
      <c r="I68" s="150">
        <v>452.42</v>
      </c>
      <c r="J68" s="151"/>
      <c r="K68" s="152"/>
      <c r="L68" s="153">
        <v>452.42</v>
      </c>
      <c r="M68" s="86"/>
      <c r="N68" s="72">
        <f>IFERROR(VLOOKUP(A68,'[1]Sum table'!$A:$AV,48,0),0)-N69-N70-N71-N72</f>
        <v>452.42000000000007</v>
      </c>
      <c r="O68" s="65"/>
      <c r="P68" s="73" t="s">
        <v>196</v>
      </c>
    </row>
    <row r="69" spans="1:16" ht="16" x14ac:dyDescent="0.2">
      <c r="A69" s="15" t="str">
        <f t="shared" si="6"/>
        <v>ZK111.K283.I001</v>
      </c>
      <c r="B69" s="15" t="s">
        <v>77</v>
      </c>
      <c r="C69" s="146" t="s">
        <v>192</v>
      </c>
      <c r="D69" s="147" t="s">
        <v>193</v>
      </c>
      <c r="E69" s="146" t="s">
        <v>21</v>
      </c>
      <c r="F69" s="148" t="s">
        <v>194</v>
      </c>
      <c r="G69" s="149" t="s">
        <v>197</v>
      </c>
      <c r="H69" s="149"/>
      <c r="I69" s="150">
        <v>544.69000000000005</v>
      </c>
      <c r="J69" s="151"/>
      <c r="K69" s="152"/>
      <c r="L69" s="153">
        <v>544.69000000000005</v>
      </c>
      <c r="M69" s="67"/>
      <c r="N69" s="72">
        <v>544.69000000000005</v>
      </c>
      <c r="O69" s="65">
        <v>201703083</v>
      </c>
      <c r="P69" s="73" t="s">
        <v>198</v>
      </c>
    </row>
    <row r="70" spans="1:16" ht="16" x14ac:dyDescent="0.2">
      <c r="A70" s="15" t="str">
        <f t="shared" si="6"/>
        <v>ZK111.K283.I001</v>
      </c>
      <c r="B70" s="15" t="s">
        <v>77</v>
      </c>
      <c r="C70" s="146" t="s">
        <v>192</v>
      </c>
      <c r="D70" s="147" t="s">
        <v>193</v>
      </c>
      <c r="E70" s="146" t="s">
        <v>21</v>
      </c>
      <c r="F70" s="148" t="s">
        <v>199</v>
      </c>
      <c r="G70" s="149" t="s">
        <v>200</v>
      </c>
      <c r="H70" s="149"/>
      <c r="I70" s="150">
        <v>750</v>
      </c>
      <c r="J70" s="151"/>
      <c r="K70" s="152"/>
      <c r="L70" s="153">
        <v>750</v>
      </c>
      <c r="M70" s="97"/>
      <c r="N70" s="72">
        <v>750</v>
      </c>
      <c r="O70" s="65">
        <v>201703612</v>
      </c>
      <c r="P70" s="73" t="s">
        <v>201</v>
      </c>
    </row>
    <row r="71" spans="1:16" ht="16" x14ac:dyDescent="0.2">
      <c r="A71" s="15" t="str">
        <f t="shared" si="6"/>
        <v>ZK111.K283.I001</v>
      </c>
      <c r="B71" s="15" t="s">
        <v>77</v>
      </c>
      <c r="C71" s="65" t="s">
        <v>192</v>
      </c>
      <c r="D71" s="115" t="s">
        <v>193</v>
      </c>
      <c r="E71" s="65" t="s">
        <v>21</v>
      </c>
      <c r="F71" s="67" t="s">
        <v>199</v>
      </c>
      <c r="G71" s="66" t="s">
        <v>202</v>
      </c>
      <c r="H71" s="66"/>
      <c r="I71" s="68">
        <v>225</v>
      </c>
      <c r="J71" s="69"/>
      <c r="K71" s="70"/>
      <c r="L71" s="71">
        <v>225</v>
      </c>
      <c r="M71" s="67"/>
      <c r="N71" s="72">
        <v>225</v>
      </c>
      <c r="O71" s="65">
        <v>201704246</v>
      </c>
      <c r="P71" s="92" t="s">
        <v>203</v>
      </c>
    </row>
    <row r="72" spans="1:16" s="375" customFormat="1" ht="16" x14ac:dyDescent="0.2">
      <c r="A72" s="15" t="str">
        <f t="shared" si="6"/>
        <v>ZK111.K283.I001</v>
      </c>
      <c r="B72" s="15" t="s">
        <v>77</v>
      </c>
      <c r="C72" s="74" t="s">
        <v>192</v>
      </c>
      <c r="D72" s="99" t="s">
        <v>193</v>
      </c>
      <c r="E72" s="74" t="s">
        <v>21</v>
      </c>
      <c r="F72" s="76" t="s">
        <v>204</v>
      </c>
      <c r="G72" s="75" t="s">
        <v>205</v>
      </c>
      <c r="H72" s="75"/>
      <c r="I72" s="77">
        <v>424.5</v>
      </c>
      <c r="J72" s="78"/>
      <c r="K72" s="79"/>
      <c r="L72" s="80">
        <v>424.5</v>
      </c>
      <c r="M72" s="76"/>
      <c r="N72" s="82">
        <v>424.5</v>
      </c>
      <c r="O72" s="74">
        <v>201704859</v>
      </c>
      <c r="P72" s="83" t="s">
        <v>206</v>
      </c>
    </row>
    <row r="73" spans="1:16" s="375" customFormat="1" ht="16" x14ac:dyDescent="0.2">
      <c r="A73" s="15" t="str">
        <f t="shared" si="6"/>
        <v>ZK111.K246.I001</v>
      </c>
      <c r="B73" s="15" t="s">
        <v>77</v>
      </c>
      <c r="C73" s="374" t="s">
        <v>192</v>
      </c>
      <c r="D73" s="414" t="s">
        <v>207</v>
      </c>
      <c r="E73" s="374" t="s">
        <v>21</v>
      </c>
      <c r="F73" s="376" t="s">
        <v>208</v>
      </c>
      <c r="G73" s="414"/>
      <c r="H73" s="377"/>
      <c r="I73" s="77">
        <f>2037.89-750-225-424.5-472.5+1334.11-100-330-249-1.25-719.75-100</f>
        <v>0</v>
      </c>
      <c r="J73" s="379"/>
      <c r="K73" s="380"/>
      <c r="L73" s="80"/>
      <c r="M73" s="376"/>
      <c r="N73" s="82">
        <f>IFERROR(VLOOKUP(A73,'[1]Sum table'!$A:$AV,48,0),0)-N74-N75-N76-N77-N78</f>
        <v>0</v>
      </c>
      <c r="O73" s="374"/>
      <c r="P73" s="83"/>
    </row>
    <row r="74" spans="1:16" s="375" customFormat="1" ht="16" x14ac:dyDescent="0.2">
      <c r="A74" s="15" t="str">
        <f t="shared" si="6"/>
        <v>ZK111.K246.I001</v>
      </c>
      <c r="B74" s="15" t="s">
        <v>77</v>
      </c>
      <c r="C74" s="74" t="s">
        <v>192</v>
      </c>
      <c r="D74" s="414" t="s">
        <v>207</v>
      </c>
      <c r="E74" s="74" t="s">
        <v>21</v>
      </c>
      <c r="F74" s="76" t="s">
        <v>209</v>
      </c>
      <c r="G74" s="75" t="s">
        <v>210</v>
      </c>
      <c r="H74" s="75"/>
      <c r="I74" s="77">
        <v>472.5</v>
      </c>
      <c r="J74" s="78"/>
      <c r="K74" s="79"/>
      <c r="L74" s="510">
        <v>472.5</v>
      </c>
      <c r="M74" s="76"/>
      <c r="N74" s="82">
        <v>472.5</v>
      </c>
      <c r="O74" s="74">
        <v>201705717</v>
      </c>
      <c r="P74" s="83" t="s">
        <v>211</v>
      </c>
    </row>
    <row r="75" spans="1:16" s="375" customFormat="1" ht="16" x14ac:dyDescent="0.2">
      <c r="A75" s="15" t="str">
        <f t="shared" si="6"/>
        <v>ZK111.K246.I001</v>
      </c>
      <c r="B75" s="15" t="s">
        <v>77</v>
      </c>
      <c r="C75" s="374" t="s">
        <v>192</v>
      </c>
      <c r="D75" s="414" t="s">
        <v>207</v>
      </c>
      <c r="E75" s="374" t="s">
        <v>21</v>
      </c>
      <c r="F75" s="76" t="s">
        <v>212</v>
      </c>
      <c r="G75" s="75" t="s">
        <v>213</v>
      </c>
      <c r="H75" s="75"/>
      <c r="I75" s="77">
        <v>100</v>
      </c>
      <c r="J75" s="78"/>
      <c r="K75" s="79"/>
      <c r="L75" s="510">
        <v>100</v>
      </c>
      <c r="M75" s="76"/>
      <c r="N75" s="82">
        <v>100</v>
      </c>
      <c r="O75" s="74">
        <v>201706274</v>
      </c>
      <c r="P75" s="83"/>
    </row>
    <row r="76" spans="1:16" s="375" customFormat="1" ht="16" x14ac:dyDescent="0.2">
      <c r="A76" s="15" t="str">
        <f t="shared" si="6"/>
        <v>ZK111.K246.I001</v>
      </c>
      <c r="B76" s="15" t="s">
        <v>77</v>
      </c>
      <c r="C76" s="374" t="s">
        <v>192</v>
      </c>
      <c r="D76" s="414" t="s">
        <v>207</v>
      </c>
      <c r="E76" s="374" t="s">
        <v>21</v>
      </c>
      <c r="F76" s="76" t="s">
        <v>214</v>
      </c>
      <c r="G76" s="75" t="s">
        <v>215</v>
      </c>
      <c r="H76" s="75"/>
      <c r="I76" s="77">
        <v>330</v>
      </c>
      <c r="J76" s="78"/>
      <c r="K76" s="79"/>
      <c r="L76" s="510">
        <v>330</v>
      </c>
      <c r="M76" s="76"/>
      <c r="N76" s="82">
        <v>330</v>
      </c>
      <c r="O76" s="74">
        <v>201706276</v>
      </c>
      <c r="P76" s="83"/>
    </row>
    <row r="77" spans="1:16" s="375" customFormat="1" ht="16" x14ac:dyDescent="0.2">
      <c r="A77" s="15" t="str">
        <f t="shared" si="6"/>
        <v>ZK111.K246.I001</v>
      </c>
      <c r="B77" s="15" t="s">
        <v>77</v>
      </c>
      <c r="C77" s="374" t="s">
        <v>192</v>
      </c>
      <c r="D77" s="414" t="s">
        <v>207</v>
      </c>
      <c r="E77" s="374" t="s">
        <v>21</v>
      </c>
      <c r="F77" s="76" t="s">
        <v>216</v>
      </c>
      <c r="G77" s="75" t="s">
        <v>215</v>
      </c>
      <c r="H77" s="75"/>
      <c r="I77" s="77">
        <v>249</v>
      </c>
      <c r="J77" s="78"/>
      <c r="K77" s="79"/>
      <c r="L77" s="510">
        <v>249</v>
      </c>
      <c r="M77" s="76"/>
      <c r="N77" s="82">
        <v>249</v>
      </c>
      <c r="O77" s="74">
        <v>201706276</v>
      </c>
      <c r="P77" s="83"/>
    </row>
    <row r="78" spans="1:16" s="375" customFormat="1" ht="16" x14ac:dyDescent="0.2">
      <c r="A78" s="15" t="str">
        <f t="shared" si="6"/>
        <v>ZK111.K246.I001</v>
      </c>
      <c r="B78" s="15" t="s">
        <v>77</v>
      </c>
      <c r="C78" s="374" t="s">
        <v>192</v>
      </c>
      <c r="D78" s="414" t="s">
        <v>207</v>
      </c>
      <c r="E78" s="374" t="s">
        <v>21</v>
      </c>
      <c r="F78" s="76" t="s">
        <v>217</v>
      </c>
      <c r="G78" s="75" t="s">
        <v>215</v>
      </c>
      <c r="H78" s="75"/>
      <c r="I78" s="77">
        <v>731</v>
      </c>
      <c r="J78" s="78"/>
      <c r="K78" s="79"/>
      <c r="L78" s="510">
        <v>731</v>
      </c>
      <c r="M78" s="76"/>
      <c r="N78" s="82">
        <v>731</v>
      </c>
      <c r="O78" s="74">
        <v>201706293</v>
      </c>
      <c r="P78" s="83"/>
    </row>
    <row r="79" spans="1:16" s="387" customFormat="1" ht="16" x14ac:dyDescent="0.2">
      <c r="A79" s="15" t="str">
        <f t="shared" si="6"/>
        <v>..</v>
      </c>
      <c r="B79" s="15" t="s">
        <v>77</v>
      </c>
      <c r="C79" s="476"/>
      <c r="D79" s="477"/>
      <c r="E79" s="476"/>
      <c r="F79" s="478"/>
      <c r="G79" s="477"/>
      <c r="H79" s="477"/>
      <c r="I79" s="539"/>
      <c r="J79" s="540"/>
      <c r="K79" s="541"/>
      <c r="L79" s="108"/>
      <c r="M79" s="478"/>
      <c r="N79" s="542"/>
      <c r="O79" s="476"/>
      <c r="P79" s="479"/>
    </row>
    <row r="80" spans="1:16" ht="16" x14ac:dyDescent="0.2">
      <c r="A80" s="15" t="str">
        <f t="shared" si="6"/>
        <v>..</v>
      </c>
      <c r="B80" s="15" t="s">
        <v>77</v>
      </c>
      <c r="C80" s="52"/>
      <c r="D80" s="1"/>
      <c r="E80" s="52"/>
      <c r="F80" s="56" t="s">
        <v>218</v>
      </c>
      <c r="G80" s="154"/>
      <c r="H80" s="155"/>
      <c r="I80" s="35"/>
      <c r="J80" s="58">
        <f>SUM(I81:I129)</f>
        <v>5927.4100000000026</v>
      </c>
      <c r="K80" s="59"/>
      <c r="L80" s="60"/>
      <c r="M80" s="56"/>
      <c r="N80" s="156"/>
      <c r="O80" s="52"/>
      <c r="P80" s="53"/>
    </row>
    <row r="81" spans="1:21" ht="16" x14ac:dyDescent="0.2">
      <c r="A81" s="15" t="str">
        <f t="shared" si="6"/>
        <v>ZK114.K299.I001</v>
      </c>
      <c r="B81" s="15" t="s">
        <v>77</v>
      </c>
      <c r="C81" s="74" t="s">
        <v>219</v>
      </c>
      <c r="D81" s="99" t="s">
        <v>220</v>
      </c>
      <c r="E81" s="74" t="s">
        <v>21</v>
      </c>
      <c r="F81" s="76" t="s">
        <v>221</v>
      </c>
      <c r="G81" s="75" t="s">
        <v>222</v>
      </c>
      <c r="H81" s="75">
        <v>391.43</v>
      </c>
      <c r="I81" s="77">
        <f>H92</f>
        <v>1328.58</v>
      </c>
      <c r="J81" s="120"/>
      <c r="K81" s="121"/>
      <c r="L81" s="80">
        <v>1328.58</v>
      </c>
      <c r="M81" s="76"/>
      <c r="N81" s="82">
        <f>IFERROR(VLOOKUP(A81,'[1]Sum table'!$A:$AV,48,0),0)</f>
        <v>1328.58</v>
      </c>
      <c r="O81" s="74"/>
      <c r="P81" s="83"/>
      <c r="Q81" s="553"/>
      <c r="R81" s="553"/>
      <c r="S81" s="553"/>
      <c r="T81" s="553"/>
      <c r="U81" s="553"/>
    </row>
    <row r="82" spans="1:21" ht="16" x14ac:dyDescent="0.2">
      <c r="A82" s="15" t="str">
        <f t="shared" si="6"/>
        <v>..</v>
      </c>
      <c r="B82" s="15" t="s">
        <v>77</v>
      </c>
      <c r="C82" s="74"/>
      <c r="D82" s="99"/>
      <c r="E82" s="74"/>
      <c r="F82" s="76"/>
      <c r="G82" s="75" t="s">
        <v>223</v>
      </c>
      <c r="H82" s="75">
        <v>16.36</v>
      </c>
      <c r="I82" s="77"/>
      <c r="J82" s="120"/>
      <c r="K82" s="121"/>
      <c r="L82" s="80"/>
      <c r="M82" s="76"/>
      <c r="N82" s="82"/>
      <c r="O82" s="74"/>
      <c r="P82" s="83"/>
      <c r="Q82" s="553"/>
      <c r="R82" s="553"/>
      <c r="S82" s="553"/>
      <c r="T82" s="553"/>
      <c r="U82" s="553"/>
    </row>
    <row r="83" spans="1:21" ht="16" x14ac:dyDescent="0.2">
      <c r="A83" s="15" t="str">
        <f t="shared" si="6"/>
        <v>..</v>
      </c>
      <c r="B83" s="15" t="s">
        <v>77</v>
      </c>
      <c r="C83" s="74"/>
      <c r="D83" s="99"/>
      <c r="E83" s="74"/>
      <c r="F83" s="76"/>
      <c r="G83" s="75" t="s">
        <v>224</v>
      </c>
      <c r="H83" s="75">
        <v>75</v>
      </c>
      <c r="I83" s="77"/>
      <c r="J83" s="120"/>
      <c r="K83" s="121"/>
      <c r="L83" s="80"/>
      <c r="M83" s="76"/>
      <c r="N83" s="82"/>
      <c r="O83" s="74"/>
      <c r="P83" s="83"/>
      <c r="Q83" s="553"/>
      <c r="R83" s="553"/>
      <c r="S83" s="553"/>
      <c r="T83" s="553"/>
      <c r="U83" s="553"/>
    </row>
    <row r="84" spans="1:21" ht="16" x14ac:dyDescent="0.2">
      <c r="A84" s="15" t="str">
        <f t="shared" si="6"/>
        <v>..</v>
      </c>
      <c r="B84" s="15" t="s">
        <v>77</v>
      </c>
      <c r="C84" s="74"/>
      <c r="D84" s="99"/>
      <c r="E84" s="74"/>
      <c r="F84" s="76"/>
      <c r="G84" s="75" t="s">
        <v>225</v>
      </c>
      <c r="H84" s="75">
        <v>318</v>
      </c>
      <c r="I84" s="77"/>
      <c r="J84" s="120"/>
      <c r="K84" s="121"/>
      <c r="L84" s="80"/>
      <c r="M84" s="76"/>
      <c r="N84" s="82"/>
      <c r="O84" s="74"/>
      <c r="P84" s="83"/>
      <c r="Q84" s="553"/>
      <c r="R84" s="553"/>
      <c r="S84" s="553"/>
      <c r="T84" s="553"/>
      <c r="U84" s="553"/>
    </row>
    <row r="85" spans="1:21" ht="16" x14ac:dyDescent="0.2">
      <c r="A85" s="15" t="str">
        <f t="shared" si="6"/>
        <v>..</v>
      </c>
      <c r="B85" s="15" t="s">
        <v>77</v>
      </c>
      <c r="C85" s="74"/>
      <c r="D85" s="99"/>
      <c r="E85" s="74"/>
      <c r="F85" s="76"/>
      <c r="G85" s="75" t="s">
        <v>226</v>
      </c>
      <c r="H85" s="75">
        <v>-50</v>
      </c>
      <c r="I85" s="77"/>
      <c r="J85" s="120"/>
      <c r="K85" s="121"/>
      <c r="L85" s="80"/>
      <c r="M85" s="76"/>
      <c r="N85" s="82"/>
      <c r="O85" s="74"/>
      <c r="P85" s="83"/>
      <c r="Q85" s="553"/>
      <c r="R85" s="553"/>
      <c r="S85" s="553"/>
      <c r="T85" s="553"/>
      <c r="U85" s="553"/>
    </row>
    <row r="86" spans="1:21" ht="16" x14ac:dyDescent="0.2">
      <c r="A86" s="15" t="str">
        <f t="shared" si="6"/>
        <v>..</v>
      </c>
      <c r="B86" s="15" t="s">
        <v>77</v>
      </c>
      <c r="C86" s="74"/>
      <c r="D86" s="99"/>
      <c r="E86" s="74"/>
      <c r="F86" s="76"/>
      <c r="G86" s="75" t="s">
        <v>227</v>
      </c>
      <c r="H86" s="75">
        <v>50</v>
      </c>
      <c r="I86" s="77"/>
      <c r="J86" s="120"/>
      <c r="K86" s="121"/>
      <c r="L86" s="80"/>
      <c r="M86" s="76"/>
      <c r="N86" s="82"/>
      <c r="O86" s="74"/>
      <c r="P86" s="83"/>
      <c r="Q86" s="553"/>
      <c r="R86" s="553"/>
      <c r="S86" s="553"/>
      <c r="T86" s="553"/>
      <c r="U86" s="553"/>
    </row>
    <row r="87" spans="1:21" ht="16" x14ac:dyDescent="0.2">
      <c r="A87" s="15" t="str">
        <f t="shared" si="6"/>
        <v>..</v>
      </c>
      <c r="B87" s="15" t="s">
        <v>77</v>
      </c>
      <c r="C87" s="74"/>
      <c r="D87" s="99"/>
      <c r="E87" s="74"/>
      <c r="F87" s="76"/>
      <c r="G87" s="75" t="s">
        <v>228</v>
      </c>
      <c r="H87" s="75">
        <v>344</v>
      </c>
      <c r="I87" s="77"/>
      <c r="J87" s="120"/>
      <c r="K87" s="121"/>
      <c r="L87" s="80"/>
      <c r="M87" s="76"/>
      <c r="N87" s="82"/>
      <c r="O87" s="74"/>
      <c r="P87" s="83"/>
      <c r="Q87" s="553"/>
      <c r="R87" s="553"/>
      <c r="S87" s="553"/>
      <c r="T87" s="553"/>
      <c r="U87" s="553"/>
    </row>
    <row r="88" spans="1:21" ht="16" x14ac:dyDescent="0.2">
      <c r="A88" s="15" t="str">
        <f t="shared" si="6"/>
        <v>..</v>
      </c>
      <c r="B88" s="15" t="s">
        <v>77</v>
      </c>
      <c r="C88" s="74"/>
      <c r="D88" s="99"/>
      <c r="E88" s="74"/>
      <c r="F88" s="76"/>
      <c r="G88" s="75" t="s">
        <v>229</v>
      </c>
      <c r="H88" s="75">
        <v>75.989999999999995</v>
      </c>
      <c r="I88" s="77"/>
      <c r="J88" s="120"/>
      <c r="K88" s="121"/>
      <c r="L88" s="80"/>
      <c r="M88" s="76"/>
      <c r="N88" s="82"/>
      <c r="O88" s="74"/>
      <c r="P88" s="83"/>
      <c r="Q88" s="553"/>
      <c r="R88" s="553"/>
      <c r="S88" s="553"/>
      <c r="T88" s="553"/>
      <c r="U88" s="553"/>
    </row>
    <row r="89" spans="1:21" ht="16" x14ac:dyDescent="0.2">
      <c r="A89" s="15" t="str">
        <f t="shared" si="6"/>
        <v>..</v>
      </c>
      <c r="B89" s="15" t="s">
        <v>77</v>
      </c>
      <c r="C89" s="74"/>
      <c r="D89" s="99"/>
      <c r="E89" s="74"/>
      <c r="F89" s="76"/>
      <c r="G89" s="75" t="s">
        <v>230</v>
      </c>
      <c r="H89" s="75">
        <v>77.5</v>
      </c>
      <c r="I89" s="77"/>
      <c r="J89" s="120"/>
      <c r="K89" s="121"/>
      <c r="L89" s="80"/>
      <c r="M89" s="76"/>
      <c r="N89" s="82"/>
      <c r="O89" s="74"/>
      <c r="P89" s="83"/>
      <c r="Q89" s="553"/>
      <c r="R89" s="553"/>
      <c r="S89" s="553"/>
      <c r="T89" s="553"/>
      <c r="U89" s="553"/>
    </row>
    <row r="90" spans="1:21" ht="16" x14ac:dyDescent="0.2">
      <c r="A90" s="15" t="str">
        <f t="shared" si="6"/>
        <v>..</v>
      </c>
      <c r="B90" s="15" t="s">
        <v>77</v>
      </c>
      <c r="C90" s="74"/>
      <c r="D90" s="99"/>
      <c r="E90" s="74"/>
      <c r="F90" s="76"/>
      <c r="G90" s="75" t="s">
        <v>231</v>
      </c>
      <c r="H90" s="75">
        <v>20</v>
      </c>
      <c r="I90" s="77"/>
      <c r="J90" s="120"/>
      <c r="K90" s="121"/>
      <c r="L90" s="80"/>
      <c r="M90" s="76"/>
      <c r="N90" s="82"/>
      <c r="O90" s="74"/>
      <c r="P90" s="83"/>
      <c r="Q90" s="553"/>
      <c r="R90" s="553"/>
      <c r="S90" s="553"/>
      <c r="T90" s="553"/>
      <c r="U90" s="553"/>
    </row>
    <row r="91" spans="1:21" ht="16" x14ac:dyDescent="0.2">
      <c r="A91" s="15" t="str">
        <f t="shared" si="6"/>
        <v>..</v>
      </c>
      <c r="B91" s="15" t="s">
        <v>77</v>
      </c>
      <c r="C91" s="74"/>
      <c r="D91" s="99"/>
      <c r="E91" s="74"/>
      <c r="F91" s="76"/>
      <c r="G91" s="75" t="s">
        <v>232</v>
      </c>
      <c r="H91" s="157">
        <v>10.3</v>
      </c>
      <c r="I91" s="77"/>
      <c r="J91" s="120"/>
      <c r="K91" s="121"/>
      <c r="L91" s="80"/>
      <c r="M91" s="76"/>
      <c r="N91" s="82"/>
      <c r="O91" s="74"/>
      <c r="P91" s="83"/>
      <c r="Q91" s="553"/>
      <c r="R91" s="553"/>
      <c r="S91" s="553"/>
      <c r="T91" s="553"/>
      <c r="U91" s="553"/>
    </row>
    <row r="92" spans="1:21" ht="16" x14ac:dyDescent="0.2">
      <c r="A92" s="15" t="str">
        <f t="shared" si="6"/>
        <v>..</v>
      </c>
      <c r="B92" s="15" t="s">
        <v>77</v>
      </c>
      <c r="C92" s="74"/>
      <c r="D92" s="99"/>
      <c r="E92" s="74"/>
      <c r="F92" s="76"/>
      <c r="G92" s="75"/>
      <c r="H92" s="158">
        <f>SUM(H81:H91)</f>
        <v>1328.58</v>
      </c>
      <c r="I92" s="77"/>
      <c r="J92" s="120"/>
      <c r="K92" s="121"/>
      <c r="L92" s="80"/>
      <c r="M92" s="76"/>
      <c r="N92" s="82"/>
      <c r="O92" s="74"/>
      <c r="P92" s="83"/>
      <c r="Q92" s="553"/>
      <c r="R92" s="475"/>
      <c r="S92" s="475"/>
      <c r="T92" s="475"/>
      <c r="U92" s="475"/>
    </row>
    <row r="93" spans="1:21" ht="16" x14ac:dyDescent="0.2">
      <c r="A93" s="15" t="str">
        <f t="shared" si="6"/>
        <v>ZK114.K115.I001</v>
      </c>
      <c r="B93" s="15" t="s">
        <v>77</v>
      </c>
      <c r="C93" s="65" t="s">
        <v>219</v>
      </c>
      <c r="D93" s="115" t="s">
        <v>149</v>
      </c>
      <c r="E93" s="65" t="s">
        <v>21</v>
      </c>
      <c r="F93" s="67" t="s">
        <v>233</v>
      </c>
      <c r="G93" s="66"/>
      <c r="H93" s="159"/>
      <c r="I93" s="68">
        <v>25.7</v>
      </c>
      <c r="J93" s="116"/>
      <c r="K93" s="129"/>
      <c r="L93" s="71">
        <v>25.7</v>
      </c>
      <c r="M93" s="67" t="s">
        <v>93</v>
      </c>
      <c r="N93" s="72">
        <f>IFERROR(VLOOKUP(A93,'[1]Sum table'!$A:$AV,48,0),0)-N94-N95-N96-SUM(N98:N106)</f>
        <v>135.94999999999982</v>
      </c>
      <c r="O93" s="65" t="s">
        <v>128</v>
      </c>
      <c r="P93" s="73" t="s">
        <v>1222</v>
      </c>
      <c r="Q93" s="553"/>
      <c r="R93" s="475"/>
      <c r="S93" s="475"/>
      <c r="T93" s="475"/>
      <c r="U93" s="475"/>
    </row>
    <row r="94" spans="1:21" ht="16" x14ac:dyDescent="0.2">
      <c r="A94" s="15" t="str">
        <f t="shared" si="6"/>
        <v>ZK114.K115.I001</v>
      </c>
      <c r="B94" s="15" t="s">
        <v>77</v>
      </c>
      <c r="C94" s="65" t="s">
        <v>219</v>
      </c>
      <c r="D94" s="115" t="s">
        <v>149</v>
      </c>
      <c r="E94" s="65" t="s">
        <v>21</v>
      </c>
      <c r="F94" s="67" t="s">
        <v>234</v>
      </c>
      <c r="G94" s="115" t="s">
        <v>235</v>
      </c>
      <c r="H94" s="66"/>
      <c r="I94" s="68">
        <v>34.65</v>
      </c>
      <c r="J94" s="116"/>
      <c r="K94" s="129"/>
      <c r="L94" s="68">
        <v>34.65</v>
      </c>
      <c r="M94" s="67" t="s">
        <v>93</v>
      </c>
      <c r="N94" s="72">
        <v>34.65</v>
      </c>
      <c r="O94" s="65" t="s">
        <v>128</v>
      </c>
      <c r="P94" s="73"/>
      <c r="Q94" s="553"/>
      <c r="R94" s="475"/>
      <c r="S94" s="475"/>
      <c r="T94" s="475"/>
      <c r="U94" s="475"/>
    </row>
    <row r="95" spans="1:21" ht="16" x14ac:dyDescent="0.2">
      <c r="A95" s="15" t="str">
        <f t="shared" si="6"/>
        <v>ZK114.K115.I001</v>
      </c>
      <c r="B95" s="15" t="s">
        <v>77</v>
      </c>
      <c r="C95" s="65" t="s">
        <v>219</v>
      </c>
      <c r="D95" s="115" t="s">
        <v>149</v>
      </c>
      <c r="E95" s="65" t="s">
        <v>21</v>
      </c>
      <c r="F95" s="67" t="s">
        <v>236</v>
      </c>
      <c r="G95" s="115"/>
      <c r="H95" s="66"/>
      <c r="I95" s="77">
        <v>23.4</v>
      </c>
      <c r="J95" s="116"/>
      <c r="K95" s="129"/>
      <c r="L95" s="68">
        <v>23.4</v>
      </c>
      <c r="M95" s="67"/>
      <c r="N95" s="72">
        <v>23.4</v>
      </c>
      <c r="O95" s="65"/>
      <c r="P95" s="73"/>
      <c r="Q95" s="553"/>
      <c r="R95" s="475"/>
      <c r="S95" s="475"/>
      <c r="T95" s="475"/>
      <c r="U95" s="475"/>
    </row>
    <row r="96" spans="1:21" s="375" customFormat="1" ht="16" x14ac:dyDescent="0.2">
      <c r="A96" s="15" t="str">
        <f t="shared" si="6"/>
        <v>ZK114.K115.I001</v>
      </c>
      <c r="B96" s="15" t="s">
        <v>77</v>
      </c>
      <c r="C96" s="74" t="s">
        <v>219</v>
      </c>
      <c r="D96" s="99" t="s">
        <v>149</v>
      </c>
      <c r="E96" s="74" t="s">
        <v>21</v>
      </c>
      <c r="F96" s="76" t="s">
        <v>237</v>
      </c>
      <c r="G96" s="99"/>
      <c r="H96" s="75"/>
      <c r="I96" s="77">
        <v>38.700000000000003</v>
      </c>
      <c r="J96" s="120"/>
      <c r="K96" s="121"/>
      <c r="L96" s="77">
        <v>38.700000000000003</v>
      </c>
      <c r="M96" s="76"/>
      <c r="N96" s="82">
        <v>38.700000000000003</v>
      </c>
      <c r="O96" s="74"/>
      <c r="P96" s="83"/>
      <c r="R96" s="544"/>
      <c r="S96" s="544"/>
      <c r="T96" s="544"/>
      <c r="U96" s="544"/>
    </row>
    <row r="97" spans="1:21" s="387" customFormat="1" ht="16" x14ac:dyDescent="0.2">
      <c r="A97" s="15" t="str">
        <f t="shared" si="6"/>
        <v>..</v>
      </c>
      <c r="B97" s="15" t="s">
        <v>77</v>
      </c>
      <c r="C97" s="98"/>
      <c r="D97" s="95"/>
      <c r="E97" s="98"/>
      <c r="F97" s="254" t="s">
        <v>238</v>
      </c>
      <c r="G97" s="95"/>
      <c r="H97" s="132"/>
      <c r="I97" s="493"/>
      <c r="J97" s="261"/>
      <c r="K97" s="262"/>
      <c r="L97" s="133"/>
      <c r="M97" s="97"/>
      <c r="N97" s="91"/>
      <c r="O97" s="98"/>
      <c r="P97" s="96"/>
      <c r="R97" s="545"/>
      <c r="S97" s="545"/>
      <c r="T97" s="545"/>
      <c r="U97" s="545"/>
    </row>
    <row r="98" spans="1:21" s="375" customFormat="1" ht="16" x14ac:dyDescent="0.2">
      <c r="A98" s="15" t="str">
        <f t="shared" si="6"/>
        <v>ZK114.K115.I001</v>
      </c>
      <c r="B98" s="15" t="s">
        <v>77</v>
      </c>
      <c r="C98" s="74" t="s">
        <v>219</v>
      </c>
      <c r="D98" s="99" t="s">
        <v>149</v>
      </c>
      <c r="E98" s="74" t="s">
        <v>21</v>
      </c>
      <c r="F98" s="76" t="s">
        <v>239</v>
      </c>
      <c r="G98" s="99" t="s">
        <v>240</v>
      </c>
      <c r="H98" s="75"/>
      <c r="I98" s="77">
        <v>1585.7</v>
      </c>
      <c r="J98" s="120"/>
      <c r="K98" s="121"/>
      <c r="L98" s="77">
        <v>1585.7</v>
      </c>
      <c r="M98" s="76"/>
      <c r="N98" s="82">
        <v>1585.7</v>
      </c>
      <c r="O98" s="74" t="s">
        <v>121</v>
      </c>
      <c r="P98" s="83"/>
    </row>
    <row r="99" spans="1:21" s="375" customFormat="1" ht="16" x14ac:dyDescent="0.2">
      <c r="A99" s="15" t="str">
        <f t="shared" si="6"/>
        <v>ZK114.K115.I001</v>
      </c>
      <c r="B99" s="15" t="s">
        <v>77</v>
      </c>
      <c r="C99" s="74" t="s">
        <v>219</v>
      </c>
      <c r="D99" s="99" t="s">
        <v>149</v>
      </c>
      <c r="E99" s="74" t="s">
        <v>21</v>
      </c>
      <c r="F99" s="76" t="s">
        <v>241</v>
      </c>
      <c r="G99" s="99" t="s">
        <v>242</v>
      </c>
      <c r="H99" s="75"/>
      <c r="I99" s="77">
        <v>67.67</v>
      </c>
      <c r="J99" s="120"/>
      <c r="K99" s="121"/>
      <c r="L99" s="77">
        <v>67.67</v>
      </c>
      <c r="M99" s="76"/>
      <c r="N99" s="82">
        <v>67.67</v>
      </c>
      <c r="O99" s="74" t="s">
        <v>121</v>
      </c>
      <c r="P99" s="83"/>
    </row>
    <row r="100" spans="1:21" s="375" customFormat="1" ht="16" x14ac:dyDescent="0.2">
      <c r="A100" s="15" t="str">
        <f t="shared" si="6"/>
        <v>ZK114.K115.I001</v>
      </c>
      <c r="B100" s="15" t="s">
        <v>77</v>
      </c>
      <c r="C100" s="74" t="s">
        <v>219</v>
      </c>
      <c r="D100" s="99" t="s">
        <v>149</v>
      </c>
      <c r="E100" s="74" t="s">
        <v>21</v>
      </c>
      <c r="F100" s="76" t="s">
        <v>243</v>
      </c>
      <c r="G100" s="99"/>
      <c r="H100" s="75"/>
      <c r="I100" s="77">
        <v>101.65</v>
      </c>
      <c r="J100" s="120"/>
      <c r="K100" s="121"/>
      <c r="L100" s="77">
        <v>101.65</v>
      </c>
      <c r="M100" s="76"/>
      <c r="N100" s="82">
        <v>101.65</v>
      </c>
      <c r="O100" s="74" t="s">
        <v>121</v>
      </c>
      <c r="P100" s="83"/>
    </row>
    <row r="101" spans="1:21" s="375" customFormat="1" ht="16" x14ac:dyDescent="0.2">
      <c r="A101" s="15" t="str">
        <f t="shared" si="6"/>
        <v>ZK114.K115.I001</v>
      </c>
      <c r="B101" s="15" t="s">
        <v>77</v>
      </c>
      <c r="C101" s="74" t="s">
        <v>219</v>
      </c>
      <c r="D101" s="99" t="s">
        <v>149</v>
      </c>
      <c r="E101" s="74" t="s">
        <v>21</v>
      </c>
      <c r="F101" s="75" t="s">
        <v>244</v>
      </c>
      <c r="G101" s="99" t="s">
        <v>245</v>
      </c>
      <c r="H101" s="75"/>
      <c r="I101" s="77">
        <v>10</v>
      </c>
      <c r="J101" s="353"/>
      <c r="K101" s="121"/>
      <c r="L101" s="543">
        <v>10</v>
      </c>
      <c r="M101" s="75"/>
      <c r="N101" s="82">
        <v>10</v>
      </c>
      <c r="O101" s="74" t="s">
        <v>128</v>
      </c>
      <c r="P101" s="83"/>
    </row>
    <row r="102" spans="1:21" s="375" customFormat="1" ht="16" x14ac:dyDescent="0.2">
      <c r="A102" s="15" t="str">
        <f t="shared" si="6"/>
        <v>ZK114.K115.I001</v>
      </c>
      <c r="B102" s="15" t="s">
        <v>77</v>
      </c>
      <c r="C102" s="74" t="s">
        <v>219</v>
      </c>
      <c r="D102" s="99" t="s">
        <v>149</v>
      </c>
      <c r="E102" s="74" t="s">
        <v>21</v>
      </c>
      <c r="F102" s="75" t="s">
        <v>246</v>
      </c>
      <c r="G102" s="99"/>
      <c r="H102" s="75"/>
      <c r="I102" s="77">
        <v>31.02</v>
      </c>
      <c r="J102" s="353"/>
      <c r="K102" s="121"/>
      <c r="L102" s="543">
        <v>31.02</v>
      </c>
      <c r="M102" s="75"/>
      <c r="N102" s="82">
        <v>31.02</v>
      </c>
      <c r="O102" s="74" t="s">
        <v>121</v>
      </c>
      <c r="P102" s="83"/>
    </row>
    <row r="103" spans="1:21" s="375" customFormat="1" ht="16" x14ac:dyDescent="0.2">
      <c r="A103" s="15" t="str">
        <f t="shared" si="6"/>
        <v>ZK114.K115.I001</v>
      </c>
      <c r="B103" s="15" t="s">
        <v>77</v>
      </c>
      <c r="C103" s="74" t="s">
        <v>219</v>
      </c>
      <c r="D103" s="99" t="s">
        <v>149</v>
      </c>
      <c r="E103" s="74" t="s">
        <v>21</v>
      </c>
      <c r="F103" s="75" t="s">
        <v>247</v>
      </c>
      <c r="G103" s="75" t="s">
        <v>248</v>
      </c>
      <c r="H103" s="75"/>
      <c r="I103" s="77">
        <v>15.01</v>
      </c>
      <c r="J103" s="75"/>
      <c r="K103" s="76"/>
      <c r="L103" s="78">
        <v>15.01</v>
      </c>
      <c r="M103" s="75"/>
      <c r="N103" s="82">
        <v>15.01</v>
      </c>
      <c r="O103" s="74" t="s">
        <v>128</v>
      </c>
      <c r="P103" s="83"/>
    </row>
    <row r="104" spans="1:21" s="375" customFormat="1" ht="16" x14ac:dyDescent="0.2">
      <c r="A104" s="15" t="str">
        <f t="shared" si="6"/>
        <v>ZK114.K115.I001</v>
      </c>
      <c r="B104" s="15" t="s">
        <v>77</v>
      </c>
      <c r="C104" s="74" t="s">
        <v>219</v>
      </c>
      <c r="D104" s="99" t="s">
        <v>149</v>
      </c>
      <c r="E104" s="74" t="s">
        <v>21</v>
      </c>
      <c r="F104" s="75" t="s">
        <v>247</v>
      </c>
      <c r="G104" s="75" t="s">
        <v>249</v>
      </c>
      <c r="H104" s="75"/>
      <c r="I104" s="77">
        <v>18.57</v>
      </c>
      <c r="J104" s="75"/>
      <c r="K104" s="76"/>
      <c r="L104" s="78">
        <v>18.57</v>
      </c>
      <c r="M104" s="75"/>
      <c r="N104" s="82">
        <v>18.57</v>
      </c>
      <c r="O104" s="74" t="s">
        <v>128</v>
      </c>
      <c r="P104" s="83"/>
    </row>
    <row r="105" spans="1:21" s="375" customFormat="1" ht="16" x14ac:dyDescent="0.2">
      <c r="A105" s="15" t="str">
        <f t="shared" si="6"/>
        <v>ZK114.K115.I001</v>
      </c>
      <c r="B105" s="15" t="s">
        <v>77</v>
      </c>
      <c r="C105" s="74" t="s">
        <v>219</v>
      </c>
      <c r="D105" s="99" t="s">
        <v>149</v>
      </c>
      <c r="E105" s="74" t="s">
        <v>21</v>
      </c>
      <c r="F105" s="75" t="s">
        <v>250</v>
      </c>
      <c r="G105" s="75" t="s">
        <v>251</v>
      </c>
      <c r="H105" s="75"/>
      <c r="I105" s="77">
        <v>22.95</v>
      </c>
      <c r="J105" s="75"/>
      <c r="K105" s="76"/>
      <c r="L105" s="78">
        <v>22.95</v>
      </c>
      <c r="M105" s="75"/>
      <c r="N105" s="82">
        <v>22.95</v>
      </c>
      <c r="O105" s="74" t="s">
        <v>128</v>
      </c>
      <c r="P105" s="83"/>
    </row>
    <row r="106" spans="1:21" s="375" customFormat="1" ht="16" x14ac:dyDescent="0.2">
      <c r="A106" s="15" t="str">
        <f t="shared" si="6"/>
        <v>ZK114.K115.I001</v>
      </c>
      <c r="B106" s="15" t="s">
        <v>77</v>
      </c>
      <c r="C106" s="74" t="s">
        <v>219</v>
      </c>
      <c r="D106" s="99" t="s">
        <v>149</v>
      </c>
      <c r="E106" s="74" t="s">
        <v>21</v>
      </c>
      <c r="F106" s="75" t="s">
        <v>252</v>
      </c>
      <c r="G106" s="75" t="s">
        <v>253</v>
      </c>
      <c r="H106" s="75"/>
      <c r="I106" s="77">
        <v>203.24</v>
      </c>
      <c r="J106" s="75"/>
      <c r="K106" s="76"/>
      <c r="L106" s="78">
        <v>203.24</v>
      </c>
      <c r="M106" s="75"/>
      <c r="N106" s="82">
        <v>203.24</v>
      </c>
      <c r="O106" s="74" t="s">
        <v>128</v>
      </c>
      <c r="P106" s="83"/>
    </row>
    <row r="107" spans="1:21" s="544" customFormat="1" ht="16" x14ac:dyDescent="0.2">
      <c r="A107" s="15" t="str">
        <f t="shared" si="6"/>
        <v>ZK114.K115.I001</v>
      </c>
      <c r="B107" s="15" t="s">
        <v>77</v>
      </c>
      <c r="C107" s="434" t="s">
        <v>219</v>
      </c>
      <c r="D107" s="414" t="s">
        <v>149</v>
      </c>
      <c r="E107" s="434" t="s">
        <v>21</v>
      </c>
      <c r="F107" s="500" t="s">
        <v>254</v>
      </c>
      <c r="G107" s="99" t="s">
        <v>255</v>
      </c>
      <c r="H107" s="414"/>
      <c r="I107" s="77">
        <v>110.25</v>
      </c>
      <c r="J107" s="562"/>
      <c r="K107" s="563"/>
      <c r="L107" s="194">
        <v>110.25</v>
      </c>
      <c r="M107" s="500"/>
      <c r="N107" s="412"/>
      <c r="O107" s="434" t="s">
        <v>256</v>
      </c>
      <c r="P107" s="564" t="s">
        <v>257</v>
      </c>
    </row>
    <row r="108" spans="1:21" s="375" customFormat="1" ht="16" x14ac:dyDescent="0.2">
      <c r="A108" s="15" t="str">
        <f t="shared" si="6"/>
        <v>ZK114.K116.I001</v>
      </c>
      <c r="B108" s="15" t="s">
        <v>77</v>
      </c>
      <c r="C108" s="74" t="s">
        <v>219</v>
      </c>
      <c r="D108" s="99" t="s">
        <v>258</v>
      </c>
      <c r="E108" s="74" t="s">
        <v>21</v>
      </c>
      <c r="F108" s="76" t="s">
        <v>259</v>
      </c>
      <c r="G108" s="99" t="s">
        <v>260</v>
      </c>
      <c r="H108" s="75"/>
      <c r="I108" s="77">
        <v>562.80999999999995</v>
      </c>
      <c r="J108" s="120"/>
      <c r="K108" s="121"/>
      <c r="L108" s="77">
        <v>562.80999999999995</v>
      </c>
      <c r="M108" s="76"/>
      <c r="N108" s="82">
        <f>IFERROR(VLOOKUP(A108,'[1]Sum table'!$A:$AV,48,0),0)-N109</f>
        <v>562.80999999999995</v>
      </c>
      <c r="O108" s="74" t="s">
        <v>121</v>
      </c>
      <c r="P108" s="83"/>
    </row>
    <row r="109" spans="1:21" s="375" customFormat="1" ht="16" x14ac:dyDescent="0.2">
      <c r="A109" s="15" t="str">
        <f t="shared" si="6"/>
        <v>ZK114.K116.I001</v>
      </c>
      <c r="B109" s="15" t="s">
        <v>77</v>
      </c>
      <c r="C109" s="74" t="s">
        <v>219</v>
      </c>
      <c r="D109" s="99" t="s">
        <v>258</v>
      </c>
      <c r="E109" s="74" t="s">
        <v>21</v>
      </c>
      <c r="F109" s="76" t="s">
        <v>261</v>
      </c>
      <c r="G109" s="99" t="s">
        <v>262</v>
      </c>
      <c r="H109" s="75"/>
      <c r="I109" s="77">
        <v>458.35</v>
      </c>
      <c r="J109" s="120"/>
      <c r="K109" s="121"/>
      <c r="L109" s="77">
        <v>458.35</v>
      </c>
      <c r="M109" s="76"/>
      <c r="N109" s="82">
        <v>458.35</v>
      </c>
      <c r="O109" s="74" t="s">
        <v>121</v>
      </c>
      <c r="P109" s="83"/>
    </row>
    <row r="110" spans="1:21" ht="16" x14ac:dyDescent="0.2">
      <c r="A110" s="15" t="str">
        <f t="shared" si="6"/>
        <v>ZK114.K227.I001</v>
      </c>
      <c r="B110" s="15" t="s">
        <v>77</v>
      </c>
      <c r="C110" s="112" t="s">
        <v>219</v>
      </c>
      <c r="D110" s="85" t="s">
        <v>100</v>
      </c>
      <c r="E110" s="112" t="s">
        <v>21</v>
      </c>
      <c r="F110" s="130" t="s">
        <v>263</v>
      </c>
      <c r="G110" s="95" t="s">
        <v>165</v>
      </c>
      <c r="H110" s="128"/>
      <c r="I110" s="133">
        <f>1471-5.06-297.97-86.46-141.8-18.68-23.7-23.72-34.88-16.85-167.92-111-21.1-23.17-38.7-300-40-22.73+150-206.92-10+3.24-33.58+200-110.16-10-79.84</f>
        <v>0</v>
      </c>
      <c r="J110" s="160"/>
      <c r="K110" s="161"/>
      <c r="L110" s="90"/>
      <c r="M110" s="130"/>
      <c r="N110" s="600">
        <f>IFERROR(VLOOKUP(A110,'[1]Sum table'!$A:$AV,48,0),0)-N115-N117-N114-N116-N118-N111-N112-N113-N120-N121</f>
        <v>406.60000000000008</v>
      </c>
      <c r="O110" s="112"/>
      <c r="P110" s="113"/>
      <c r="Q110" s="553"/>
      <c r="R110" s="553"/>
      <c r="S110" s="553"/>
      <c r="T110" s="553"/>
      <c r="U110" s="553"/>
    </row>
    <row r="111" spans="1:21" ht="16" x14ac:dyDescent="0.2">
      <c r="A111" s="15" t="str">
        <f t="shared" si="6"/>
        <v>ZK114.K227.I001</v>
      </c>
      <c r="B111" s="15" t="s">
        <v>77</v>
      </c>
      <c r="C111" s="65" t="s">
        <v>219</v>
      </c>
      <c r="D111" s="115" t="s">
        <v>100</v>
      </c>
      <c r="E111" s="65" t="s">
        <v>21</v>
      </c>
      <c r="F111" s="67" t="s">
        <v>264</v>
      </c>
      <c r="G111" s="115" t="s">
        <v>265</v>
      </c>
      <c r="H111" s="66"/>
      <c r="I111" s="68">
        <v>18.68</v>
      </c>
      <c r="J111" s="116"/>
      <c r="K111" s="129"/>
      <c r="L111" s="68">
        <v>18.68</v>
      </c>
      <c r="M111" s="67"/>
      <c r="N111" s="72">
        <v>18.68</v>
      </c>
      <c r="O111" s="65" t="s">
        <v>128</v>
      </c>
      <c r="P111" s="73"/>
      <c r="Q111" s="553"/>
      <c r="R111" s="553"/>
      <c r="S111" s="553"/>
      <c r="T111" s="553"/>
      <c r="U111" s="553"/>
    </row>
    <row r="112" spans="1:21" ht="16" x14ac:dyDescent="0.2">
      <c r="A112" s="15" t="str">
        <f t="shared" si="6"/>
        <v>ZK114.K227.I001</v>
      </c>
      <c r="B112" s="15" t="s">
        <v>77</v>
      </c>
      <c r="C112" s="65" t="s">
        <v>219</v>
      </c>
      <c r="D112" s="115" t="s">
        <v>100</v>
      </c>
      <c r="E112" s="65" t="s">
        <v>21</v>
      </c>
      <c r="F112" s="67" t="s">
        <v>266</v>
      </c>
      <c r="G112" s="115" t="s">
        <v>267</v>
      </c>
      <c r="H112" s="66"/>
      <c r="I112" s="68">
        <v>23.7</v>
      </c>
      <c r="J112" s="116"/>
      <c r="K112" s="129"/>
      <c r="L112" s="68">
        <v>23.7</v>
      </c>
      <c r="M112" s="67"/>
      <c r="N112" s="72">
        <v>23.7</v>
      </c>
      <c r="O112" s="65" t="s">
        <v>128</v>
      </c>
      <c r="P112" s="73"/>
      <c r="Q112" s="553"/>
      <c r="R112" s="553"/>
      <c r="S112" s="553"/>
      <c r="T112" s="553"/>
      <c r="U112" s="553"/>
    </row>
    <row r="113" spans="1:16" ht="16" x14ac:dyDescent="0.2">
      <c r="A113" s="15" t="str">
        <f t="shared" si="6"/>
        <v>ZK114.K227.I001</v>
      </c>
      <c r="B113" s="15" t="s">
        <v>77</v>
      </c>
      <c r="C113" s="65" t="s">
        <v>219</v>
      </c>
      <c r="D113" s="115" t="s">
        <v>100</v>
      </c>
      <c r="E113" s="65" t="s">
        <v>21</v>
      </c>
      <c r="F113" s="67" t="s">
        <v>268</v>
      </c>
      <c r="G113" s="115" t="s">
        <v>269</v>
      </c>
      <c r="H113" s="66"/>
      <c r="I113" s="68">
        <v>23.12</v>
      </c>
      <c r="J113" s="116"/>
      <c r="K113" s="129"/>
      <c r="L113" s="68">
        <v>23.12</v>
      </c>
      <c r="M113" s="67"/>
      <c r="N113" s="72">
        <v>23.12</v>
      </c>
      <c r="O113" s="65" t="s">
        <v>128</v>
      </c>
      <c r="P113" s="73"/>
    </row>
    <row r="114" spans="1:16" ht="16" x14ac:dyDescent="0.2">
      <c r="A114" s="15" t="str">
        <f t="shared" si="6"/>
        <v>ZK114.K227.I001</v>
      </c>
      <c r="B114" s="15" t="s">
        <v>77</v>
      </c>
      <c r="C114" s="65" t="s">
        <v>219</v>
      </c>
      <c r="D114" s="115" t="s">
        <v>100</v>
      </c>
      <c r="E114" s="65" t="s">
        <v>21</v>
      </c>
      <c r="F114" s="67" t="s">
        <v>270</v>
      </c>
      <c r="G114" s="115" t="s">
        <v>271</v>
      </c>
      <c r="H114" s="66"/>
      <c r="I114" s="68">
        <v>297.97000000000003</v>
      </c>
      <c r="J114" s="116"/>
      <c r="K114" s="129"/>
      <c r="L114" s="71">
        <v>297.97000000000003</v>
      </c>
      <c r="M114" s="67"/>
      <c r="N114" s="72">
        <v>297.97000000000003</v>
      </c>
      <c r="O114" s="65" t="s">
        <v>272</v>
      </c>
      <c r="P114" s="73"/>
    </row>
    <row r="115" spans="1:16" ht="16" x14ac:dyDescent="0.2">
      <c r="A115" s="15" t="str">
        <f t="shared" si="6"/>
        <v>ZK114.K227.I001</v>
      </c>
      <c r="B115" s="15" t="s">
        <v>77</v>
      </c>
      <c r="C115" s="65" t="s">
        <v>219</v>
      </c>
      <c r="D115" s="115" t="s">
        <v>100</v>
      </c>
      <c r="E115" s="65" t="s">
        <v>21</v>
      </c>
      <c r="F115" s="67" t="s">
        <v>273</v>
      </c>
      <c r="G115" s="66"/>
      <c r="H115" s="66"/>
      <c r="I115" s="68">
        <v>83.46</v>
      </c>
      <c r="J115" s="116"/>
      <c r="K115" s="129"/>
      <c r="L115" s="71">
        <v>83.46</v>
      </c>
      <c r="M115" s="67"/>
      <c r="N115" s="72">
        <v>83.46</v>
      </c>
      <c r="O115" s="424" t="s">
        <v>272</v>
      </c>
      <c r="P115" s="113"/>
    </row>
    <row r="116" spans="1:16" ht="16" x14ac:dyDescent="0.2">
      <c r="A116" s="15" t="str">
        <f t="shared" si="6"/>
        <v>ZK114.K227.I001</v>
      </c>
      <c r="B116" s="15" t="s">
        <v>77</v>
      </c>
      <c r="C116" s="65" t="s">
        <v>219</v>
      </c>
      <c r="D116" s="115" t="s">
        <v>100</v>
      </c>
      <c r="E116" s="65" t="s">
        <v>21</v>
      </c>
      <c r="F116" s="67" t="s">
        <v>274</v>
      </c>
      <c r="G116" s="66" t="s">
        <v>275</v>
      </c>
      <c r="H116" s="66"/>
      <c r="I116" s="68">
        <f>141.8+16.85</f>
        <v>158.65</v>
      </c>
      <c r="J116" s="116"/>
      <c r="K116" s="129"/>
      <c r="L116" s="71">
        <v>158.65</v>
      </c>
      <c r="M116" s="67"/>
      <c r="N116" s="72">
        <v>158.65</v>
      </c>
      <c r="O116" s="65" t="s">
        <v>272</v>
      </c>
      <c r="P116" s="73"/>
    </row>
    <row r="117" spans="1:16" ht="16" x14ac:dyDescent="0.2">
      <c r="A117" s="15" t="str">
        <f t="shared" si="6"/>
        <v>ZK114.K227.I001</v>
      </c>
      <c r="B117" s="15" t="s">
        <v>77</v>
      </c>
      <c r="C117" s="65" t="s">
        <v>219</v>
      </c>
      <c r="D117" s="115" t="s">
        <v>100</v>
      </c>
      <c r="E117" s="65" t="s">
        <v>21</v>
      </c>
      <c r="F117" s="66" t="s">
        <v>276</v>
      </c>
      <c r="G117" s="66"/>
      <c r="H117" s="66"/>
      <c r="I117" s="68">
        <v>5.0599999999999996</v>
      </c>
      <c r="J117" s="66"/>
      <c r="K117" s="67"/>
      <c r="L117" s="69">
        <v>5.0599999999999996</v>
      </c>
      <c r="M117" s="66"/>
      <c r="N117" s="72">
        <v>5.0599999999999996</v>
      </c>
      <c r="O117" s="65">
        <v>201703370</v>
      </c>
      <c r="P117" s="113"/>
    </row>
    <row r="118" spans="1:16" ht="16" x14ac:dyDescent="0.2">
      <c r="A118" s="15" t="str">
        <f t="shared" si="6"/>
        <v>ZK114.K227.I001</v>
      </c>
      <c r="B118" s="15" t="s">
        <v>77</v>
      </c>
      <c r="C118" s="65" t="s">
        <v>219</v>
      </c>
      <c r="D118" s="115" t="s">
        <v>100</v>
      </c>
      <c r="E118" s="65" t="s">
        <v>21</v>
      </c>
      <c r="F118" s="66" t="s">
        <v>277</v>
      </c>
      <c r="G118" s="66" t="s">
        <v>278</v>
      </c>
      <c r="H118" s="66"/>
      <c r="I118" s="68">
        <v>167.92</v>
      </c>
      <c r="J118" s="66"/>
      <c r="K118" s="67"/>
      <c r="L118" s="69">
        <v>167.92</v>
      </c>
      <c r="M118" s="66"/>
      <c r="N118" s="72">
        <v>167.92</v>
      </c>
      <c r="O118" s="65" t="s">
        <v>128</v>
      </c>
      <c r="P118" s="73" t="s">
        <v>279</v>
      </c>
    </row>
    <row r="119" spans="1:16" ht="16" x14ac:dyDescent="0.2">
      <c r="A119" s="15" t="str">
        <f t="shared" si="6"/>
        <v>ZK114.K227.I001</v>
      </c>
      <c r="B119" s="15" t="s">
        <v>77</v>
      </c>
      <c r="C119" s="65" t="s">
        <v>219</v>
      </c>
      <c r="D119" s="115" t="s">
        <v>100</v>
      </c>
      <c r="E119" s="65" t="s">
        <v>21</v>
      </c>
      <c r="F119" s="66" t="s">
        <v>280</v>
      </c>
      <c r="G119" s="66" t="s">
        <v>281</v>
      </c>
      <c r="H119" s="66"/>
      <c r="I119" s="68">
        <v>111</v>
      </c>
      <c r="J119" s="66"/>
      <c r="K119" s="67"/>
      <c r="L119" s="69">
        <v>111</v>
      </c>
      <c r="M119" s="66"/>
      <c r="N119" s="598">
        <v>0</v>
      </c>
      <c r="O119" s="65" t="s">
        <v>282</v>
      </c>
      <c r="P119" s="144"/>
    </row>
    <row r="120" spans="1:16" s="375" customFormat="1" ht="16" x14ac:dyDescent="0.2">
      <c r="A120" s="15" t="str">
        <f t="shared" si="6"/>
        <v>ZK114.K227.I001</v>
      </c>
      <c r="B120" s="15" t="s">
        <v>77</v>
      </c>
      <c r="C120" s="74" t="s">
        <v>219</v>
      </c>
      <c r="D120" s="99" t="s">
        <v>100</v>
      </c>
      <c r="E120" s="74" t="s">
        <v>21</v>
      </c>
      <c r="F120" s="75" t="s">
        <v>283</v>
      </c>
      <c r="G120" s="75" t="s">
        <v>284</v>
      </c>
      <c r="H120" s="75"/>
      <c r="I120" s="77">
        <v>21.6</v>
      </c>
      <c r="J120" s="75"/>
      <c r="K120" s="76"/>
      <c r="L120" s="78">
        <v>21.6</v>
      </c>
      <c r="M120" s="75"/>
      <c r="N120" s="82">
        <v>21.6</v>
      </c>
      <c r="O120" s="74" t="s">
        <v>118</v>
      </c>
      <c r="P120" s="83"/>
    </row>
    <row r="121" spans="1:16" s="375" customFormat="1" ht="16" x14ac:dyDescent="0.2">
      <c r="A121" s="15" t="str">
        <f t="shared" si="6"/>
        <v>ZK114.K227.I001</v>
      </c>
      <c r="B121" s="15" t="s">
        <v>77</v>
      </c>
      <c r="C121" s="74" t="s">
        <v>219</v>
      </c>
      <c r="D121" s="99" t="s">
        <v>100</v>
      </c>
      <c r="E121" s="74" t="s">
        <v>21</v>
      </c>
      <c r="F121" s="75" t="s">
        <v>285</v>
      </c>
      <c r="G121" s="75" t="s">
        <v>286</v>
      </c>
      <c r="H121" s="75"/>
      <c r="I121" s="77">
        <v>40</v>
      </c>
      <c r="J121" s="75"/>
      <c r="K121" s="76"/>
      <c r="L121" s="78">
        <v>40</v>
      </c>
      <c r="M121" s="75"/>
      <c r="N121" s="82">
        <v>40</v>
      </c>
      <c r="O121" s="74" t="s">
        <v>128</v>
      </c>
      <c r="P121" s="83"/>
    </row>
    <row r="122" spans="1:16" s="373" customFormat="1" ht="16" x14ac:dyDescent="0.2">
      <c r="A122" s="15" t="str">
        <f t="shared" si="6"/>
        <v>ZK114.K227.I001</v>
      </c>
      <c r="B122" s="15" t="s">
        <v>77</v>
      </c>
      <c r="C122" s="400" t="s">
        <v>219</v>
      </c>
      <c r="D122" s="536" t="s">
        <v>100</v>
      </c>
      <c r="E122" s="400" t="s">
        <v>21</v>
      </c>
      <c r="F122" s="457" t="s">
        <v>287</v>
      </c>
      <c r="G122" s="537"/>
      <c r="H122" s="458"/>
      <c r="I122" s="493">
        <v>38</v>
      </c>
      <c r="J122" s="265"/>
      <c r="K122" s="515"/>
      <c r="L122" s="200">
        <v>38</v>
      </c>
      <c r="M122" s="457"/>
      <c r="N122" s="538"/>
      <c r="O122" s="400" t="s">
        <v>147</v>
      </c>
      <c r="P122" s="401"/>
    </row>
    <row r="123" spans="1:16" s="375" customFormat="1" ht="16" x14ac:dyDescent="0.2">
      <c r="A123" s="15" t="str">
        <f t="shared" si="6"/>
        <v>ZK114.K227.I001</v>
      </c>
      <c r="B123" s="15" t="s">
        <v>77</v>
      </c>
      <c r="C123" s="374" t="s">
        <v>219</v>
      </c>
      <c r="D123" s="414" t="s">
        <v>100</v>
      </c>
      <c r="E123" s="374" t="s">
        <v>21</v>
      </c>
      <c r="F123" s="376" t="s">
        <v>288</v>
      </c>
      <c r="G123" s="99" t="s">
        <v>289</v>
      </c>
      <c r="H123" s="377"/>
      <c r="I123" s="77">
        <v>75</v>
      </c>
      <c r="J123" s="120"/>
      <c r="K123" s="121"/>
      <c r="L123" s="80">
        <v>75</v>
      </c>
      <c r="M123" s="376"/>
      <c r="N123" s="412"/>
      <c r="O123" s="374">
        <v>201706539</v>
      </c>
      <c r="P123" s="381" t="s">
        <v>290</v>
      </c>
    </row>
    <row r="124" spans="1:16" s="375" customFormat="1" ht="16" x14ac:dyDescent="0.2">
      <c r="A124" s="15" t="str">
        <f t="shared" si="6"/>
        <v>ZK114.K227.I001</v>
      </c>
      <c r="B124" s="15" t="s">
        <v>77</v>
      </c>
      <c r="C124" s="374" t="s">
        <v>219</v>
      </c>
      <c r="D124" s="414" t="s">
        <v>100</v>
      </c>
      <c r="E124" s="374" t="s">
        <v>21</v>
      </c>
      <c r="F124" s="376" t="s">
        <v>288</v>
      </c>
      <c r="G124" s="99" t="s">
        <v>291</v>
      </c>
      <c r="H124" s="377"/>
      <c r="I124" s="77">
        <v>75</v>
      </c>
      <c r="J124" s="120"/>
      <c r="K124" s="121"/>
      <c r="L124" s="80">
        <v>75</v>
      </c>
      <c r="M124" s="376"/>
      <c r="N124" s="412"/>
      <c r="O124" s="374">
        <v>201706540</v>
      </c>
      <c r="P124" s="381" t="s">
        <v>290</v>
      </c>
    </row>
    <row r="125" spans="1:16" s="375" customFormat="1" ht="16" x14ac:dyDescent="0.2">
      <c r="A125" s="15" t="str">
        <f t="shared" si="6"/>
        <v>ZK114.K227.I001</v>
      </c>
      <c r="B125" s="15" t="s">
        <v>77</v>
      </c>
      <c r="C125" s="374" t="s">
        <v>219</v>
      </c>
      <c r="D125" s="414" t="s">
        <v>100</v>
      </c>
      <c r="E125" s="374" t="s">
        <v>21</v>
      </c>
      <c r="F125" s="376" t="s">
        <v>292</v>
      </c>
      <c r="G125" s="99" t="s">
        <v>289</v>
      </c>
      <c r="H125" s="377"/>
      <c r="I125" s="77">
        <v>75</v>
      </c>
      <c r="J125" s="120"/>
      <c r="K125" s="121"/>
      <c r="L125" s="80">
        <v>75</v>
      </c>
      <c r="M125" s="376"/>
      <c r="N125" s="412"/>
      <c r="O125" s="374">
        <v>201706619</v>
      </c>
      <c r="P125" s="381" t="s">
        <v>290</v>
      </c>
    </row>
    <row r="126" spans="1:16" s="375" customFormat="1" ht="16" x14ac:dyDescent="0.2">
      <c r="A126" s="15" t="str">
        <f t="shared" si="6"/>
        <v>ZK114.K227.I001</v>
      </c>
      <c r="B126" s="15" t="s">
        <v>77</v>
      </c>
      <c r="C126" s="374" t="s">
        <v>219</v>
      </c>
      <c r="D126" s="414" t="s">
        <v>100</v>
      </c>
      <c r="E126" s="374" t="s">
        <v>21</v>
      </c>
      <c r="F126" s="376" t="s">
        <v>292</v>
      </c>
      <c r="G126" s="99" t="s">
        <v>291</v>
      </c>
      <c r="H126" s="377"/>
      <c r="I126" s="77">
        <v>75</v>
      </c>
      <c r="J126" s="120"/>
      <c r="K126" s="121"/>
      <c r="L126" s="80">
        <v>75</v>
      </c>
      <c r="M126" s="376"/>
      <c r="N126" s="412"/>
      <c r="O126" s="374">
        <v>201706620</v>
      </c>
      <c r="P126" s="381" t="s">
        <v>290</v>
      </c>
    </row>
    <row r="127" spans="1:16" s="387" customFormat="1" ht="16" x14ac:dyDescent="0.2">
      <c r="A127" s="15" t="str">
        <f t="shared" si="6"/>
        <v>ZK114.K227.I001</v>
      </c>
      <c r="B127" s="15" t="s">
        <v>77</v>
      </c>
      <c r="C127" s="394" t="s">
        <v>219</v>
      </c>
      <c r="D127" s="391" t="s">
        <v>100</v>
      </c>
      <c r="E127" s="394" t="s">
        <v>21</v>
      </c>
      <c r="F127" s="390" t="s">
        <v>293</v>
      </c>
      <c r="G127" s="95" t="s">
        <v>294</v>
      </c>
      <c r="H127" s="392"/>
      <c r="I127" s="133">
        <f>68.28-68.28</f>
        <v>0</v>
      </c>
      <c r="J127" s="261"/>
      <c r="K127" s="262"/>
      <c r="L127" s="90">
        <f>68.28-68.28</f>
        <v>0</v>
      </c>
      <c r="M127" s="390"/>
      <c r="N127" s="578"/>
      <c r="O127" s="394"/>
      <c r="P127" s="413"/>
    </row>
    <row r="128" spans="1:16" s="387" customFormat="1" ht="16" x14ac:dyDescent="0.2">
      <c r="A128" s="15" t="str">
        <f t="shared" si="6"/>
        <v>ZK114.K227.I001</v>
      </c>
      <c r="B128" s="15" t="s">
        <v>77</v>
      </c>
      <c r="C128" s="394" t="s">
        <v>219</v>
      </c>
      <c r="D128" s="391" t="s">
        <v>100</v>
      </c>
      <c r="E128" s="394" t="s">
        <v>21</v>
      </c>
      <c r="F128" s="390" t="s">
        <v>295</v>
      </c>
      <c r="G128" s="95" t="s">
        <v>296</v>
      </c>
      <c r="H128" s="392"/>
      <c r="I128" s="133">
        <f>50+-50</f>
        <v>0</v>
      </c>
      <c r="J128" s="261"/>
      <c r="K128" s="262"/>
      <c r="L128" s="90">
        <f>50-50</f>
        <v>0</v>
      </c>
      <c r="M128" s="390"/>
      <c r="N128" s="578"/>
      <c r="O128" s="394" t="s">
        <v>296</v>
      </c>
      <c r="P128" s="413"/>
    </row>
    <row r="129" spans="1:16" ht="16" x14ac:dyDescent="0.2">
      <c r="A129" s="15" t="str">
        <f t="shared" ref="A129:A151" si="7">C129&amp;B129&amp;D129&amp;B129&amp;E129</f>
        <v>..</v>
      </c>
      <c r="B129" s="15" t="s">
        <v>77</v>
      </c>
      <c r="C129" s="112"/>
      <c r="D129" s="85"/>
      <c r="E129" s="112"/>
      <c r="F129" s="130"/>
      <c r="G129" s="95"/>
      <c r="H129" s="128"/>
      <c r="I129" s="493"/>
      <c r="J129" s="160"/>
      <c r="K129" s="161"/>
      <c r="L129" s="90"/>
      <c r="M129" s="130"/>
      <c r="N129" s="93"/>
      <c r="O129" s="112"/>
      <c r="P129" s="113"/>
    </row>
    <row r="130" spans="1:16" ht="16" x14ac:dyDescent="0.2">
      <c r="A130" s="15" t="str">
        <f t="shared" si="7"/>
        <v>..</v>
      </c>
      <c r="B130" s="15" t="s">
        <v>77</v>
      </c>
      <c r="C130" s="162"/>
      <c r="D130" s="155"/>
      <c r="E130" s="162"/>
      <c r="F130" s="163" t="s">
        <v>297</v>
      </c>
      <c r="G130" s="155"/>
      <c r="H130" s="155"/>
      <c r="I130" s="35"/>
      <c r="J130" s="58">
        <f>SUM(I131:I134)</f>
        <v>0</v>
      </c>
      <c r="K130" s="56"/>
      <c r="L130" s="60"/>
      <c r="M130" s="56"/>
      <c r="N130" s="156"/>
      <c r="O130" s="162"/>
      <c r="P130" s="164"/>
    </row>
    <row r="131" spans="1:16" s="387" customFormat="1" ht="16" x14ac:dyDescent="0.2">
      <c r="A131" s="15" t="str">
        <f t="shared" si="7"/>
        <v>ZK114.K225.I001</v>
      </c>
      <c r="B131" s="15" t="s">
        <v>77</v>
      </c>
      <c r="C131" s="394" t="s">
        <v>219</v>
      </c>
      <c r="D131" s="392" t="s">
        <v>104</v>
      </c>
      <c r="E131" s="394" t="s">
        <v>21</v>
      </c>
      <c r="F131" s="448" t="s">
        <v>298</v>
      </c>
      <c r="G131" s="391" t="s">
        <v>299</v>
      </c>
      <c r="H131" s="392"/>
      <c r="I131" s="493">
        <f>19926+2450.61-6755-500+1750+21000+900-11000+566.79+16155-6000-6000+0.42+43.1-450-4675-25.7+2094.54+1079.77+2746+1986.18-2628-3000-17000+1600+3342.78-1591.93-1000+1651.2-1735.67+0.2-1000-2000-11.14-500+1000+1000+935.84-270.02+1432.4+5415.6-1000-3000-3000+1207.69+6.08-7329-427.5+7329-1370.93-12000+7240.22-8005.26-300+1804.5+1132.05+180-600+200+250+200+1.25-895.59-150-1171-1.65+43.33+1655.34+1510.16-3.24-47.07+385+0.49+28.17-1.91-4.1-232.62+1500-31.02-33.33+0.01+10+198.4-100-1424.21-200+1400+34.05-1334.11+1000+58.33+0.3+27.17-300-72.95+991.95+74.42+20.33-0.48+0.23+3.68+-5.55-58.33-21+1.25+68.66-252.25+719.75+79.84+84.43+20+500+1250-631+100-500-100+25-254.87-49.4-100+175+75-150-2.52-9.76-322.93+105-38-150-20+75-150+773-0.09-9-68.28-50-7499.1</f>
        <v>0</v>
      </c>
      <c r="J131" s="134"/>
      <c r="K131" s="97"/>
      <c r="L131" s="90"/>
      <c r="M131" s="97"/>
      <c r="N131" s="91">
        <f>IFERROR(VLOOKUP(A131,'[1]Sum table'!$A:$AV,48,0),0)</f>
        <v>0</v>
      </c>
      <c r="O131" s="98"/>
      <c r="P131" s="96" t="s">
        <v>300</v>
      </c>
    </row>
    <row r="132" spans="1:16" ht="16" x14ac:dyDescent="0.2">
      <c r="A132" s="15" t="str">
        <f t="shared" si="7"/>
        <v>..</v>
      </c>
      <c r="B132" s="15" t="s">
        <v>77</v>
      </c>
      <c r="C132" s="112"/>
      <c r="D132" s="128"/>
      <c r="E132" s="112"/>
      <c r="F132" s="130"/>
      <c r="G132" s="458" t="s">
        <v>301</v>
      </c>
      <c r="H132" s="128"/>
      <c r="I132" s="165"/>
      <c r="J132" s="166"/>
      <c r="K132" s="130"/>
      <c r="L132" s="90"/>
      <c r="M132" s="130"/>
      <c r="N132" s="167"/>
      <c r="O132" s="112"/>
      <c r="P132" s="113"/>
    </row>
    <row r="133" spans="1:16" s="553" customFormat="1" ht="16" x14ac:dyDescent="0.2">
      <c r="A133" s="15"/>
      <c r="B133" s="15"/>
      <c r="C133" s="112"/>
      <c r="D133" s="128"/>
      <c r="E133" s="112"/>
      <c r="F133" s="130"/>
      <c r="G133" s="458" t="s">
        <v>1171</v>
      </c>
      <c r="H133" s="128"/>
      <c r="I133" s="165"/>
      <c r="J133" s="166"/>
      <c r="K133" s="130"/>
      <c r="L133" s="90"/>
      <c r="M133" s="130"/>
      <c r="N133" s="167"/>
      <c r="O133" s="112"/>
      <c r="P133" s="113"/>
    </row>
    <row r="134" spans="1:16" ht="16" x14ac:dyDescent="0.2">
      <c r="A134" s="15" t="str">
        <f t="shared" si="7"/>
        <v>..</v>
      </c>
      <c r="B134" s="15" t="s">
        <v>77</v>
      </c>
      <c r="C134" s="122"/>
      <c r="D134" s="123"/>
      <c r="E134" s="122"/>
      <c r="F134" s="126"/>
      <c r="G134" s="123" t="s">
        <v>302</v>
      </c>
      <c r="H134" s="123"/>
      <c r="I134" s="124"/>
      <c r="J134" s="168"/>
      <c r="K134" s="126"/>
      <c r="L134" s="108"/>
      <c r="M134" s="126"/>
      <c r="N134" s="127"/>
      <c r="O134" s="122"/>
      <c r="P134" s="138"/>
    </row>
    <row r="135" spans="1:16" ht="16" x14ac:dyDescent="0.2">
      <c r="A135" s="15" t="str">
        <f t="shared" si="7"/>
        <v>..</v>
      </c>
      <c r="B135" s="15" t="s">
        <v>77</v>
      </c>
      <c r="C135" s="112"/>
      <c r="D135" s="128"/>
      <c r="E135" s="112"/>
      <c r="F135" s="436" t="s">
        <v>303</v>
      </c>
      <c r="G135" s="128"/>
      <c r="H135" s="128"/>
      <c r="I135" s="165"/>
      <c r="J135" s="166">
        <f>SUM(I136:I137)</f>
        <v>0</v>
      </c>
      <c r="K135" s="130"/>
      <c r="L135" s="90"/>
      <c r="M135" s="130"/>
      <c r="N135" s="167"/>
      <c r="O135" s="112"/>
      <c r="P135" s="54"/>
    </row>
    <row r="136" spans="1:16" s="387" customFormat="1" ht="16" x14ac:dyDescent="0.2">
      <c r="A136" s="15" t="str">
        <f t="shared" si="7"/>
        <v>ZK106.K223.I001</v>
      </c>
      <c r="B136" s="15" t="s">
        <v>77</v>
      </c>
      <c r="C136" s="394" t="s">
        <v>304</v>
      </c>
      <c r="D136" s="392" t="s">
        <v>113</v>
      </c>
      <c r="E136" s="465" t="s">
        <v>21</v>
      </c>
      <c r="F136" s="390" t="s">
        <v>305</v>
      </c>
      <c r="G136" s="392"/>
      <c r="H136" s="392"/>
      <c r="I136" s="466">
        <f>1000-1000</f>
        <v>0</v>
      </c>
      <c r="J136" s="388"/>
      <c r="K136" s="390"/>
      <c r="L136" s="90"/>
      <c r="M136" s="390"/>
      <c r="N136" s="91">
        <f>IFERROR(VLOOKUP(A136,'[1]Sum table'!$A:$AV,48,0),0)</f>
        <v>0</v>
      </c>
      <c r="O136" s="394"/>
      <c r="P136" s="394"/>
    </row>
    <row r="137" spans="1:16" s="387" customFormat="1" ht="16" x14ac:dyDescent="0.2">
      <c r="A137" s="15" t="str">
        <f t="shared" si="7"/>
        <v>..</v>
      </c>
      <c r="B137" s="15" t="s">
        <v>77</v>
      </c>
      <c r="C137" s="394"/>
      <c r="D137" s="392"/>
      <c r="E137" s="465"/>
      <c r="F137" s="392"/>
      <c r="G137" s="392"/>
      <c r="H137" s="392"/>
      <c r="I137" s="466"/>
      <c r="J137" s="388"/>
      <c r="K137" s="390"/>
      <c r="L137" s="90"/>
      <c r="M137" s="390"/>
      <c r="N137" s="91"/>
      <c r="O137" s="394"/>
      <c r="P137" s="394"/>
    </row>
    <row r="138" spans="1:16" s="387" customFormat="1" ht="16" x14ac:dyDescent="0.2">
      <c r="A138" s="15" t="str">
        <f t="shared" si="7"/>
        <v>ZK106.K225.I001</v>
      </c>
      <c r="B138" s="15" t="s">
        <v>77</v>
      </c>
      <c r="C138" s="395" t="s">
        <v>304</v>
      </c>
      <c r="D138" s="397" t="s">
        <v>104</v>
      </c>
      <c r="E138" s="395" t="s">
        <v>21</v>
      </c>
      <c r="F138" s="444" t="s">
        <v>306</v>
      </c>
      <c r="G138" s="397"/>
      <c r="H138" s="397"/>
      <c r="I138" s="495"/>
      <c r="J138" s="497">
        <f>SUM(I139:I145)</f>
        <v>1864.89</v>
      </c>
      <c r="K138" s="496"/>
      <c r="L138" s="60">
        <f>SUM(L139:L145)</f>
        <v>1864.89</v>
      </c>
      <c r="M138" s="396"/>
      <c r="N138" s="599">
        <f>IFERROR(VLOOKUP(A138,'[1]Sum table'!$A:$AV,48,0),0)-N139-N142-N143-N144-N145</f>
        <v>0</v>
      </c>
      <c r="O138" s="395"/>
      <c r="P138" s="395"/>
    </row>
    <row r="139" spans="1:16" s="375" customFormat="1" ht="16" x14ac:dyDescent="0.2">
      <c r="A139" s="15" t="str">
        <f t="shared" si="7"/>
        <v>..</v>
      </c>
      <c r="B139" s="15" t="s">
        <v>77</v>
      </c>
      <c r="C139" s="374"/>
      <c r="D139" s="377"/>
      <c r="E139" s="374"/>
      <c r="F139" s="414" t="s">
        <v>307</v>
      </c>
      <c r="G139" s="377" t="s">
        <v>308</v>
      </c>
      <c r="H139" s="377"/>
      <c r="I139" s="378">
        <v>199.68</v>
      </c>
      <c r="J139" s="379"/>
      <c r="K139" s="380"/>
      <c r="L139" s="80">
        <v>199.68</v>
      </c>
      <c r="M139" s="376"/>
      <c r="N139" s="82">
        <v>199.68</v>
      </c>
      <c r="O139" s="374">
        <v>201705794</v>
      </c>
      <c r="P139" s="374"/>
    </row>
    <row r="140" spans="1:16" s="375" customFormat="1" ht="16" x14ac:dyDescent="0.2">
      <c r="A140" s="15" t="str">
        <f t="shared" si="7"/>
        <v>..</v>
      </c>
      <c r="B140" s="15" t="s">
        <v>77</v>
      </c>
      <c r="C140" s="374"/>
      <c r="D140" s="377"/>
      <c r="E140" s="374"/>
      <c r="F140" s="414" t="s">
        <v>309</v>
      </c>
      <c r="G140" s="377" t="s">
        <v>310</v>
      </c>
      <c r="H140" s="377"/>
      <c r="I140" s="378">
        <f>360-275.57-84.43</f>
        <v>0</v>
      </c>
      <c r="J140" s="379"/>
      <c r="K140" s="380"/>
      <c r="L140" s="80"/>
      <c r="M140" s="376"/>
      <c r="N140" s="82"/>
      <c r="O140" s="374">
        <v>201705794</v>
      </c>
      <c r="P140" s="374" t="s">
        <v>310</v>
      </c>
    </row>
    <row r="141" spans="1:16" s="375" customFormat="1" ht="16" x14ac:dyDescent="0.2">
      <c r="A141" s="15" t="str">
        <f t="shared" si="7"/>
        <v>..</v>
      </c>
      <c r="B141" s="15" t="s">
        <v>77</v>
      </c>
      <c r="C141" s="374"/>
      <c r="D141" s="377"/>
      <c r="E141" s="374"/>
      <c r="F141" s="414" t="s">
        <v>311</v>
      </c>
      <c r="G141" s="377" t="s">
        <v>312</v>
      </c>
      <c r="H141" s="377"/>
      <c r="I141" s="378">
        <v>0</v>
      </c>
      <c r="J141" s="379"/>
      <c r="K141" s="380"/>
      <c r="L141" s="80"/>
      <c r="M141" s="376"/>
      <c r="N141" s="82"/>
      <c r="O141" s="374" t="s">
        <v>313</v>
      </c>
      <c r="P141" s="374"/>
    </row>
    <row r="142" spans="1:16" s="375" customFormat="1" ht="16" x14ac:dyDescent="0.2">
      <c r="A142" s="15" t="str">
        <f t="shared" si="7"/>
        <v>..</v>
      </c>
      <c r="B142" s="15" t="s">
        <v>77</v>
      </c>
      <c r="C142" s="374"/>
      <c r="D142" s="377"/>
      <c r="E142" s="374"/>
      <c r="F142" s="414" t="s">
        <v>314</v>
      </c>
      <c r="G142" s="377" t="s">
        <v>312</v>
      </c>
      <c r="H142" s="377"/>
      <c r="I142" s="378">
        <v>125</v>
      </c>
      <c r="J142" s="379"/>
      <c r="K142" s="380"/>
      <c r="L142" s="80">
        <v>125</v>
      </c>
      <c r="M142" s="376"/>
      <c r="N142" s="82">
        <v>125</v>
      </c>
      <c r="O142" s="374">
        <v>201706059</v>
      </c>
      <c r="P142" s="374" t="s">
        <v>315</v>
      </c>
    </row>
    <row r="143" spans="1:16" s="375" customFormat="1" ht="16" x14ac:dyDescent="0.2">
      <c r="A143" s="15" t="str">
        <f t="shared" si="7"/>
        <v>..</v>
      </c>
      <c r="B143" s="15" t="s">
        <v>77</v>
      </c>
      <c r="C143" s="374"/>
      <c r="D143" s="377"/>
      <c r="E143" s="374"/>
      <c r="F143" s="414" t="s">
        <v>316</v>
      </c>
      <c r="G143" s="377" t="s">
        <v>317</v>
      </c>
      <c r="H143" s="377"/>
      <c r="I143" s="378">
        <v>90</v>
      </c>
      <c r="J143" s="379"/>
      <c r="K143" s="380"/>
      <c r="L143" s="80">
        <v>90</v>
      </c>
      <c r="M143" s="376"/>
      <c r="N143" s="82">
        <v>90</v>
      </c>
      <c r="O143" s="374">
        <v>201706059</v>
      </c>
      <c r="P143" s="374" t="s">
        <v>315</v>
      </c>
    </row>
    <row r="144" spans="1:16" s="375" customFormat="1" ht="16" x14ac:dyDescent="0.2">
      <c r="A144" s="15" t="str">
        <f t="shared" si="7"/>
        <v>..</v>
      </c>
      <c r="B144" s="15" t="s">
        <v>77</v>
      </c>
      <c r="C144" s="374"/>
      <c r="D144" s="377"/>
      <c r="E144" s="374"/>
      <c r="F144" s="414" t="s">
        <v>318</v>
      </c>
      <c r="G144" s="377" t="s">
        <v>312</v>
      </c>
      <c r="H144" s="377" t="s">
        <v>319</v>
      </c>
      <c r="I144" s="378">
        <v>371.25</v>
      </c>
      <c r="J144" s="379"/>
      <c r="K144" s="380"/>
      <c r="L144" s="80">
        <v>371.25</v>
      </c>
      <c r="M144" s="376"/>
      <c r="N144" s="82">
        <v>371.25</v>
      </c>
      <c r="O144" s="374">
        <v>201706059</v>
      </c>
      <c r="P144" s="374" t="s">
        <v>315</v>
      </c>
    </row>
    <row r="145" spans="1:16" s="375" customFormat="1" ht="16" x14ac:dyDescent="0.2">
      <c r="A145" s="15" t="str">
        <f t="shared" si="7"/>
        <v>..</v>
      </c>
      <c r="B145" s="15" t="s">
        <v>77</v>
      </c>
      <c r="C145" s="374"/>
      <c r="D145" s="377"/>
      <c r="E145" s="374"/>
      <c r="F145" s="414" t="s">
        <v>320</v>
      </c>
      <c r="G145" s="377" t="s">
        <v>312</v>
      </c>
      <c r="H145" s="377"/>
      <c r="I145" s="378">
        <f>603.39-75+300-50+25+275.57</f>
        <v>1078.96</v>
      </c>
      <c r="J145" s="379"/>
      <c r="K145" s="380"/>
      <c r="L145" s="80">
        <v>1078.96</v>
      </c>
      <c r="M145" s="376"/>
      <c r="N145" s="82">
        <v>1078.96</v>
      </c>
      <c r="O145" s="374">
        <v>201706059</v>
      </c>
      <c r="P145" s="374" t="s">
        <v>315</v>
      </c>
    </row>
    <row r="146" spans="1:16" s="387" customFormat="1" ht="16" x14ac:dyDescent="0.2">
      <c r="A146" s="15" t="str">
        <f t="shared" si="7"/>
        <v>..</v>
      </c>
      <c r="B146" s="15" t="s">
        <v>77</v>
      </c>
      <c r="C146" s="394"/>
      <c r="D146" s="392"/>
      <c r="E146" s="394"/>
      <c r="F146" s="391"/>
      <c r="G146" s="392"/>
      <c r="H146" s="392"/>
      <c r="I146" s="466"/>
      <c r="J146" s="388"/>
      <c r="K146" s="389"/>
      <c r="L146" s="90"/>
      <c r="M146" s="390"/>
      <c r="N146" s="91"/>
      <c r="O146" s="394"/>
      <c r="P146" s="394"/>
    </row>
    <row r="147" spans="1:16" ht="16" x14ac:dyDescent="0.2">
      <c r="A147" s="15" t="str">
        <f t="shared" si="7"/>
        <v>..</v>
      </c>
      <c r="B147" s="15" t="s">
        <v>77</v>
      </c>
      <c r="C147" s="102"/>
      <c r="D147" s="87"/>
      <c r="E147" s="84"/>
      <c r="F147" s="463"/>
      <c r="G147" s="87"/>
      <c r="H147" s="87"/>
      <c r="I147" s="133"/>
      <c r="J147" s="88"/>
      <c r="K147" s="89"/>
      <c r="L147" s="90"/>
      <c r="M147" s="86"/>
      <c r="N147" s="137"/>
      <c r="O147" s="102"/>
      <c r="P147" s="122"/>
    </row>
    <row r="148" spans="1:16" ht="16" x14ac:dyDescent="0.2">
      <c r="A148" s="15" t="str">
        <f t="shared" si="7"/>
        <v>..</v>
      </c>
      <c r="B148" s="15" t="s">
        <v>77</v>
      </c>
      <c r="C148" s="61"/>
      <c r="D148" s="54"/>
      <c r="E148" s="54"/>
      <c r="F148" s="155" t="s">
        <v>321</v>
      </c>
      <c r="G148" s="55"/>
      <c r="H148" s="55"/>
      <c r="I148" s="57"/>
      <c r="J148" s="58">
        <f>I149</f>
        <v>700</v>
      </c>
      <c r="K148" s="61"/>
      <c r="L148" s="60"/>
      <c r="M148" s="61"/>
      <c r="N148" s="62"/>
      <c r="O148" s="112"/>
      <c r="P148" s="113"/>
    </row>
    <row r="149" spans="1:16" ht="16" x14ac:dyDescent="0.2">
      <c r="A149" s="15" t="str">
        <f t="shared" si="7"/>
        <v>ZK109.K270.I001</v>
      </c>
      <c r="B149" s="15" t="s">
        <v>77</v>
      </c>
      <c r="C149" s="76" t="s">
        <v>322</v>
      </c>
      <c r="D149" s="74" t="s">
        <v>323</v>
      </c>
      <c r="E149" s="74" t="s">
        <v>21</v>
      </c>
      <c r="F149" s="75" t="s">
        <v>324</v>
      </c>
      <c r="G149" s="75"/>
      <c r="H149" s="75"/>
      <c r="I149" s="77">
        <f>350+350</f>
        <v>700</v>
      </c>
      <c r="J149" s="83"/>
      <c r="K149" s="76"/>
      <c r="L149" s="80">
        <v>700</v>
      </c>
      <c r="M149" s="76"/>
      <c r="N149" s="82">
        <f>IFERROR(VLOOKUP(A149,'[1]Sum table'!$A:$AV,48,0),0)</f>
        <v>700</v>
      </c>
      <c r="O149" s="74"/>
      <c r="P149" s="83"/>
    </row>
    <row r="150" spans="1:16" ht="16" x14ac:dyDescent="0.2">
      <c r="A150" s="15" t="str">
        <f t="shared" si="7"/>
        <v>..</v>
      </c>
      <c r="B150" s="15" t="s">
        <v>77</v>
      </c>
      <c r="C150" s="61"/>
      <c r="D150" s="54"/>
      <c r="E150" s="55"/>
      <c r="F150" s="56" t="s">
        <v>325</v>
      </c>
      <c r="G150" s="55"/>
      <c r="H150" s="55"/>
      <c r="I150" s="57"/>
      <c r="J150" s="58">
        <f>I151</f>
        <v>200</v>
      </c>
      <c r="K150" s="55"/>
      <c r="L150" s="60"/>
      <c r="M150" s="61"/>
      <c r="N150" s="111"/>
      <c r="O150" s="54"/>
      <c r="P150" s="63"/>
    </row>
    <row r="151" spans="1:16" ht="16" x14ac:dyDescent="0.2">
      <c r="A151" s="15" t="str">
        <f t="shared" si="7"/>
        <v>ZK100.K201.I001</v>
      </c>
      <c r="B151" s="15" t="s">
        <v>77</v>
      </c>
      <c r="C151" s="76" t="s">
        <v>326</v>
      </c>
      <c r="D151" s="74" t="s">
        <v>327</v>
      </c>
      <c r="E151" s="75" t="s">
        <v>21</v>
      </c>
      <c r="F151" s="76" t="s">
        <v>328</v>
      </c>
      <c r="G151" s="75"/>
      <c r="H151" s="75"/>
      <c r="I151" s="77">
        <v>200</v>
      </c>
      <c r="J151" s="83"/>
      <c r="K151" s="75"/>
      <c r="L151" s="80">
        <v>200</v>
      </c>
      <c r="M151" s="76"/>
      <c r="N151" s="82">
        <f>IFERROR(VLOOKUP(A151,'[1]Sum table'!$A:$AV,48,0),0)</f>
        <v>200</v>
      </c>
      <c r="O151" s="74"/>
      <c r="P151" s="83"/>
    </row>
    <row r="152" spans="1:16" ht="16" x14ac:dyDescent="0.2">
      <c r="A152" s="15"/>
      <c r="B152" s="15"/>
      <c r="C152" s="126"/>
      <c r="D152" s="122"/>
      <c r="E152" s="123"/>
      <c r="F152" s="126"/>
      <c r="G152" s="123"/>
      <c r="H152" s="123"/>
      <c r="I152" s="124"/>
      <c r="J152" s="138"/>
      <c r="K152" s="123"/>
      <c r="L152" s="108"/>
      <c r="M152" s="126"/>
      <c r="N152" s="109"/>
      <c r="O152" s="122"/>
      <c r="P152" s="138"/>
    </row>
    <row r="153" spans="1:16" ht="16" x14ac:dyDescent="0.2">
      <c r="A153" s="15"/>
      <c r="B153" s="15"/>
      <c r="C153" s="553"/>
      <c r="D153" s="553"/>
      <c r="E153" s="553"/>
      <c r="F153" s="553"/>
      <c r="G153" s="553"/>
      <c r="H153" s="553"/>
      <c r="I153" s="169"/>
      <c r="J153" s="553"/>
      <c r="K153" s="126"/>
      <c r="L153" s="48">
        <f>SUM(L4:L152)</f>
        <v>103510.85999999997</v>
      </c>
      <c r="M153" s="45"/>
      <c r="N153" s="170">
        <f>SUM(N5:N152)</f>
        <v>101603.67999999998</v>
      </c>
      <c r="O153" s="553"/>
      <c r="P153" s="553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6"/>
  <sheetViews>
    <sheetView zoomScale="80" zoomScaleNormal="80" zoomScalePageLayoutView="80" workbookViewId="0">
      <selection activeCell="G14" sqref="G14"/>
    </sheetView>
  </sheetViews>
  <sheetFormatPr baseColWidth="10" defaultColWidth="8.83203125" defaultRowHeight="15" x14ac:dyDescent="0.2"/>
  <cols>
    <col min="1" max="1" width="8.83203125" customWidth="1"/>
    <col min="2" max="2" width="10" bestFit="1" customWidth="1"/>
    <col min="3" max="3" width="14.33203125" bestFit="1" customWidth="1"/>
    <col min="4" max="4" width="38.33203125" bestFit="1" customWidth="1"/>
    <col min="5" max="5" width="53.6640625" bestFit="1" customWidth="1"/>
    <col min="6" max="6" width="23" bestFit="1" customWidth="1"/>
    <col min="7" max="7" width="14.33203125" bestFit="1" customWidth="1"/>
    <col min="8" max="8" width="19.83203125" bestFit="1" customWidth="1"/>
  </cols>
  <sheetData>
    <row r="1" spans="1:10" ht="21" x14ac:dyDescent="0.25">
      <c r="A1" s="20" t="s">
        <v>329</v>
      </c>
      <c r="B1" s="21"/>
      <c r="C1" s="21"/>
      <c r="D1" s="20"/>
      <c r="E1" s="22"/>
      <c r="F1" s="22" t="s">
        <v>62</v>
      </c>
      <c r="G1" s="22"/>
      <c r="H1" s="24">
        <f>TOTALS!G5</f>
        <v>137650</v>
      </c>
      <c r="I1" s="21"/>
      <c r="J1" s="21"/>
    </row>
    <row r="2" spans="1:10" ht="19" x14ac:dyDescent="0.25">
      <c r="A2" s="41"/>
      <c r="B2" s="33"/>
      <c r="C2" s="41"/>
      <c r="D2" s="32"/>
      <c r="E2" s="33"/>
      <c r="F2" s="34" t="s">
        <v>67</v>
      </c>
      <c r="G2" s="155" t="s">
        <v>68</v>
      </c>
      <c r="H2" s="36">
        <f>SUM(H4:H21)</f>
        <v>137650</v>
      </c>
      <c r="I2" s="37"/>
      <c r="J2" s="37"/>
    </row>
    <row r="3" spans="1:10" ht="16" x14ac:dyDescent="0.2">
      <c r="A3" s="171" t="s">
        <v>71</v>
      </c>
      <c r="B3" s="46" t="s">
        <v>72</v>
      </c>
      <c r="C3" s="171" t="s">
        <v>73</v>
      </c>
      <c r="D3" s="45" t="s">
        <v>74</v>
      </c>
      <c r="E3" s="46" t="s">
        <v>66</v>
      </c>
      <c r="F3" s="46" t="s">
        <v>75</v>
      </c>
      <c r="G3" s="172"/>
      <c r="H3" s="48"/>
      <c r="I3" s="49"/>
      <c r="J3" s="49"/>
    </row>
    <row r="4" spans="1:10" ht="16" x14ac:dyDescent="0.2">
      <c r="A4" s="173"/>
      <c r="B4" s="15"/>
      <c r="C4" s="173"/>
      <c r="D4" s="174" t="s">
        <v>330</v>
      </c>
      <c r="E4" s="175"/>
      <c r="F4" s="175"/>
      <c r="G4" s="176"/>
      <c r="H4" s="177">
        <f>SUM(G5:G12)</f>
        <v>130700</v>
      </c>
      <c r="I4" s="16" t="s">
        <v>331</v>
      </c>
      <c r="J4" s="16"/>
    </row>
    <row r="5" spans="1:10" ht="16" x14ac:dyDescent="0.2">
      <c r="A5" s="74"/>
      <c r="B5" s="15"/>
      <c r="C5" s="74"/>
      <c r="D5" s="76" t="s">
        <v>33</v>
      </c>
      <c r="E5" s="75" t="s">
        <v>332</v>
      </c>
      <c r="F5" s="75"/>
      <c r="G5" s="80">
        <v>18934</v>
      </c>
      <c r="H5" s="78"/>
      <c r="I5" s="14"/>
      <c r="J5" s="14"/>
    </row>
    <row r="6" spans="1:10" ht="16" x14ac:dyDescent="0.2">
      <c r="A6" s="74"/>
      <c r="B6" s="15"/>
      <c r="C6" s="74"/>
      <c r="D6" s="76" t="s">
        <v>166</v>
      </c>
      <c r="E6" s="75" t="s">
        <v>332</v>
      </c>
      <c r="F6" s="75"/>
      <c r="G6" s="80">
        <v>18658</v>
      </c>
      <c r="H6" s="78"/>
      <c r="I6" s="14"/>
      <c r="J6" s="14"/>
    </row>
    <row r="7" spans="1:10" ht="16" x14ac:dyDescent="0.2">
      <c r="A7" s="74"/>
      <c r="B7" s="15"/>
      <c r="C7" s="74"/>
      <c r="D7" s="76" t="s">
        <v>38</v>
      </c>
      <c r="E7" s="75" t="s">
        <v>332</v>
      </c>
      <c r="F7" s="75"/>
      <c r="G7" s="80">
        <v>18831</v>
      </c>
      <c r="H7" s="78"/>
      <c r="I7" s="14"/>
      <c r="J7" s="14"/>
    </row>
    <row r="8" spans="1:10" ht="16" x14ac:dyDescent="0.2">
      <c r="A8" s="74"/>
      <c r="B8" s="15"/>
      <c r="C8" s="74"/>
      <c r="D8" s="76" t="s">
        <v>30</v>
      </c>
      <c r="E8" s="75" t="s">
        <v>332</v>
      </c>
      <c r="F8" s="99"/>
      <c r="G8" s="80">
        <v>17687</v>
      </c>
      <c r="H8" s="78"/>
      <c r="I8" s="14"/>
      <c r="J8" s="14"/>
    </row>
    <row r="9" spans="1:10" ht="16" x14ac:dyDescent="0.2">
      <c r="A9" s="74"/>
      <c r="B9" s="15"/>
      <c r="C9" s="74"/>
      <c r="D9" s="76" t="s">
        <v>333</v>
      </c>
      <c r="E9" s="75" t="s">
        <v>332</v>
      </c>
      <c r="F9" s="99"/>
      <c r="G9" s="80">
        <v>19487</v>
      </c>
      <c r="H9" s="78"/>
      <c r="I9" s="14"/>
      <c r="J9" s="14"/>
    </row>
    <row r="10" spans="1:10" ht="16" x14ac:dyDescent="0.2">
      <c r="A10" s="74"/>
      <c r="B10" s="15"/>
      <c r="C10" s="74"/>
      <c r="D10" s="76" t="s">
        <v>334</v>
      </c>
      <c r="E10" s="75" t="s">
        <v>332</v>
      </c>
      <c r="F10" s="99"/>
      <c r="G10" s="80">
        <v>18130</v>
      </c>
      <c r="H10" s="78"/>
      <c r="I10" s="14"/>
      <c r="J10" s="14"/>
    </row>
    <row r="11" spans="1:10" ht="16" x14ac:dyDescent="0.2">
      <c r="A11" s="74"/>
      <c r="B11" s="15"/>
      <c r="C11" s="74"/>
      <c r="D11" s="76" t="s">
        <v>335</v>
      </c>
      <c r="E11" s="75" t="s">
        <v>332</v>
      </c>
      <c r="F11" s="75"/>
      <c r="G11" s="80">
        <v>18973</v>
      </c>
      <c r="H11" s="78"/>
      <c r="I11" s="14"/>
      <c r="J11" s="14"/>
    </row>
    <row r="12" spans="1:10" ht="16" x14ac:dyDescent="0.2">
      <c r="A12" s="74"/>
      <c r="B12" s="15"/>
      <c r="C12" s="74"/>
      <c r="D12" s="178"/>
      <c r="E12" s="157"/>
      <c r="F12" s="157"/>
      <c r="G12" s="179"/>
      <c r="H12" s="180"/>
      <c r="I12" s="14"/>
      <c r="J12" s="14"/>
    </row>
    <row r="13" spans="1:10" ht="16" x14ac:dyDescent="0.2">
      <c r="A13" s="173"/>
      <c r="B13" s="175"/>
      <c r="C13" s="173"/>
      <c r="D13" s="174" t="s">
        <v>336</v>
      </c>
      <c r="E13" s="175"/>
      <c r="F13" s="175"/>
      <c r="G13" s="176"/>
      <c r="H13" s="177">
        <f>SUM(G14:G16)</f>
        <v>6950</v>
      </c>
      <c r="I13" s="16" t="s">
        <v>331</v>
      </c>
      <c r="J13" s="16"/>
    </row>
    <row r="14" spans="1:10" ht="16" x14ac:dyDescent="0.2">
      <c r="A14" s="74"/>
      <c r="B14" s="75"/>
      <c r="C14" s="74"/>
      <c r="D14" s="76" t="s">
        <v>337</v>
      </c>
      <c r="E14" s="99" t="s">
        <v>338</v>
      </c>
      <c r="F14" s="75"/>
      <c r="G14" s="80">
        <v>6950</v>
      </c>
      <c r="H14" s="78"/>
      <c r="I14" s="14"/>
      <c r="J14" s="14"/>
    </row>
    <row r="15" spans="1:10" ht="16" x14ac:dyDescent="0.2">
      <c r="A15" s="74"/>
      <c r="B15" s="75"/>
      <c r="C15" s="74"/>
      <c r="D15" s="76"/>
      <c r="E15" s="75"/>
      <c r="F15" s="75"/>
      <c r="G15" s="80"/>
      <c r="H15" s="78"/>
      <c r="I15" s="14"/>
      <c r="J15" s="14"/>
    </row>
    <row r="16" spans="1:10" ht="16" x14ac:dyDescent="0.2">
      <c r="A16" s="122"/>
      <c r="B16" s="123"/>
      <c r="C16" s="122"/>
      <c r="D16" s="45"/>
      <c r="E16" s="123"/>
      <c r="F16" s="123"/>
      <c r="G16" s="181"/>
      <c r="H16" s="48"/>
      <c r="I16" s="49"/>
      <c r="J16" s="49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S60"/>
  <sheetViews>
    <sheetView topLeftCell="E1" zoomScale="80" zoomScaleNormal="80" zoomScalePageLayoutView="80" workbookViewId="0">
      <selection activeCell="I56" sqref="I56"/>
    </sheetView>
  </sheetViews>
  <sheetFormatPr baseColWidth="10" defaultColWidth="8.83203125" defaultRowHeight="15" x14ac:dyDescent="0.2"/>
  <cols>
    <col min="1" max="1" width="16.33203125" bestFit="1" customWidth="1"/>
    <col min="2" max="2" width="1.33203125" bestFit="1" customWidth="1"/>
    <col min="3" max="3" width="9.33203125" customWidth="1"/>
    <col min="4" max="4" width="8" customWidth="1"/>
    <col min="5" max="5" width="9.33203125" customWidth="1"/>
    <col min="6" max="6" width="45.33203125" bestFit="1" customWidth="1"/>
    <col min="7" max="7" width="29" bestFit="1" customWidth="1"/>
    <col min="8" max="8" width="23" bestFit="1" customWidth="1"/>
    <col min="9" max="9" width="16" bestFit="1" customWidth="1"/>
    <col min="10" max="10" width="18" bestFit="1" customWidth="1"/>
    <col min="11" max="11" width="5.83203125" customWidth="1"/>
    <col min="12" max="12" width="17" bestFit="1" customWidth="1"/>
    <col min="13" max="13" width="3.1640625" bestFit="1" customWidth="1"/>
    <col min="14" max="14" width="13.6640625" bestFit="1" customWidth="1"/>
    <col min="15" max="15" width="20.33203125" bestFit="1" customWidth="1"/>
    <col min="16" max="16" width="57.33203125" bestFit="1" customWidth="1"/>
    <col min="17" max="17" width="9.33203125" bestFit="1" customWidth="1"/>
    <col min="18" max="18" width="57" customWidth="1"/>
  </cols>
  <sheetData>
    <row r="1" spans="1:17" ht="21" x14ac:dyDescent="0.25">
      <c r="A1" s="19"/>
      <c r="B1" s="19"/>
      <c r="C1" s="20" t="s">
        <v>339</v>
      </c>
      <c r="D1" s="21"/>
      <c r="E1" s="21"/>
      <c r="F1" s="20"/>
      <c r="G1" s="22"/>
      <c r="H1" s="22" t="s">
        <v>62</v>
      </c>
      <c r="I1" s="182"/>
      <c r="J1" s="24">
        <f>TOTALS!G6</f>
        <v>33485.389999999985</v>
      </c>
      <c r="K1" s="183"/>
      <c r="L1" s="24" t="s">
        <v>63</v>
      </c>
      <c r="M1" s="20"/>
      <c r="N1" s="28" t="s">
        <v>64</v>
      </c>
      <c r="O1" s="27" t="s">
        <v>65</v>
      </c>
      <c r="P1" s="28" t="s">
        <v>66</v>
      </c>
      <c r="Q1" s="21"/>
    </row>
    <row r="2" spans="1:17" ht="19" x14ac:dyDescent="0.25">
      <c r="A2" s="29"/>
      <c r="B2" s="29"/>
      <c r="C2" s="30"/>
      <c r="D2" s="31"/>
      <c r="E2" s="30"/>
      <c r="F2" s="32"/>
      <c r="G2" s="33"/>
      <c r="H2" s="34" t="s">
        <v>67</v>
      </c>
      <c r="I2" s="184" t="s">
        <v>68</v>
      </c>
      <c r="J2" s="36">
        <f>SUM(J4:J53)</f>
        <v>33485.39</v>
      </c>
      <c r="K2" s="185"/>
      <c r="L2" s="186"/>
      <c r="M2" s="32"/>
      <c r="N2" s="42"/>
      <c r="O2" s="41"/>
      <c r="P2" s="42"/>
      <c r="Q2" s="37"/>
    </row>
    <row r="3" spans="1:17" ht="32" x14ac:dyDescent="0.2">
      <c r="A3" s="13"/>
      <c r="B3" s="13"/>
      <c r="C3" s="43" t="s">
        <v>71</v>
      </c>
      <c r="D3" s="44" t="s">
        <v>72</v>
      </c>
      <c r="E3" s="43" t="s">
        <v>73</v>
      </c>
      <c r="F3" s="45" t="s">
        <v>74</v>
      </c>
      <c r="G3" s="46" t="s">
        <v>66</v>
      </c>
      <c r="H3" s="46" t="s">
        <v>75</v>
      </c>
      <c r="I3" s="172"/>
      <c r="J3" s="48"/>
      <c r="K3" s="125"/>
      <c r="L3" s="48"/>
      <c r="M3" s="125"/>
      <c r="N3" s="48"/>
      <c r="O3" s="52"/>
      <c r="P3" s="53"/>
      <c r="Q3" s="1"/>
    </row>
    <row r="4" spans="1:17" ht="16" x14ac:dyDescent="0.2">
      <c r="A4" s="15"/>
      <c r="B4" s="15"/>
      <c r="C4" s="54"/>
      <c r="D4" s="55"/>
      <c r="E4" s="54"/>
      <c r="F4" s="56" t="s">
        <v>340</v>
      </c>
      <c r="G4" s="55"/>
      <c r="H4" s="55"/>
      <c r="I4" s="187"/>
      <c r="J4" s="58">
        <f>SUM(I5:I9)</f>
        <v>15272.460000000001</v>
      </c>
      <c r="K4" s="161"/>
      <c r="L4" s="160"/>
      <c r="M4" s="161"/>
      <c r="N4" s="160"/>
      <c r="O4" s="54"/>
      <c r="P4" s="63"/>
      <c r="Q4" s="553"/>
    </row>
    <row r="5" spans="1:17" ht="16" x14ac:dyDescent="0.2">
      <c r="A5" s="15" t="str">
        <f>C5&amp;B5&amp;D5&amp;B5&amp;E5</f>
        <v>ZK105.K237.I003</v>
      </c>
      <c r="B5" s="15" t="s">
        <v>77</v>
      </c>
      <c r="C5" s="188" t="s">
        <v>341</v>
      </c>
      <c r="D5" s="85" t="s">
        <v>342</v>
      </c>
      <c r="E5" s="188" t="s">
        <v>28</v>
      </c>
      <c r="F5" s="189" t="s">
        <v>343</v>
      </c>
      <c r="G5" s="85" t="s">
        <v>344</v>
      </c>
      <c r="H5" s="85" t="s">
        <v>345</v>
      </c>
      <c r="I5" s="190">
        <v>13200</v>
      </c>
      <c r="J5" s="93"/>
      <c r="K5" s="191"/>
      <c r="L5" s="93">
        <v>13200</v>
      </c>
      <c r="M5" s="191"/>
      <c r="N5" s="93">
        <f>IFERROR(VLOOKUP(A5,'[1]Sum table'!$A:$AV,48,0),0)</f>
        <v>13200</v>
      </c>
      <c r="O5" s="84"/>
      <c r="P5" s="94" t="s">
        <v>346</v>
      </c>
      <c r="Q5" s="139"/>
    </row>
    <row r="6" spans="1:17" ht="16" x14ac:dyDescent="0.2">
      <c r="A6" s="15" t="str">
        <f t="shared" ref="A6:A57" si="0">C6&amp;B6&amp;D6&amp;B6&amp;E6</f>
        <v>ZK114.K147.I003</v>
      </c>
      <c r="B6" s="15" t="s">
        <v>77</v>
      </c>
      <c r="C6" s="188" t="s">
        <v>219</v>
      </c>
      <c r="D6" s="85" t="s">
        <v>347</v>
      </c>
      <c r="E6" s="188" t="s">
        <v>28</v>
      </c>
      <c r="F6" s="189" t="s">
        <v>348</v>
      </c>
      <c r="G6" s="85" t="s">
        <v>349</v>
      </c>
      <c r="H6" s="85" t="s">
        <v>350</v>
      </c>
      <c r="I6" s="190">
        <v>717.92</v>
      </c>
      <c r="J6" s="93"/>
      <c r="K6" s="191"/>
      <c r="L6" s="93">
        <v>717.92</v>
      </c>
      <c r="M6" s="192"/>
      <c r="N6" s="600">
        <f>IFERROR(VLOOKUP(A6,'[1]Sum table'!$A:$AV,48,0),0)</f>
        <v>717.92</v>
      </c>
      <c r="O6" s="84">
        <v>615.08000000000004</v>
      </c>
      <c r="P6" s="94" t="s">
        <v>351</v>
      </c>
      <c r="Q6" s="139"/>
    </row>
    <row r="7" spans="1:17" ht="16" x14ac:dyDescent="0.2">
      <c r="A7" s="15" t="str">
        <f t="shared" si="0"/>
        <v>ZK105.K207.I003</v>
      </c>
      <c r="B7" s="15" t="s">
        <v>77</v>
      </c>
      <c r="C7" s="193" t="s">
        <v>341</v>
      </c>
      <c r="D7" s="99" t="s">
        <v>89</v>
      </c>
      <c r="E7" s="193" t="s">
        <v>28</v>
      </c>
      <c r="F7" s="100" t="s">
        <v>352</v>
      </c>
      <c r="G7" s="99"/>
      <c r="H7" s="99"/>
      <c r="I7" s="194">
        <v>1194.8599999999999</v>
      </c>
      <c r="J7" s="82"/>
      <c r="K7" s="195"/>
      <c r="L7" s="82">
        <v>1194.8599999999999</v>
      </c>
      <c r="M7" s="196"/>
      <c r="N7" s="601">
        <f>IFERROR(VLOOKUP(A7,'[1]Sum table'!$A:$AV,48,0),0)</f>
        <v>1194.8599999999999</v>
      </c>
      <c r="O7" s="74">
        <v>0</v>
      </c>
      <c r="P7" s="83"/>
      <c r="Q7" s="15"/>
    </row>
    <row r="8" spans="1:17" ht="16" x14ac:dyDescent="0.2">
      <c r="A8" s="15" t="str">
        <f t="shared" si="0"/>
        <v>ZK105.K147.I003</v>
      </c>
      <c r="B8" s="15" t="s">
        <v>77</v>
      </c>
      <c r="C8" s="98" t="s">
        <v>341</v>
      </c>
      <c r="D8" s="95" t="s">
        <v>347</v>
      </c>
      <c r="E8" s="98" t="s">
        <v>28</v>
      </c>
      <c r="F8" s="86" t="s">
        <v>353</v>
      </c>
      <c r="G8" s="85" t="s">
        <v>354</v>
      </c>
      <c r="H8" s="85"/>
      <c r="I8" s="197">
        <v>159.68</v>
      </c>
      <c r="J8" s="88"/>
      <c r="K8" s="89"/>
      <c r="L8" s="88">
        <v>159.68</v>
      </c>
      <c r="M8" s="89"/>
      <c r="N8" s="600">
        <f>IFERROR(VLOOKUP(A8,'[1]Sum table'!$A:$AV,48,0),0)</f>
        <v>159.68</v>
      </c>
      <c r="O8" s="84">
        <v>98.32</v>
      </c>
      <c r="P8" s="94" t="s">
        <v>355</v>
      </c>
      <c r="Q8" s="139"/>
    </row>
    <row r="9" spans="1:17" ht="16" x14ac:dyDescent="0.2">
      <c r="A9" s="15" t="str">
        <f t="shared" si="0"/>
        <v/>
      </c>
      <c r="B9" s="15"/>
      <c r="C9" s="102"/>
      <c r="D9" s="103"/>
      <c r="E9" s="102"/>
      <c r="F9" s="104"/>
      <c r="G9" s="103"/>
      <c r="H9" s="103"/>
      <c r="I9" s="198"/>
      <c r="J9" s="106"/>
      <c r="K9" s="89"/>
      <c r="L9" s="88"/>
      <c r="M9" s="89"/>
      <c r="N9" s="88"/>
      <c r="O9" s="84"/>
      <c r="P9" s="94"/>
      <c r="Q9" s="139"/>
    </row>
    <row r="10" spans="1:17" ht="16" x14ac:dyDescent="0.2">
      <c r="A10" s="15" t="str">
        <f t="shared" si="0"/>
        <v/>
      </c>
      <c r="B10" s="15"/>
      <c r="C10" s="54"/>
      <c r="D10" s="55"/>
      <c r="E10" s="54"/>
      <c r="F10" s="56" t="s">
        <v>356</v>
      </c>
      <c r="G10" s="55"/>
      <c r="H10" s="55"/>
      <c r="I10" s="187"/>
      <c r="J10" s="58">
        <f>SUM(I11:I12)</f>
        <v>200</v>
      </c>
      <c r="K10" s="59"/>
      <c r="L10" s="58"/>
      <c r="M10" s="59"/>
      <c r="N10" s="58"/>
      <c r="O10" s="54"/>
      <c r="P10" s="63"/>
      <c r="Q10" s="553"/>
    </row>
    <row r="11" spans="1:17" ht="16" x14ac:dyDescent="0.2">
      <c r="A11" s="15" t="str">
        <f t="shared" si="0"/>
        <v>ZK105.K240.I003</v>
      </c>
      <c r="B11" s="15" t="s">
        <v>77</v>
      </c>
      <c r="C11" s="199" t="s">
        <v>341</v>
      </c>
      <c r="D11" s="115" t="s">
        <v>357</v>
      </c>
      <c r="E11" s="199" t="s">
        <v>28</v>
      </c>
      <c r="F11" s="67" t="s">
        <v>358</v>
      </c>
      <c r="G11" s="66"/>
      <c r="H11" s="66"/>
      <c r="I11" s="71">
        <v>200</v>
      </c>
      <c r="J11" s="69"/>
      <c r="K11" s="70"/>
      <c r="L11" s="69">
        <v>200</v>
      </c>
      <c r="M11" s="70"/>
      <c r="N11" s="69">
        <f>IFERROR(VLOOKUP(A11,'[1]Sum table'!$A:$AV,48,0),0)</f>
        <v>200</v>
      </c>
      <c r="O11" s="65"/>
      <c r="P11" s="94"/>
      <c r="Q11" s="139"/>
    </row>
    <row r="12" spans="1:17" ht="16" x14ac:dyDescent="0.2">
      <c r="A12" s="15" t="str">
        <f t="shared" si="0"/>
        <v/>
      </c>
      <c r="B12" s="15"/>
      <c r="C12" s="122"/>
      <c r="D12" s="123"/>
      <c r="E12" s="122"/>
      <c r="F12" s="45"/>
      <c r="G12" s="123"/>
      <c r="H12" s="123"/>
      <c r="I12" s="181"/>
      <c r="J12" s="48"/>
      <c r="K12" s="125"/>
      <c r="L12" s="48"/>
      <c r="M12" s="125"/>
      <c r="N12" s="48"/>
      <c r="O12" s="122"/>
      <c r="P12" s="138"/>
      <c r="Q12" s="553"/>
    </row>
    <row r="13" spans="1:17" ht="16" x14ac:dyDescent="0.2">
      <c r="A13" s="15" t="str">
        <f t="shared" si="0"/>
        <v/>
      </c>
      <c r="B13" s="15"/>
      <c r="C13" s="54"/>
      <c r="D13" s="55"/>
      <c r="E13" s="54"/>
      <c r="F13" s="56" t="s">
        <v>359</v>
      </c>
      <c r="G13" s="553"/>
      <c r="H13" s="55"/>
      <c r="I13" s="187"/>
      <c r="J13" s="58">
        <f>SUM(I14:I16)</f>
        <v>1531.75</v>
      </c>
      <c r="K13" s="59"/>
      <c r="L13" s="58"/>
      <c r="M13" s="59"/>
      <c r="N13" s="58"/>
      <c r="O13" s="112"/>
      <c r="P13" s="113"/>
      <c r="Q13" s="553"/>
    </row>
    <row r="14" spans="1:17" s="416" customFormat="1" ht="45" x14ac:dyDescent="0.2">
      <c r="A14" s="64" t="str">
        <f t="shared" si="0"/>
        <v>ZK105.K239.I003</v>
      </c>
      <c r="B14" s="64" t="s">
        <v>77</v>
      </c>
      <c r="C14" s="424" t="s">
        <v>341</v>
      </c>
      <c r="D14" s="429" t="s">
        <v>360</v>
      </c>
      <c r="E14" s="424" t="s">
        <v>28</v>
      </c>
      <c r="F14" s="427" t="s">
        <v>361</v>
      </c>
      <c r="G14" s="429"/>
      <c r="H14" s="429"/>
      <c r="I14" s="71">
        <f>200+1200+80.6+49.4</f>
        <v>1530</v>
      </c>
      <c r="J14" s="116"/>
      <c r="K14" s="129"/>
      <c r="L14" s="430">
        <v>1530</v>
      </c>
      <c r="M14" s="129"/>
      <c r="N14" s="430">
        <f>IFERROR(VLOOKUP(A14,'[1]Sum table'!$A:$AV,48,0),0)</f>
        <v>1530</v>
      </c>
      <c r="O14" s="596" t="s">
        <v>362</v>
      </c>
      <c r="P14" s="597" t="s">
        <v>363</v>
      </c>
    </row>
    <row r="15" spans="1:17" s="416" customFormat="1" ht="16" x14ac:dyDescent="0.2">
      <c r="A15" s="64" t="str">
        <f t="shared" ref="A15" si="1">C15&amp;B15&amp;D15&amp;B15&amp;E15</f>
        <v>ZK114.K145.I003</v>
      </c>
      <c r="B15" s="64" t="s">
        <v>77</v>
      </c>
      <c r="C15" s="424" t="s">
        <v>219</v>
      </c>
      <c r="D15" s="428" t="s">
        <v>364</v>
      </c>
      <c r="E15" s="424" t="s">
        <v>28</v>
      </c>
      <c r="F15" s="427" t="s">
        <v>365</v>
      </c>
      <c r="G15" s="428" t="s">
        <v>366</v>
      </c>
      <c r="H15" s="429"/>
      <c r="I15" s="555">
        <f>500-217.65-1.75-200-80.6</f>
        <v>0</v>
      </c>
      <c r="J15" s="430"/>
      <c r="K15" s="431"/>
      <c r="L15" s="430"/>
      <c r="M15" s="431" t="s">
        <v>93</v>
      </c>
      <c r="N15" s="430">
        <f>IFERROR(VLOOKUP(A15,'[1]Sum table'!$A:$AV,48,0),0)-N16</f>
        <v>0</v>
      </c>
      <c r="O15" s="424"/>
      <c r="P15" s="426"/>
    </row>
    <row r="16" spans="1:17" ht="16" x14ac:dyDescent="0.2">
      <c r="A16" s="64"/>
      <c r="B16" s="64"/>
      <c r="C16" s="201" t="s">
        <v>219</v>
      </c>
      <c r="D16" s="202" t="s">
        <v>364</v>
      </c>
      <c r="E16" s="201" t="s">
        <v>28</v>
      </c>
      <c r="F16" s="203" t="s">
        <v>367</v>
      </c>
      <c r="G16" s="202" t="s">
        <v>368</v>
      </c>
      <c r="H16" s="202"/>
      <c r="I16" s="204">
        <v>1.75</v>
      </c>
      <c r="J16" s="205"/>
      <c r="K16" s="206"/>
      <c r="L16" s="205">
        <v>1.75</v>
      </c>
      <c r="M16" s="206"/>
      <c r="N16" s="205">
        <v>1.75</v>
      </c>
      <c r="O16" s="65"/>
      <c r="P16" s="73"/>
      <c r="Q16" s="64"/>
    </row>
    <row r="17" spans="1:19" ht="16" x14ac:dyDescent="0.2">
      <c r="A17" s="15" t="s">
        <v>369</v>
      </c>
      <c r="B17" s="15"/>
      <c r="C17" s="54"/>
      <c r="D17" s="55"/>
      <c r="E17" s="54"/>
      <c r="F17" s="56" t="s">
        <v>370</v>
      </c>
      <c r="G17" s="553"/>
      <c r="H17" s="55"/>
      <c r="I17" s="187"/>
      <c r="J17" s="58">
        <f>SUM(I18:I48)</f>
        <v>14045.710000000001</v>
      </c>
      <c r="K17" s="207"/>
      <c r="L17" s="208"/>
      <c r="M17" s="207"/>
      <c r="N17" s="208">
        <f>IFERROR(VLOOKUP(A17,'[1]Sum table'!$A:$AV,48,0),0)-SUM(N18:N36)-SUM(N38:N43)-N44-N45</f>
        <v>-1.8189894035458565E-12</v>
      </c>
      <c r="O17" s="54"/>
      <c r="P17" s="63"/>
      <c r="Q17" s="553"/>
      <c r="R17" s="553"/>
      <c r="S17" s="553"/>
    </row>
    <row r="18" spans="1:19" ht="16" x14ac:dyDescent="0.2">
      <c r="A18" s="15" t="str">
        <f t="shared" si="0"/>
        <v>ZK114.K116.I003</v>
      </c>
      <c r="B18" s="15" t="s">
        <v>77</v>
      </c>
      <c r="C18" s="65" t="s">
        <v>219</v>
      </c>
      <c r="D18" s="66" t="s">
        <v>258</v>
      </c>
      <c r="E18" s="65" t="s">
        <v>28</v>
      </c>
      <c r="F18" s="67" t="s">
        <v>371</v>
      </c>
      <c r="G18" s="64"/>
      <c r="H18" s="66"/>
      <c r="I18" s="71">
        <v>541.66999999999996</v>
      </c>
      <c r="J18" s="69"/>
      <c r="K18" s="70"/>
      <c r="L18" s="69">
        <v>541.66999999999996</v>
      </c>
      <c r="M18" s="70"/>
      <c r="N18" s="72">
        <v>541.66999999999996</v>
      </c>
      <c r="O18" s="65">
        <v>201702970</v>
      </c>
      <c r="P18" s="94"/>
      <c r="Q18" s="139"/>
      <c r="R18" s="553"/>
      <c r="S18" s="553"/>
    </row>
    <row r="19" spans="1:19" ht="16" x14ac:dyDescent="0.2">
      <c r="A19" s="15"/>
      <c r="B19" s="15"/>
      <c r="C19" s="65" t="s">
        <v>219</v>
      </c>
      <c r="D19" s="115" t="s">
        <v>258</v>
      </c>
      <c r="E19" s="65" t="s">
        <v>28</v>
      </c>
      <c r="F19" s="67" t="s">
        <v>372</v>
      </c>
      <c r="G19" s="64"/>
      <c r="H19" s="66"/>
      <c r="I19" s="71">
        <f>375-62.5</f>
        <v>312.5</v>
      </c>
      <c r="J19" s="69"/>
      <c r="K19" s="70"/>
      <c r="L19" s="69">
        <v>312.5</v>
      </c>
      <c r="M19" s="70"/>
      <c r="N19" s="72">
        <v>312.5</v>
      </c>
      <c r="O19" s="65">
        <v>201703105</v>
      </c>
      <c r="P19" s="94"/>
      <c r="Q19" s="139"/>
      <c r="R19" s="553"/>
      <c r="S19" s="553"/>
    </row>
    <row r="20" spans="1:19" ht="16" x14ac:dyDescent="0.2">
      <c r="A20" s="15"/>
      <c r="B20" s="15"/>
      <c r="C20" s="65" t="s">
        <v>219</v>
      </c>
      <c r="D20" s="115" t="s">
        <v>258</v>
      </c>
      <c r="E20" s="65" t="s">
        <v>28</v>
      </c>
      <c r="F20" s="67" t="s">
        <v>373</v>
      </c>
      <c r="G20" s="64"/>
      <c r="H20" s="66"/>
      <c r="I20" s="71">
        <v>162.5</v>
      </c>
      <c r="J20" s="69"/>
      <c r="K20" s="70"/>
      <c r="L20" s="69">
        <v>162.5</v>
      </c>
      <c r="M20" s="70"/>
      <c r="N20" s="72">
        <v>162.5</v>
      </c>
      <c r="O20" s="84"/>
      <c r="P20" s="94"/>
      <c r="Q20" s="139"/>
      <c r="R20" s="553"/>
      <c r="S20" s="553"/>
    </row>
    <row r="21" spans="1:19" ht="16" x14ac:dyDescent="0.2">
      <c r="A21" s="64"/>
      <c r="B21" s="64"/>
      <c r="C21" s="65" t="s">
        <v>219</v>
      </c>
      <c r="D21" s="115" t="s">
        <v>258</v>
      </c>
      <c r="E21" s="65" t="s">
        <v>28</v>
      </c>
      <c r="F21" s="67" t="s">
        <v>374</v>
      </c>
      <c r="G21" s="64" t="s">
        <v>375</v>
      </c>
      <c r="H21" s="66"/>
      <c r="I21" s="71">
        <f>975-225</f>
        <v>750</v>
      </c>
      <c r="J21" s="69"/>
      <c r="K21" s="70"/>
      <c r="L21" s="69">
        <v>750</v>
      </c>
      <c r="M21" s="70"/>
      <c r="N21" s="72">
        <v>750</v>
      </c>
      <c r="O21" s="65">
        <v>201704019</v>
      </c>
      <c r="P21" s="73"/>
      <c r="Q21" s="64"/>
      <c r="R21" s="553"/>
      <c r="S21" s="553"/>
    </row>
    <row r="22" spans="1:19" ht="16" x14ac:dyDescent="0.2">
      <c r="A22" s="64"/>
      <c r="B22" s="64"/>
      <c r="C22" s="65" t="s">
        <v>219</v>
      </c>
      <c r="D22" s="115" t="s">
        <v>258</v>
      </c>
      <c r="E22" s="65" t="s">
        <v>28</v>
      </c>
      <c r="F22" s="67" t="s">
        <v>376</v>
      </c>
      <c r="G22" s="64" t="s">
        <v>377</v>
      </c>
      <c r="H22" s="66"/>
      <c r="I22" s="71">
        <v>4195</v>
      </c>
      <c r="J22" s="69"/>
      <c r="K22" s="70"/>
      <c r="L22" s="69">
        <v>4195</v>
      </c>
      <c r="M22" s="70"/>
      <c r="N22" s="72">
        <v>4195</v>
      </c>
      <c r="O22" s="65"/>
      <c r="P22" s="73"/>
      <c r="Q22" s="64"/>
      <c r="R22" s="553"/>
      <c r="S22" s="553"/>
    </row>
    <row r="23" spans="1:19" ht="16" x14ac:dyDescent="0.2">
      <c r="A23" s="15"/>
      <c r="B23" s="15"/>
      <c r="C23" s="65" t="s">
        <v>219</v>
      </c>
      <c r="D23" s="115" t="s">
        <v>258</v>
      </c>
      <c r="E23" s="65" t="s">
        <v>28</v>
      </c>
      <c r="F23" s="67" t="s">
        <v>378</v>
      </c>
      <c r="G23" s="64" t="s">
        <v>379</v>
      </c>
      <c r="H23" s="66"/>
      <c r="I23" s="71">
        <v>500</v>
      </c>
      <c r="J23" s="69"/>
      <c r="K23" s="70"/>
      <c r="L23" s="69">
        <v>500</v>
      </c>
      <c r="M23" s="70"/>
      <c r="N23" s="72">
        <v>500</v>
      </c>
      <c r="O23" s="65">
        <v>201704127</v>
      </c>
      <c r="P23" s="83" t="s">
        <v>380</v>
      </c>
      <c r="Q23" s="139"/>
      <c r="R23" s="553"/>
      <c r="S23" s="553"/>
    </row>
    <row r="24" spans="1:19" ht="16" x14ac:dyDescent="0.2">
      <c r="A24" s="15"/>
      <c r="B24" s="15"/>
      <c r="C24" s="65" t="s">
        <v>219</v>
      </c>
      <c r="D24" s="115" t="s">
        <v>258</v>
      </c>
      <c r="E24" s="65" t="s">
        <v>28</v>
      </c>
      <c r="F24" s="67" t="s">
        <v>381</v>
      </c>
      <c r="G24" s="64" t="s">
        <v>382</v>
      </c>
      <c r="H24" s="66"/>
      <c r="I24" s="71">
        <f>150-24.98</f>
        <v>125.02</v>
      </c>
      <c r="J24" s="69"/>
      <c r="K24" s="70"/>
      <c r="L24" s="69">
        <v>125.02</v>
      </c>
      <c r="M24" s="70"/>
      <c r="N24" s="72">
        <v>125.02</v>
      </c>
      <c r="O24" s="65">
        <v>201704020</v>
      </c>
      <c r="P24" s="94"/>
      <c r="Q24" s="139"/>
      <c r="R24" s="553"/>
      <c r="S24" s="553"/>
    </row>
    <row r="25" spans="1:19" ht="16" x14ac:dyDescent="0.2">
      <c r="A25" s="15"/>
      <c r="B25" s="15"/>
      <c r="C25" s="65" t="s">
        <v>219</v>
      </c>
      <c r="D25" s="115" t="s">
        <v>258</v>
      </c>
      <c r="E25" s="65" t="s">
        <v>28</v>
      </c>
      <c r="F25" s="67" t="s">
        <v>383</v>
      </c>
      <c r="G25" s="64" t="s">
        <v>382</v>
      </c>
      <c r="H25" s="66"/>
      <c r="I25" s="71">
        <f>75-12.5</f>
        <v>62.5</v>
      </c>
      <c r="J25" s="69"/>
      <c r="K25" s="70"/>
      <c r="L25" s="69">
        <v>62.5</v>
      </c>
      <c r="M25" s="70"/>
      <c r="N25" s="72">
        <v>62.5</v>
      </c>
      <c r="O25" s="84"/>
      <c r="P25" s="94"/>
      <c r="Q25" s="139"/>
      <c r="R25" s="553"/>
      <c r="S25" s="553"/>
    </row>
    <row r="26" spans="1:19" ht="16" x14ac:dyDescent="0.2">
      <c r="A26" s="64"/>
      <c r="B26" s="64"/>
      <c r="C26" s="65" t="s">
        <v>219</v>
      </c>
      <c r="D26" s="115" t="s">
        <v>384</v>
      </c>
      <c r="E26" s="65" t="s">
        <v>28</v>
      </c>
      <c r="F26" s="67" t="s">
        <v>385</v>
      </c>
      <c r="G26" s="64" t="s">
        <v>386</v>
      </c>
      <c r="H26" s="66"/>
      <c r="I26" s="71">
        <v>324</v>
      </c>
      <c r="J26" s="69"/>
      <c r="K26" s="70"/>
      <c r="L26" s="69">
        <v>324</v>
      </c>
      <c r="M26" s="70"/>
      <c r="N26" s="72">
        <v>324</v>
      </c>
      <c r="O26" s="65">
        <v>201704932</v>
      </c>
      <c r="P26" s="73" t="s">
        <v>387</v>
      </c>
      <c r="Q26" s="64"/>
      <c r="R26" s="553"/>
      <c r="S26" s="553"/>
    </row>
    <row r="27" spans="1:19" s="375" customFormat="1" ht="16" x14ac:dyDescent="0.2">
      <c r="A27" s="15"/>
      <c r="B27" s="15"/>
      <c r="C27" s="374" t="s">
        <v>219</v>
      </c>
      <c r="D27" s="414" t="s">
        <v>258</v>
      </c>
      <c r="E27" s="374" t="s">
        <v>28</v>
      </c>
      <c r="F27" s="376" t="s">
        <v>388</v>
      </c>
      <c r="G27" s="375" t="s">
        <v>389</v>
      </c>
      <c r="H27" s="377"/>
      <c r="I27" s="80">
        <v>550</v>
      </c>
      <c r="J27" s="379"/>
      <c r="K27" s="380"/>
      <c r="L27" s="412">
        <v>550</v>
      </c>
      <c r="M27" s="415"/>
      <c r="N27" s="412">
        <v>550</v>
      </c>
      <c r="O27" s="374">
        <v>201704897</v>
      </c>
      <c r="P27" s="381" t="s">
        <v>390</v>
      </c>
      <c r="R27" s="553"/>
      <c r="S27" s="553"/>
    </row>
    <row r="28" spans="1:19" s="375" customFormat="1" ht="16" x14ac:dyDescent="0.2">
      <c r="A28" s="15"/>
      <c r="B28" s="15"/>
      <c r="C28" s="74" t="s">
        <v>219</v>
      </c>
      <c r="D28" s="99" t="s">
        <v>258</v>
      </c>
      <c r="E28" s="74" t="s">
        <v>28</v>
      </c>
      <c r="F28" s="76" t="s">
        <v>391</v>
      </c>
      <c r="G28" s="15" t="s">
        <v>392</v>
      </c>
      <c r="H28" s="75"/>
      <c r="I28" s="80">
        <v>91.67</v>
      </c>
      <c r="J28" s="78"/>
      <c r="K28" s="79"/>
      <c r="L28" s="82">
        <v>91.67</v>
      </c>
      <c r="M28" s="415"/>
      <c r="N28" s="412">
        <v>91.67</v>
      </c>
      <c r="O28" s="374">
        <v>201704925</v>
      </c>
      <c r="P28" s="381" t="s">
        <v>393</v>
      </c>
      <c r="R28" s="553"/>
      <c r="S28" s="553"/>
    </row>
    <row r="29" spans="1:19" s="375" customFormat="1" ht="16" x14ac:dyDescent="0.2">
      <c r="A29" s="15"/>
      <c r="B29" s="15"/>
      <c r="C29" s="74" t="s">
        <v>219</v>
      </c>
      <c r="D29" s="99" t="s">
        <v>258</v>
      </c>
      <c r="E29" s="74" t="s">
        <v>28</v>
      </c>
      <c r="F29" s="76" t="s">
        <v>394</v>
      </c>
      <c r="G29" s="15" t="s">
        <v>395</v>
      </c>
      <c r="H29" s="75"/>
      <c r="I29" s="80">
        <v>320.82</v>
      </c>
      <c r="J29" s="78"/>
      <c r="K29" s="79"/>
      <c r="L29" s="82">
        <v>320.82</v>
      </c>
      <c r="M29" s="415"/>
      <c r="N29" s="412">
        <v>320.82</v>
      </c>
      <c r="O29" s="374">
        <v>201704925</v>
      </c>
      <c r="P29" s="381" t="s">
        <v>396</v>
      </c>
      <c r="R29" s="553"/>
      <c r="S29" s="553"/>
    </row>
    <row r="30" spans="1:19" s="375" customFormat="1" ht="16" x14ac:dyDescent="0.2">
      <c r="A30" s="15"/>
      <c r="B30" s="15"/>
      <c r="C30" s="74" t="s">
        <v>219</v>
      </c>
      <c r="D30" s="99" t="s">
        <v>258</v>
      </c>
      <c r="E30" s="74" t="s">
        <v>28</v>
      </c>
      <c r="F30" s="76" t="s">
        <v>397</v>
      </c>
      <c r="G30" s="15" t="s">
        <v>398</v>
      </c>
      <c r="H30" s="75"/>
      <c r="I30" s="80">
        <v>353.36</v>
      </c>
      <c r="J30" s="78"/>
      <c r="K30" s="79"/>
      <c r="L30" s="82">
        <v>353.36</v>
      </c>
      <c r="M30" s="415"/>
      <c r="N30" s="412">
        <v>353.36</v>
      </c>
      <c r="O30" s="374">
        <v>201705113</v>
      </c>
      <c r="P30" s="381" t="s">
        <v>399</v>
      </c>
      <c r="R30" s="553"/>
      <c r="S30" s="553"/>
    </row>
    <row r="31" spans="1:19" s="375" customFormat="1" ht="16" x14ac:dyDescent="0.2">
      <c r="A31" s="15"/>
      <c r="B31" s="15"/>
      <c r="C31" s="74" t="s">
        <v>219</v>
      </c>
      <c r="D31" s="99" t="s">
        <v>258</v>
      </c>
      <c r="E31" s="74" t="s">
        <v>28</v>
      </c>
      <c r="F31" s="76" t="s">
        <v>400</v>
      </c>
      <c r="G31" s="15" t="s">
        <v>401</v>
      </c>
      <c r="H31" s="75"/>
      <c r="I31" s="80">
        <v>139.16999999999999</v>
      </c>
      <c r="J31" s="78"/>
      <c r="K31" s="79"/>
      <c r="L31" s="82">
        <v>139.16999999999999</v>
      </c>
      <c r="M31" s="415"/>
      <c r="N31" s="412">
        <v>139.16999999999999</v>
      </c>
      <c r="O31" s="374">
        <v>201705136</v>
      </c>
      <c r="P31" s="381" t="s">
        <v>402</v>
      </c>
      <c r="R31" s="553"/>
      <c r="S31" s="553"/>
    </row>
    <row r="32" spans="1:19" s="375" customFormat="1" ht="16" x14ac:dyDescent="0.2">
      <c r="A32" s="15"/>
      <c r="B32" s="15"/>
      <c r="C32" s="74" t="s">
        <v>219</v>
      </c>
      <c r="D32" s="99" t="s">
        <v>258</v>
      </c>
      <c r="E32" s="74" t="s">
        <v>28</v>
      </c>
      <c r="F32" s="76" t="s">
        <v>403</v>
      </c>
      <c r="G32" s="15" t="s">
        <v>404</v>
      </c>
      <c r="H32" s="75"/>
      <c r="I32" s="80">
        <v>333.34</v>
      </c>
      <c r="J32" s="78"/>
      <c r="K32" s="79"/>
      <c r="L32" s="82">
        <v>333.34</v>
      </c>
      <c r="M32" s="415"/>
      <c r="N32" s="412">
        <v>333.34</v>
      </c>
      <c r="O32" s="374">
        <v>201705224</v>
      </c>
      <c r="P32" s="381" t="s">
        <v>405</v>
      </c>
      <c r="R32" s="553"/>
      <c r="S32" s="553"/>
    </row>
    <row r="33" spans="1:17" s="375" customFormat="1" ht="16" x14ac:dyDescent="0.2">
      <c r="A33" s="15"/>
      <c r="B33" s="15"/>
      <c r="C33" s="74" t="s">
        <v>219</v>
      </c>
      <c r="D33" s="99" t="s">
        <v>258</v>
      </c>
      <c r="E33" s="74" t="s">
        <v>28</v>
      </c>
      <c r="F33" s="76" t="s">
        <v>406</v>
      </c>
      <c r="G33" s="15" t="s">
        <v>407</v>
      </c>
      <c r="H33" s="75"/>
      <c r="I33" s="80">
        <v>541.66</v>
      </c>
      <c r="J33" s="78"/>
      <c r="K33" s="79"/>
      <c r="L33" s="82">
        <v>541.66</v>
      </c>
      <c r="M33" s="415"/>
      <c r="N33" s="412">
        <v>541.66</v>
      </c>
      <c r="O33" s="374">
        <v>201705104</v>
      </c>
      <c r="P33" s="381"/>
      <c r="Q33" s="483"/>
    </row>
    <row r="34" spans="1:17" s="375" customFormat="1" ht="16" x14ac:dyDescent="0.2">
      <c r="A34" s="15"/>
      <c r="B34" s="15"/>
      <c r="C34" s="74" t="s">
        <v>219</v>
      </c>
      <c r="D34" s="99" t="s">
        <v>258</v>
      </c>
      <c r="E34" s="74" t="s">
        <v>28</v>
      </c>
      <c r="F34" s="76" t="s">
        <v>408</v>
      </c>
      <c r="G34" s="15" t="s">
        <v>409</v>
      </c>
      <c r="H34" s="75"/>
      <c r="I34" s="80">
        <v>162.5</v>
      </c>
      <c r="J34" s="78"/>
      <c r="K34" s="79"/>
      <c r="L34" s="78">
        <v>162.5</v>
      </c>
      <c r="M34" s="380"/>
      <c r="N34" s="412">
        <v>162.5</v>
      </c>
      <c r="O34" s="374"/>
      <c r="P34" s="381"/>
      <c r="Q34" s="483"/>
    </row>
    <row r="35" spans="1:17" s="375" customFormat="1" ht="16" x14ac:dyDescent="0.2">
      <c r="A35" s="15"/>
      <c r="B35" s="15"/>
      <c r="C35" s="74" t="s">
        <v>219</v>
      </c>
      <c r="D35" s="99" t="s">
        <v>384</v>
      </c>
      <c r="E35" s="74" t="s">
        <v>28</v>
      </c>
      <c r="F35" s="76" t="s">
        <v>410</v>
      </c>
      <c r="G35" s="15" t="s">
        <v>409</v>
      </c>
      <c r="H35" s="75"/>
      <c r="I35" s="80">
        <v>175</v>
      </c>
      <c r="J35" s="78"/>
      <c r="K35" s="79"/>
      <c r="L35" s="78">
        <v>175</v>
      </c>
      <c r="M35" s="380"/>
      <c r="N35" s="412">
        <v>175</v>
      </c>
      <c r="O35" s="374">
        <v>201705228</v>
      </c>
      <c r="P35" s="381" t="s">
        <v>411</v>
      </c>
      <c r="Q35" s="483"/>
    </row>
    <row r="36" spans="1:17" s="375" customFormat="1" ht="16" x14ac:dyDescent="0.2">
      <c r="A36" s="15"/>
      <c r="B36" s="15"/>
      <c r="C36" s="74" t="s">
        <v>219</v>
      </c>
      <c r="D36" s="99" t="s">
        <v>384</v>
      </c>
      <c r="E36" s="74" t="s">
        <v>28</v>
      </c>
      <c r="F36" s="76" t="s">
        <v>412</v>
      </c>
      <c r="G36" s="15" t="s">
        <v>409</v>
      </c>
      <c r="H36" s="75"/>
      <c r="I36" s="80">
        <v>116.67</v>
      </c>
      <c r="J36" s="78"/>
      <c r="K36" s="79"/>
      <c r="L36" s="78">
        <v>116.67</v>
      </c>
      <c r="M36" s="380"/>
      <c r="N36" s="412">
        <v>116.67</v>
      </c>
      <c r="O36" s="374">
        <v>201705241</v>
      </c>
      <c r="P36" s="381"/>
      <c r="Q36" s="483"/>
    </row>
    <row r="37" spans="1:17" s="375" customFormat="1" ht="16" x14ac:dyDescent="0.2">
      <c r="A37" s="15"/>
      <c r="B37" s="15"/>
      <c r="C37" s="374" t="s">
        <v>219</v>
      </c>
      <c r="D37" s="414" t="s">
        <v>258</v>
      </c>
      <c r="E37" s="374" t="s">
        <v>28</v>
      </c>
      <c r="F37" s="376" t="s">
        <v>413</v>
      </c>
      <c r="G37" s="375" t="s">
        <v>414</v>
      </c>
      <c r="H37" s="377"/>
      <c r="I37" s="80">
        <v>0</v>
      </c>
      <c r="J37" s="379"/>
      <c r="K37" s="380"/>
      <c r="L37" s="379">
        <v>0</v>
      </c>
      <c r="M37" s="380"/>
      <c r="N37" s="412"/>
      <c r="O37" s="374">
        <v>201704127</v>
      </c>
      <c r="P37" s="381" t="s">
        <v>415</v>
      </c>
      <c r="Q37" s="483"/>
    </row>
    <row r="38" spans="1:17" s="375" customFormat="1" ht="16" x14ac:dyDescent="0.2">
      <c r="A38" s="15"/>
      <c r="B38" s="15"/>
      <c r="C38" s="374" t="s">
        <v>219</v>
      </c>
      <c r="D38" s="377" t="s">
        <v>258</v>
      </c>
      <c r="E38" s="374" t="s">
        <v>28</v>
      </c>
      <c r="F38" s="376" t="s">
        <v>416</v>
      </c>
      <c r="G38" s="377" t="s">
        <v>417</v>
      </c>
      <c r="H38" s="377"/>
      <c r="I38" s="80">
        <v>216.67</v>
      </c>
      <c r="J38" s="379"/>
      <c r="K38" s="380"/>
      <c r="L38" s="379">
        <v>216.67</v>
      </c>
      <c r="M38" s="380"/>
      <c r="N38" s="379">
        <v>216.67</v>
      </c>
      <c r="O38" s="374">
        <v>201705622</v>
      </c>
      <c r="P38" s="381" t="s">
        <v>418</v>
      </c>
      <c r="Q38" s="483"/>
    </row>
    <row r="39" spans="1:17" s="375" customFormat="1" ht="16" x14ac:dyDescent="0.2">
      <c r="A39" s="15"/>
      <c r="B39" s="15"/>
      <c r="C39" s="374" t="s">
        <v>219</v>
      </c>
      <c r="D39" s="414" t="s">
        <v>384</v>
      </c>
      <c r="E39" s="374" t="s">
        <v>28</v>
      </c>
      <c r="F39" s="376" t="s">
        <v>419</v>
      </c>
      <c r="G39" s="375" t="s">
        <v>409</v>
      </c>
      <c r="H39" s="377"/>
      <c r="I39" s="80">
        <v>1341.67</v>
      </c>
      <c r="J39" s="379"/>
      <c r="K39" s="380"/>
      <c r="L39" s="412">
        <v>1341.67</v>
      </c>
      <c r="M39" s="380"/>
      <c r="N39" s="412">
        <v>1341.67</v>
      </c>
      <c r="O39" s="374">
        <v>201705635</v>
      </c>
      <c r="P39" s="381" t="s">
        <v>420</v>
      </c>
      <c r="Q39" s="483"/>
    </row>
    <row r="40" spans="1:17" s="375" customFormat="1" ht="16" x14ac:dyDescent="0.2">
      <c r="A40" s="15"/>
      <c r="B40" s="15"/>
      <c r="C40" s="374" t="s">
        <v>219</v>
      </c>
      <c r="D40" s="414" t="s">
        <v>258</v>
      </c>
      <c r="E40" s="374" t="s">
        <v>28</v>
      </c>
      <c r="F40" s="376" t="s">
        <v>421</v>
      </c>
      <c r="G40" s="375" t="s">
        <v>409</v>
      </c>
      <c r="H40" s="377"/>
      <c r="I40" s="80">
        <v>62.5</v>
      </c>
      <c r="J40" s="379"/>
      <c r="K40" s="380"/>
      <c r="L40" s="412">
        <v>62.5</v>
      </c>
      <c r="M40" s="380"/>
      <c r="N40" s="412">
        <v>62.5</v>
      </c>
      <c r="O40" s="374">
        <v>201705876</v>
      </c>
      <c r="P40" s="381" t="s">
        <v>422</v>
      </c>
      <c r="Q40" s="483"/>
    </row>
    <row r="41" spans="1:17" s="375" customFormat="1" ht="16" x14ac:dyDescent="0.2">
      <c r="A41" s="15"/>
      <c r="B41" s="15"/>
      <c r="C41" s="374" t="s">
        <v>219</v>
      </c>
      <c r="D41" s="414" t="s">
        <v>384</v>
      </c>
      <c r="E41" s="374" t="s">
        <v>28</v>
      </c>
      <c r="F41" s="376" t="s">
        <v>423</v>
      </c>
      <c r="G41" s="375" t="s">
        <v>409</v>
      </c>
      <c r="H41" s="377"/>
      <c r="I41" s="80">
        <v>62.5</v>
      </c>
      <c r="J41" s="379"/>
      <c r="K41" s="380"/>
      <c r="L41" s="412">
        <v>62.5</v>
      </c>
      <c r="M41" s="380"/>
      <c r="N41" s="412">
        <v>62.5</v>
      </c>
      <c r="O41" s="374">
        <v>201705667</v>
      </c>
      <c r="P41" s="381" t="s">
        <v>424</v>
      </c>
      <c r="Q41" s="483"/>
    </row>
    <row r="42" spans="1:17" s="375" customFormat="1" ht="16" x14ac:dyDescent="0.2">
      <c r="A42" s="15"/>
      <c r="B42" s="15"/>
      <c r="C42" s="374" t="s">
        <v>219</v>
      </c>
      <c r="D42" s="414" t="s">
        <v>384</v>
      </c>
      <c r="E42" s="374" t="s">
        <v>28</v>
      </c>
      <c r="F42" s="376" t="s">
        <v>425</v>
      </c>
      <c r="G42" s="375" t="s">
        <v>409</v>
      </c>
      <c r="H42" s="377"/>
      <c r="I42" s="80">
        <f>991.66+58.33</f>
        <v>1049.99</v>
      </c>
      <c r="J42" s="379"/>
      <c r="K42" s="380"/>
      <c r="L42" s="412">
        <f>991.66+58.33</f>
        <v>1049.99</v>
      </c>
      <c r="M42" s="380"/>
      <c r="N42" s="412">
        <f>991.66+58.33</f>
        <v>1049.99</v>
      </c>
      <c r="O42" s="374">
        <v>201705724</v>
      </c>
      <c r="P42" s="381" t="s">
        <v>424</v>
      </c>
      <c r="Q42" s="483"/>
    </row>
    <row r="43" spans="1:17" s="375" customFormat="1" ht="16" x14ac:dyDescent="0.2">
      <c r="A43" s="15"/>
      <c r="B43" s="15"/>
      <c r="C43" s="374" t="s">
        <v>219</v>
      </c>
      <c r="D43" s="414" t="s">
        <v>384</v>
      </c>
      <c r="E43" s="374" t="s">
        <v>28</v>
      </c>
      <c r="F43" s="376" t="s">
        <v>426</v>
      </c>
      <c r="G43" s="375" t="s">
        <v>427</v>
      </c>
      <c r="H43" s="377"/>
      <c r="I43" s="80">
        <v>230</v>
      </c>
      <c r="J43" s="379"/>
      <c r="K43" s="380"/>
      <c r="L43" s="379">
        <v>230</v>
      </c>
      <c r="M43" s="380"/>
      <c r="N43" s="412">
        <v>230</v>
      </c>
      <c r="O43" s="374">
        <v>201705760</v>
      </c>
      <c r="P43" s="381" t="s">
        <v>428</v>
      </c>
      <c r="Q43" s="483"/>
    </row>
    <row r="44" spans="1:17" s="375" customFormat="1" ht="16" x14ac:dyDescent="0.2">
      <c r="A44" s="15"/>
      <c r="B44" s="15"/>
      <c r="C44" s="374" t="s">
        <v>219</v>
      </c>
      <c r="D44" s="414" t="s">
        <v>384</v>
      </c>
      <c r="E44" s="374" t="s">
        <v>28</v>
      </c>
      <c r="F44" s="376" t="s">
        <v>429</v>
      </c>
      <c r="G44" s="375" t="s">
        <v>409</v>
      </c>
      <c r="H44" s="377"/>
      <c r="I44" s="80">
        <v>200</v>
      </c>
      <c r="J44" s="379"/>
      <c r="K44" s="380"/>
      <c r="L44" s="412">
        <v>200</v>
      </c>
      <c r="M44" s="380"/>
      <c r="N44" s="412">
        <v>200</v>
      </c>
      <c r="O44" s="374">
        <v>201705777</v>
      </c>
      <c r="P44" s="381" t="s">
        <v>430</v>
      </c>
      <c r="Q44" s="483"/>
    </row>
    <row r="45" spans="1:17" s="375" customFormat="1" ht="16" x14ac:dyDescent="0.2">
      <c r="A45" s="15"/>
      <c r="B45" s="15"/>
      <c r="C45" s="374" t="s">
        <v>219</v>
      </c>
      <c r="D45" s="414" t="s">
        <v>384</v>
      </c>
      <c r="E45" s="374" t="s">
        <v>28</v>
      </c>
      <c r="F45" s="376" t="s">
        <v>429</v>
      </c>
      <c r="G45" s="375" t="s">
        <v>431</v>
      </c>
      <c r="H45" s="377"/>
      <c r="I45" s="80">
        <v>1125</v>
      </c>
      <c r="J45" s="379"/>
      <c r="K45" s="380"/>
      <c r="L45" s="412">
        <v>1125</v>
      </c>
      <c r="M45" s="380"/>
      <c r="N45" s="412">
        <v>1125</v>
      </c>
      <c r="O45" s="374">
        <v>201705795</v>
      </c>
      <c r="P45" s="381" t="s">
        <v>432</v>
      </c>
      <c r="Q45" s="483"/>
    </row>
    <row r="46" spans="1:17" s="387" customFormat="1" ht="16" x14ac:dyDescent="0.2">
      <c r="A46" s="8" t="str">
        <f t="shared" si="0"/>
        <v>ZK114.K116.I003</v>
      </c>
      <c r="B46" s="8" t="s">
        <v>77</v>
      </c>
      <c r="C46" s="394" t="s">
        <v>219</v>
      </c>
      <c r="D46" s="392" t="s">
        <v>258</v>
      </c>
      <c r="E46" s="394" t="s">
        <v>28</v>
      </c>
      <c r="F46" s="390" t="s">
        <v>433</v>
      </c>
      <c r="G46" s="392" t="s">
        <v>434</v>
      </c>
      <c r="H46" s="392"/>
      <c r="I46" s="90">
        <f>58.33-58.33</f>
        <v>0</v>
      </c>
      <c r="J46" s="388"/>
      <c r="K46" s="389"/>
      <c r="L46" s="388"/>
      <c r="M46" s="389"/>
      <c r="N46" s="388"/>
      <c r="O46" s="394"/>
      <c r="P46" s="413" t="s">
        <v>435</v>
      </c>
    </row>
    <row r="47" spans="1:17" ht="16" x14ac:dyDescent="0.2">
      <c r="A47" s="15" t="str">
        <f t="shared" si="0"/>
        <v/>
      </c>
      <c r="B47" s="15"/>
      <c r="C47" s="84"/>
      <c r="D47" s="85"/>
      <c r="E47" s="84"/>
      <c r="F47" s="86"/>
      <c r="G47" s="128"/>
      <c r="H47" s="85"/>
      <c r="I47" s="197"/>
      <c r="J47" s="88"/>
      <c r="K47" s="89"/>
      <c r="L47" s="88"/>
      <c r="M47" s="89"/>
      <c r="N47" s="88"/>
      <c r="O47" s="84"/>
      <c r="P47" s="94"/>
      <c r="Q47" s="139"/>
    </row>
    <row r="48" spans="1:17" ht="16" x14ac:dyDescent="0.2">
      <c r="A48" s="15" t="str">
        <f t="shared" si="0"/>
        <v/>
      </c>
      <c r="B48" s="15"/>
      <c r="C48" s="102"/>
      <c r="D48" s="103"/>
      <c r="E48" s="102"/>
      <c r="F48" s="104"/>
      <c r="G48" s="103"/>
      <c r="H48" s="103"/>
      <c r="I48" s="198"/>
      <c r="J48" s="106"/>
      <c r="K48" s="107"/>
      <c r="L48" s="106"/>
      <c r="M48" s="107"/>
      <c r="N48" s="106"/>
      <c r="O48" s="102"/>
      <c r="P48" s="110"/>
      <c r="Q48" s="139"/>
    </row>
    <row r="49" spans="1:17" ht="16" x14ac:dyDescent="0.2">
      <c r="A49" s="15" t="s">
        <v>436</v>
      </c>
      <c r="B49" s="15" t="s">
        <v>77</v>
      </c>
      <c r="C49" s="209"/>
      <c r="D49" s="173"/>
      <c r="E49" s="173"/>
      <c r="F49" s="210" t="s">
        <v>437</v>
      </c>
      <c r="G49" s="175"/>
      <c r="H49" s="175"/>
      <c r="I49" s="176"/>
      <c r="J49" s="177">
        <f>SUM(I49:I58)</f>
        <v>2435.4700000000003</v>
      </c>
      <c r="K49" s="121"/>
      <c r="L49" s="120"/>
      <c r="M49" s="76"/>
      <c r="N49" s="601">
        <f>IFERROR(VLOOKUP(A49,'[1]Sum table'!$A:$AV,48,0),0)</f>
        <v>2435.4699999999998</v>
      </c>
      <c r="O49" s="602">
        <f>N49-J49</f>
        <v>0</v>
      </c>
      <c r="P49" s="83"/>
      <c r="Q49" s="15"/>
    </row>
    <row r="50" spans="1:17" ht="16" x14ac:dyDescent="0.2">
      <c r="A50" s="15" t="str">
        <f t="shared" si="0"/>
        <v>ZK105.K238.I003</v>
      </c>
      <c r="B50" s="15" t="s">
        <v>77</v>
      </c>
      <c r="C50" s="76" t="s">
        <v>341</v>
      </c>
      <c r="D50" s="74" t="s">
        <v>438</v>
      </c>
      <c r="E50" s="74" t="s">
        <v>28</v>
      </c>
      <c r="F50" s="75" t="s">
        <v>439</v>
      </c>
      <c r="G50" s="75" t="s">
        <v>440</v>
      </c>
      <c r="H50" s="75" t="s">
        <v>441</v>
      </c>
      <c r="I50" s="80">
        <v>130.69</v>
      </c>
      <c r="J50" s="78"/>
      <c r="K50" s="79"/>
      <c r="L50" s="82">
        <v>130.69</v>
      </c>
      <c r="M50" s="76"/>
      <c r="N50" s="83"/>
      <c r="O50" s="74"/>
      <c r="P50" s="83"/>
      <c r="Q50" s="15"/>
    </row>
    <row r="51" spans="1:17" ht="16" x14ac:dyDescent="0.2">
      <c r="A51" s="15" t="str">
        <f t="shared" si="0"/>
        <v>ZK105.K238.I003</v>
      </c>
      <c r="B51" s="15" t="s">
        <v>77</v>
      </c>
      <c r="C51" s="76" t="s">
        <v>341</v>
      </c>
      <c r="D51" s="74" t="s">
        <v>438</v>
      </c>
      <c r="E51" s="74" t="s">
        <v>28</v>
      </c>
      <c r="F51" s="75" t="s">
        <v>442</v>
      </c>
      <c r="G51" s="75" t="s">
        <v>443</v>
      </c>
      <c r="H51" s="75"/>
      <c r="I51" s="80">
        <v>322.29000000000002</v>
      </c>
      <c r="J51" s="78"/>
      <c r="K51" s="79"/>
      <c r="L51" s="82">
        <v>322.29000000000002</v>
      </c>
      <c r="M51" s="76"/>
      <c r="N51" s="83"/>
      <c r="O51" s="74"/>
      <c r="P51" s="83"/>
      <c r="Q51" s="15"/>
    </row>
    <row r="52" spans="1:17" s="416" customFormat="1" ht="16" x14ac:dyDescent="0.2">
      <c r="A52" s="64" t="str">
        <f t="shared" si="0"/>
        <v>ZK105.K238.I003</v>
      </c>
      <c r="B52" s="64" t="s">
        <v>77</v>
      </c>
      <c r="C52" s="67" t="s">
        <v>341</v>
      </c>
      <c r="D52" s="65" t="s">
        <v>438</v>
      </c>
      <c r="E52" s="65" t="s">
        <v>28</v>
      </c>
      <c r="F52" s="66" t="s">
        <v>444</v>
      </c>
      <c r="G52" s="66" t="s">
        <v>445</v>
      </c>
      <c r="H52" s="66"/>
      <c r="I52" s="71">
        <v>527</v>
      </c>
      <c r="J52" s="69"/>
      <c r="K52" s="70"/>
      <c r="L52" s="72">
        <v>527</v>
      </c>
      <c r="M52" s="67"/>
      <c r="N52" s="73"/>
      <c r="O52" s="65"/>
      <c r="P52" s="73" t="s">
        <v>1195</v>
      </c>
      <c r="Q52" s="64"/>
    </row>
    <row r="53" spans="1:17" ht="16" x14ac:dyDescent="0.2">
      <c r="A53" s="15" t="str">
        <f t="shared" si="0"/>
        <v>ZK105.K238.I003</v>
      </c>
      <c r="B53" s="15" t="s">
        <v>77</v>
      </c>
      <c r="C53" s="76" t="s">
        <v>341</v>
      </c>
      <c r="D53" s="74" t="s">
        <v>438</v>
      </c>
      <c r="E53" s="74" t="s">
        <v>28</v>
      </c>
      <c r="F53" s="75" t="s">
        <v>446</v>
      </c>
      <c r="G53" s="75" t="s">
        <v>447</v>
      </c>
      <c r="H53" s="75"/>
      <c r="I53" s="80">
        <v>288</v>
      </c>
      <c r="J53" s="78"/>
      <c r="K53" s="79"/>
      <c r="L53" s="82">
        <v>288</v>
      </c>
      <c r="M53" s="76"/>
      <c r="N53" s="83"/>
      <c r="O53" s="74"/>
      <c r="P53" s="83"/>
      <c r="Q53" s="15"/>
    </row>
    <row r="54" spans="1:17" ht="16" x14ac:dyDescent="0.2">
      <c r="A54" s="15" t="str">
        <f t="shared" si="0"/>
        <v>ZK105.K238.I003</v>
      </c>
      <c r="B54" s="15" t="s">
        <v>77</v>
      </c>
      <c r="C54" s="76" t="s">
        <v>341</v>
      </c>
      <c r="D54" s="74" t="s">
        <v>438</v>
      </c>
      <c r="E54" s="74" t="s">
        <v>28</v>
      </c>
      <c r="F54" s="75" t="s">
        <v>448</v>
      </c>
      <c r="G54" s="75" t="s">
        <v>449</v>
      </c>
      <c r="H54" s="75" t="s">
        <v>121</v>
      </c>
      <c r="I54" s="80">
        <v>630.09</v>
      </c>
      <c r="J54" s="78"/>
      <c r="K54" s="79"/>
      <c r="L54" s="82">
        <v>630.09</v>
      </c>
      <c r="M54" s="76"/>
      <c r="N54" s="83"/>
      <c r="O54" s="74"/>
      <c r="P54" s="83"/>
      <c r="Q54" s="15"/>
    </row>
    <row r="55" spans="1:17" ht="16" x14ac:dyDescent="0.2">
      <c r="A55" s="15" t="str">
        <f t="shared" si="0"/>
        <v>ZK105.K238.I003</v>
      </c>
      <c r="B55" s="15" t="s">
        <v>77</v>
      </c>
      <c r="C55" s="76" t="s">
        <v>341</v>
      </c>
      <c r="D55" s="74" t="s">
        <v>438</v>
      </c>
      <c r="E55" s="74" t="s">
        <v>28</v>
      </c>
      <c r="F55" s="75" t="s">
        <v>448</v>
      </c>
      <c r="G55" s="75" t="s">
        <v>450</v>
      </c>
      <c r="H55" s="75" t="s">
        <v>121</v>
      </c>
      <c r="I55" s="80">
        <v>217.65</v>
      </c>
      <c r="J55" s="78"/>
      <c r="K55" s="79"/>
      <c r="L55" s="82">
        <v>217.65</v>
      </c>
      <c r="M55" s="76"/>
      <c r="N55" s="83"/>
      <c r="O55" s="74"/>
      <c r="P55" s="83"/>
      <c r="Q55" s="15"/>
    </row>
    <row r="56" spans="1:17" ht="16" x14ac:dyDescent="0.2">
      <c r="A56" s="15" t="str">
        <f t="shared" si="0"/>
        <v>ZK105.K238.I003</v>
      </c>
      <c r="B56" s="15" t="s">
        <v>77</v>
      </c>
      <c r="C56" s="76" t="s">
        <v>341</v>
      </c>
      <c r="D56" s="74" t="s">
        <v>438</v>
      </c>
      <c r="E56" s="74" t="s">
        <v>28</v>
      </c>
      <c r="F56" s="75" t="s">
        <v>451</v>
      </c>
      <c r="G56" s="75"/>
      <c r="H56" s="75"/>
      <c r="I56" s="80">
        <f>145.5+12.25</f>
        <v>157.75</v>
      </c>
      <c r="J56" s="78"/>
      <c r="K56" s="79"/>
      <c r="L56" s="82">
        <f>145.5+12.25</f>
        <v>157.75</v>
      </c>
      <c r="M56" s="76"/>
      <c r="N56" s="83"/>
      <c r="O56" s="74"/>
      <c r="P56" s="83"/>
      <c r="Q56" s="15"/>
    </row>
    <row r="57" spans="1:17" ht="16" x14ac:dyDescent="0.2">
      <c r="A57" s="15" t="str">
        <f t="shared" si="0"/>
        <v>ZK105.K238.I003</v>
      </c>
      <c r="B57" s="15" t="s">
        <v>77</v>
      </c>
      <c r="C57" s="178" t="s">
        <v>341</v>
      </c>
      <c r="D57" s="211" t="s">
        <v>438</v>
      </c>
      <c r="E57" s="211" t="s">
        <v>28</v>
      </c>
      <c r="F57" s="157" t="s">
        <v>353</v>
      </c>
      <c r="G57" s="157"/>
      <c r="H57" s="157"/>
      <c r="I57" s="179">
        <f>35+35+35+19+19+19</f>
        <v>162</v>
      </c>
      <c r="J57" s="180"/>
      <c r="K57" s="212"/>
      <c r="L57" s="588">
        <v>162</v>
      </c>
      <c r="M57" s="178"/>
      <c r="N57" s="213"/>
      <c r="O57" s="211"/>
      <c r="P57" s="213"/>
      <c r="Q57" s="15"/>
    </row>
    <row r="58" spans="1:17" ht="16" x14ac:dyDescent="0.2">
      <c r="A58" s="15"/>
      <c r="B58" s="15"/>
      <c r="C58" s="553"/>
      <c r="D58" s="553"/>
      <c r="E58" s="553"/>
      <c r="F58" s="553"/>
      <c r="G58" s="553"/>
      <c r="H58" s="553"/>
      <c r="I58" s="3"/>
      <c r="J58" s="3"/>
      <c r="K58" s="214"/>
      <c r="L58" s="215">
        <f>SUM(L2:L57)</f>
        <v>33485.389999999992</v>
      </c>
      <c r="M58" s="216"/>
      <c r="N58" s="215">
        <f>SUM(N2:N57)</f>
        <v>33485.389999999992</v>
      </c>
      <c r="O58" s="553"/>
      <c r="P58" s="553"/>
      <c r="Q58" s="553"/>
    </row>
    <row r="59" spans="1:17" x14ac:dyDescent="0.2">
      <c r="N59" s="3"/>
    </row>
    <row r="60" spans="1:17" x14ac:dyDescent="0.2">
      <c r="N60" s="3"/>
    </row>
  </sheetData>
  <pageMargins left="0.7" right="0.7" top="0.75" bottom="0.75" header="0.3" footer="0.3"/>
  <pageSetup paperSize="9" orientation="portrait" horizontalDpi="0" verticalDpi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Q52"/>
  <sheetViews>
    <sheetView zoomScale="90" zoomScaleNormal="90" zoomScalePageLayoutView="90" workbookViewId="0">
      <selection activeCell="G32" sqref="G32"/>
    </sheetView>
  </sheetViews>
  <sheetFormatPr baseColWidth="10" defaultColWidth="8.83203125" defaultRowHeight="15" x14ac:dyDescent="0.2"/>
  <cols>
    <col min="1" max="1" width="16.33203125" bestFit="1" customWidth="1"/>
    <col min="2" max="2" width="1.33203125" bestFit="1" customWidth="1"/>
    <col min="3" max="3" width="7.33203125" customWidth="1"/>
    <col min="4" max="4" width="8" customWidth="1"/>
    <col min="5" max="5" width="8.83203125" bestFit="1" customWidth="1"/>
    <col min="6" max="6" width="40.1640625" bestFit="1" customWidth="1"/>
    <col min="7" max="7" width="31.33203125" bestFit="1" customWidth="1"/>
    <col min="8" max="8" width="23" bestFit="1" customWidth="1"/>
    <col min="9" max="9" width="18.1640625" bestFit="1" customWidth="1"/>
    <col min="10" max="10" width="19" bestFit="1" customWidth="1"/>
    <col min="11" max="11" width="3.6640625" customWidth="1"/>
    <col min="12" max="12" width="17" bestFit="1" customWidth="1"/>
    <col min="13" max="13" width="3.6640625" customWidth="1"/>
    <col min="14" max="14" width="14" bestFit="1" customWidth="1"/>
    <col min="15" max="15" width="23.33203125" bestFit="1" customWidth="1"/>
    <col min="16" max="16" width="108.6640625" bestFit="1" customWidth="1"/>
  </cols>
  <sheetData>
    <row r="1" spans="1:17" ht="21" x14ac:dyDescent="0.25">
      <c r="A1" s="19"/>
      <c r="B1" s="19"/>
      <c r="C1" s="20" t="s">
        <v>452</v>
      </c>
      <c r="D1" s="21"/>
      <c r="E1" s="217"/>
      <c r="F1" s="22"/>
      <c r="G1" s="22"/>
      <c r="H1" s="22" t="s">
        <v>62</v>
      </c>
      <c r="I1" s="182"/>
      <c r="J1" s="24">
        <f>TOTALS!G7</f>
        <v>140389.5</v>
      </c>
      <c r="K1" s="20"/>
      <c r="L1" s="218" t="s">
        <v>63</v>
      </c>
      <c r="M1" s="20"/>
      <c r="N1" s="28" t="s">
        <v>64</v>
      </c>
      <c r="O1" s="27" t="s">
        <v>65</v>
      </c>
      <c r="P1" s="27" t="s">
        <v>66</v>
      </c>
      <c r="Q1" s="21"/>
    </row>
    <row r="2" spans="1:17" ht="19" x14ac:dyDescent="0.25">
      <c r="A2" s="29"/>
      <c r="B2" s="29"/>
      <c r="C2" s="41"/>
      <c r="D2" s="33"/>
      <c r="E2" s="41"/>
      <c r="F2" s="32"/>
      <c r="G2" s="33"/>
      <c r="H2" s="34" t="s">
        <v>67</v>
      </c>
      <c r="I2" s="184" t="s">
        <v>68</v>
      </c>
      <c r="J2" s="36">
        <f>SUM(J4:J51)-J20</f>
        <v>140389.5</v>
      </c>
      <c r="K2" s="39"/>
      <c r="L2" s="219"/>
      <c r="M2" s="39"/>
      <c r="N2" s="220"/>
      <c r="O2" s="41"/>
      <c r="P2" s="41"/>
      <c r="Q2" s="37"/>
    </row>
    <row r="3" spans="1:17" ht="34.5" customHeight="1" x14ac:dyDescent="0.2">
      <c r="A3" s="13"/>
      <c r="B3" s="13"/>
      <c r="C3" s="43" t="s">
        <v>71</v>
      </c>
      <c r="D3" s="44" t="s">
        <v>72</v>
      </c>
      <c r="E3" s="43" t="s">
        <v>73</v>
      </c>
      <c r="F3" s="45" t="s">
        <v>74</v>
      </c>
      <c r="G3" s="46" t="s">
        <v>66</v>
      </c>
      <c r="H3" s="46" t="s">
        <v>75</v>
      </c>
      <c r="I3" s="172"/>
      <c r="J3" s="48"/>
      <c r="K3" s="161"/>
      <c r="L3" s="221"/>
      <c r="M3" s="50"/>
      <c r="N3" s="53"/>
      <c r="O3" s="171"/>
      <c r="P3" s="171"/>
      <c r="Q3" s="1"/>
    </row>
    <row r="4" spans="1:17" ht="16" x14ac:dyDescent="0.2">
      <c r="A4" s="15"/>
      <c r="B4" s="15"/>
      <c r="C4" s="54"/>
      <c r="D4" s="553"/>
      <c r="E4" s="54"/>
      <c r="F4" s="56" t="s">
        <v>453</v>
      </c>
      <c r="G4" s="55"/>
      <c r="H4" s="55"/>
      <c r="I4" s="187"/>
      <c r="J4" s="58">
        <f>SUM(I5:I5)</f>
        <v>85307</v>
      </c>
      <c r="K4" s="59"/>
      <c r="L4" s="222"/>
      <c r="M4" s="61"/>
      <c r="N4" s="63"/>
      <c r="O4" s="54"/>
      <c r="P4" s="54"/>
      <c r="Q4" s="553"/>
    </row>
    <row r="5" spans="1:17" ht="16" x14ac:dyDescent="0.2">
      <c r="A5" s="64" t="str">
        <f>C5&amp;B5&amp;D5&amp;B5&amp;E5</f>
        <v>ZK101.K207.I004</v>
      </c>
      <c r="B5" s="64" t="s">
        <v>77</v>
      </c>
      <c r="C5" s="65" t="s">
        <v>88</v>
      </c>
      <c r="D5" s="64" t="s">
        <v>89</v>
      </c>
      <c r="E5" s="65" t="s">
        <v>31</v>
      </c>
      <c r="F5" s="67" t="s">
        <v>454</v>
      </c>
      <c r="G5" s="66"/>
      <c r="H5" s="66"/>
      <c r="I5" s="71">
        <f>85645-338</f>
        <v>85307</v>
      </c>
      <c r="J5" s="116"/>
      <c r="K5" s="70"/>
      <c r="L5" s="117">
        <f>85645-338</f>
        <v>85307</v>
      </c>
      <c r="M5" s="67"/>
      <c r="N5" s="72">
        <f>IFERROR(VLOOKUP(A5,'[1]Sum table'!$A:$AV,48,0),0)</f>
        <v>85307</v>
      </c>
      <c r="O5" s="65">
        <v>201702631</v>
      </c>
      <c r="P5" s="65" t="s">
        <v>455</v>
      </c>
      <c r="Q5" s="64"/>
    </row>
    <row r="6" spans="1:17" ht="16" x14ac:dyDescent="0.2">
      <c r="A6" s="15"/>
      <c r="B6" s="15"/>
      <c r="C6" s="84"/>
      <c r="D6" s="139"/>
      <c r="E6" s="84"/>
      <c r="F6" s="104"/>
      <c r="G6" s="103"/>
      <c r="H6" s="103"/>
      <c r="I6" s="198"/>
      <c r="J6" s="48"/>
      <c r="K6" s="107"/>
      <c r="L6" s="223"/>
      <c r="M6" s="104"/>
      <c r="N6" s="145"/>
      <c r="O6" s="102"/>
      <c r="P6" s="102"/>
      <c r="Q6" s="139"/>
    </row>
    <row r="7" spans="1:17" ht="16" x14ac:dyDescent="0.2">
      <c r="A7" s="15"/>
      <c r="B7" s="15"/>
      <c r="C7" s="54"/>
      <c r="D7" s="55"/>
      <c r="E7" s="54"/>
      <c r="F7" s="56" t="s">
        <v>456</v>
      </c>
      <c r="G7" s="55"/>
      <c r="H7" s="55"/>
      <c r="I7" s="187"/>
      <c r="J7" s="58">
        <f>SUM(I8:I18)</f>
        <v>49080.11</v>
      </c>
      <c r="K7" s="161"/>
      <c r="L7" s="221"/>
      <c r="M7" s="130"/>
      <c r="N7" s="167"/>
      <c r="O7" s="54"/>
      <c r="P7" s="54"/>
      <c r="Q7" s="553"/>
    </row>
    <row r="8" spans="1:17" ht="16" x14ac:dyDescent="0.2">
      <c r="A8" s="15" t="str">
        <f t="shared" ref="A8:A11" si="0">C8&amp;B8&amp;D8&amp;B8&amp;E8</f>
        <v>ZK103.K161.I004</v>
      </c>
      <c r="B8" s="15" t="s">
        <v>77</v>
      </c>
      <c r="C8" s="65" t="s">
        <v>78</v>
      </c>
      <c r="D8" s="66" t="s">
        <v>79</v>
      </c>
      <c r="E8" s="65" t="s">
        <v>31</v>
      </c>
      <c r="F8" s="67" t="s">
        <v>457</v>
      </c>
      <c r="G8" s="66" t="s">
        <v>458</v>
      </c>
      <c r="H8" s="66"/>
      <c r="I8" s="71">
        <f>45000+272.96</f>
        <v>45272.959999999999</v>
      </c>
      <c r="J8" s="116"/>
      <c r="K8" s="70"/>
      <c r="L8" s="117">
        <v>45272.959999999999</v>
      </c>
      <c r="M8" s="67"/>
      <c r="N8" s="72">
        <f>IFERROR(VLOOKUP(A8,'[1]Sum table'!$A:$AV,48,0),0)</f>
        <v>45272.959999999999</v>
      </c>
      <c r="O8" s="65">
        <v>201702984</v>
      </c>
      <c r="P8" s="65" t="s">
        <v>459</v>
      </c>
      <c r="Q8" s="139"/>
    </row>
    <row r="9" spans="1:17" ht="16" x14ac:dyDescent="0.2">
      <c r="A9" s="15" t="str">
        <f t="shared" si="0"/>
        <v>ZK106.K244.I004</v>
      </c>
      <c r="B9" s="15" t="s">
        <v>77</v>
      </c>
      <c r="C9" s="65" t="s">
        <v>304</v>
      </c>
      <c r="D9" s="66" t="s">
        <v>460</v>
      </c>
      <c r="E9" s="65" t="s">
        <v>31</v>
      </c>
      <c r="F9" s="67" t="s">
        <v>461</v>
      </c>
      <c r="G9" s="66" t="s">
        <v>462</v>
      </c>
      <c r="H9" s="66"/>
      <c r="I9" s="71">
        <v>2707.5</v>
      </c>
      <c r="J9" s="116"/>
      <c r="K9" s="70"/>
      <c r="L9" s="117">
        <v>2707.5</v>
      </c>
      <c r="M9" s="118"/>
      <c r="N9" s="72">
        <f>IFERROR(VLOOKUP(A9,'[1]Sum table'!$A:$AV,48,0),0)-N10</f>
        <v>2707.5</v>
      </c>
      <c r="O9" s="65">
        <v>201703125</v>
      </c>
      <c r="P9" s="65"/>
      <c r="Q9" s="139"/>
    </row>
    <row r="10" spans="1:17" ht="16" x14ac:dyDescent="0.2">
      <c r="A10" s="15" t="str">
        <f t="shared" si="0"/>
        <v>ZK106.K244.I004</v>
      </c>
      <c r="B10" s="15" t="s">
        <v>77</v>
      </c>
      <c r="C10" s="146" t="s">
        <v>304</v>
      </c>
      <c r="D10" s="149" t="s">
        <v>460</v>
      </c>
      <c r="E10" s="146" t="s">
        <v>31</v>
      </c>
      <c r="F10" s="148" t="s">
        <v>461</v>
      </c>
      <c r="G10" s="147" t="s">
        <v>463</v>
      </c>
      <c r="H10" s="149"/>
      <c r="I10" s="153">
        <v>300</v>
      </c>
      <c r="J10" s="224"/>
      <c r="K10" s="152"/>
      <c r="L10" s="225">
        <v>300</v>
      </c>
      <c r="M10" s="226"/>
      <c r="N10" s="227">
        <v>300</v>
      </c>
      <c r="O10" s="146">
        <v>201703562</v>
      </c>
      <c r="P10" s="84"/>
      <c r="Q10" s="139"/>
    </row>
    <row r="11" spans="1:17" ht="16" x14ac:dyDescent="0.2">
      <c r="A11" s="15" t="str">
        <f t="shared" si="0"/>
        <v>ZK106.K245.I004</v>
      </c>
      <c r="B11" s="15" t="s">
        <v>77</v>
      </c>
      <c r="C11" s="65" t="s">
        <v>304</v>
      </c>
      <c r="D11" s="66" t="s">
        <v>464</v>
      </c>
      <c r="E11" s="65" t="s">
        <v>31</v>
      </c>
      <c r="F11" s="67" t="s">
        <v>465</v>
      </c>
      <c r="G11" s="115" t="s">
        <v>466</v>
      </c>
      <c r="H11" s="66"/>
      <c r="I11" s="228">
        <v>51.74</v>
      </c>
      <c r="J11" s="116"/>
      <c r="K11" s="70"/>
      <c r="L11" s="117">
        <v>51.74</v>
      </c>
      <c r="M11" s="118"/>
      <c r="N11" s="72">
        <f>IFERROR(VLOOKUP(A11,'[1]Sum table'!$A:$AV,48,0),0)-N14-N15-N12-N13-N16</f>
        <v>51.740000000000009</v>
      </c>
      <c r="O11" s="199" t="s">
        <v>467</v>
      </c>
      <c r="P11" s="84"/>
      <c r="Q11" s="139"/>
    </row>
    <row r="12" spans="1:17" ht="16" x14ac:dyDescent="0.2">
      <c r="A12" s="15"/>
      <c r="B12" s="15"/>
      <c r="C12" s="65" t="s">
        <v>304</v>
      </c>
      <c r="D12" s="66" t="s">
        <v>464</v>
      </c>
      <c r="E12" s="65" t="s">
        <v>31</v>
      </c>
      <c r="F12" s="67" t="s">
        <v>468</v>
      </c>
      <c r="G12" s="115" t="s">
        <v>469</v>
      </c>
      <c r="H12" s="66"/>
      <c r="I12" s="228">
        <v>193.9</v>
      </c>
      <c r="J12" s="116"/>
      <c r="K12" s="70"/>
      <c r="L12" s="117">
        <v>193.9</v>
      </c>
      <c r="M12" s="118"/>
      <c r="N12" s="72">
        <v>193.9</v>
      </c>
      <c r="O12" s="199" t="s">
        <v>467</v>
      </c>
      <c r="P12" s="84"/>
      <c r="Q12" s="139"/>
    </row>
    <row r="13" spans="1:17" ht="16" x14ac:dyDescent="0.2">
      <c r="A13" s="15"/>
      <c r="B13" s="15"/>
      <c r="C13" s="65" t="s">
        <v>304</v>
      </c>
      <c r="D13" s="115" t="s">
        <v>464</v>
      </c>
      <c r="E13" s="65" t="s">
        <v>31</v>
      </c>
      <c r="F13" s="67" t="s">
        <v>470</v>
      </c>
      <c r="G13" s="115" t="s">
        <v>471</v>
      </c>
      <c r="H13" s="66"/>
      <c r="I13" s="228">
        <v>21</v>
      </c>
      <c r="J13" s="116"/>
      <c r="K13" s="70"/>
      <c r="L13" s="117">
        <v>21</v>
      </c>
      <c r="M13" s="118"/>
      <c r="N13" s="72">
        <v>21</v>
      </c>
      <c r="O13" s="199" t="s">
        <v>467</v>
      </c>
      <c r="P13" s="84"/>
      <c r="Q13" s="139"/>
    </row>
    <row r="14" spans="1:17" ht="16" x14ac:dyDescent="0.2">
      <c r="A14" s="15"/>
      <c r="B14" s="15"/>
      <c r="C14" s="65" t="s">
        <v>304</v>
      </c>
      <c r="D14" s="115" t="s">
        <v>464</v>
      </c>
      <c r="E14" s="65" t="s">
        <v>31</v>
      </c>
      <c r="F14" s="67" t="s">
        <v>472</v>
      </c>
      <c r="G14" s="115" t="s">
        <v>473</v>
      </c>
      <c r="H14" s="66"/>
      <c r="I14" s="228">
        <v>48.15</v>
      </c>
      <c r="J14" s="116"/>
      <c r="K14" s="70"/>
      <c r="L14" s="117">
        <v>48.15</v>
      </c>
      <c r="M14" s="118"/>
      <c r="N14" s="72">
        <v>48.15</v>
      </c>
      <c r="O14" s="65">
        <v>201703329</v>
      </c>
      <c r="P14" s="65" t="s">
        <v>474</v>
      </c>
      <c r="Q14" s="139"/>
    </row>
    <row r="15" spans="1:17" ht="16" x14ac:dyDescent="0.2">
      <c r="A15" s="15"/>
      <c r="B15" s="15"/>
      <c r="C15" s="65" t="s">
        <v>304</v>
      </c>
      <c r="D15" s="115" t="s">
        <v>464</v>
      </c>
      <c r="E15" s="65" t="s">
        <v>31</v>
      </c>
      <c r="F15" s="67" t="s">
        <v>475</v>
      </c>
      <c r="G15" s="115" t="s">
        <v>473</v>
      </c>
      <c r="H15" s="66"/>
      <c r="I15" s="228">
        <v>18.2</v>
      </c>
      <c r="J15" s="116"/>
      <c r="K15" s="70"/>
      <c r="L15" s="117">
        <v>18.2</v>
      </c>
      <c r="M15" s="118"/>
      <c r="N15" s="72">
        <v>18.2</v>
      </c>
      <c r="O15" s="65">
        <v>201703329</v>
      </c>
      <c r="P15" s="65"/>
      <c r="Q15" s="139"/>
    </row>
    <row r="16" spans="1:17" ht="16" x14ac:dyDescent="0.2">
      <c r="A16" s="15" t="str">
        <f t="shared" ref="A16:A17" si="1">C16&amp;B16&amp;D16&amp;B16&amp;E16</f>
        <v>ZK106.K245.I004</v>
      </c>
      <c r="B16" s="15" t="s">
        <v>77</v>
      </c>
      <c r="C16" s="65" t="s">
        <v>304</v>
      </c>
      <c r="D16" s="66" t="s">
        <v>464</v>
      </c>
      <c r="E16" s="65" t="s">
        <v>31</v>
      </c>
      <c r="F16" s="67" t="s">
        <v>476</v>
      </c>
      <c r="G16" s="115" t="s">
        <v>477</v>
      </c>
      <c r="H16" s="115"/>
      <c r="I16" s="71">
        <v>450</v>
      </c>
      <c r="J16" s="116"/>
      <c r="K16" s="70"/>
      <c r="L16" s="117">
        <v>450</v>
      </c>
      <c r="M16" s="67"/>
      <c r="N16" s="69">
        <v>450</v>
      </c>
      <c r="O16" s="84"/>
      <c r="P16" s="84"/>
      <c r="Q16" s="139"/>
    </row>
    <row r="17" spans="1:17" ht="16" x14ac:dyDescent="0.2">
      <c r="A17" s="15" t="str">
        <f t="shared" si="1"/>
        <v>ZK107.K133.I004</v>
      </c>
      <c r="B17" s="15" t="s">
        <v>77</v>
      </c>
      <c r="C17" s="65" t="s">
        <v>478</v>
      </c>
      <c r="D17" s="115" t="s">
        <v>479</v>
      </c>
      <c r="E17" s="65" t="s">
        <v>31</v>
      </c>
      <c r="F17" s="67" t="s">
        <v>110</v>
      </c>
      <c r="G17" s="115" t="s">
        <v>480</v>
      </c>
      <c r="H17" s="66"/>
      <c r="I17" s="228">
        <v>16.66</v>
      </c>
      <c r="J17" s="116"/>
      <c r="K17" s="70"/>
      <c r="L17" s="117">
        <v>16.66</v>
      </c>
      <c r="M17" s="118"/>
      <c r="N17" s="69">
        <f>IFERROR(VLOOKUP(A17,'[1]Sum table'!$A:$AV,48,0),0)</f>
        <v>16.66</v>
      </c>
      <c r="O17" s="65"/>
      <c r="P17" s="65"/>
      <c r="Q17" s="139"/>
    </row>
    <row r="18" spans="1:17" ht="16" x14ac:dyDescent="0.2">
      <c r="A18" s="15"/>
      <c r="B18" s="15"/>
      <c r="C18" s="84"/>
      <c r="D18" s="87"/>
      <c r="E18" s="84"/>
      <c r="F18" s="86"/>
      <c r="G18" s="87"/>
      <c r="H18" s="87"/>
      <c r="I18" s="197"/>
      <c r="J18" s="160"/>
      <c r="K18" s="89"/>
      <c r="L18" s="229"/>
      <c r="M18" s="86"/>
      <c r="N18" s="94"/>
      <c r="O18" s="84"/>
      <c r="P18" s="84"/>
      <c r="Q18" s="139"/>
    </row>
    <row r="19" spans="1:17" ht="16" x14ac:dyDescent="0.2">
      <c r="A19" s="15"/>
      <c r="B19" s="15"/>
      <c r="C19" s="122"/>
      <c r="D19" s="123"/>
      <c r="E19" s="122"/>
      <c r="F19" s="45"/>
      <c r="G19" s="123"/>
      <c r="H19" s="123"/>
      <c r="I19" s="181"/>
      <c r="J19" s="48"/>
      <c r="K19" s="161"/>
      <c r="L19" s="221"/>
      <c r="M19" s="130"/>
      <c r="N19" s="113"/>
      <c r="O19" s="122"/>
      <c r="P19" s="122"/>
      <c r="Q19" s="553"/>
    </row>
    <row r="20" spans="1:17" ht="16" x14ac:dyDescent="0.2">
      <c r="A20" s="13"/>
      <c r="B20" s="13"/>
      <c r="C20" s="162" t="s">
        <v>481</v>
      </c>
      <c r="D20" s="56"/>
      <c r="E20" s="162"/>
      <c r="F20" s="56"/>
      <c r="G20" s="155"/>
      <c r="H20" s="155"/>
      <c r="I20" s="184" t="s">
        <v>482</v>
      </c>
      <c r="J20" s="58">
        <f>SUM(J21:J51)</f>
        <v>6002.39</v>
      </c>
      <c r="K20" s="216"/>
      <c r="L20" s="230"/>
      <c r="M20" s="216"/>
      <c r="N20" s="231"/>
      <c r="O20" s="232"/>
      <c r="P20" s="232"/>
      <c r="Q20" s="1"/>
    </row>
    <row r="21" spans="1:17" ht="16" x14ac:dyDescent="0.2">
      <c r="A21" s="15" t="str">
        <f>C21&amp;B21&amp;D21&amp;B21&amp;E21</f>
        <v>ZK109.K270.I004</v>
      </c>
      <c r="B21" s="15" t="s">
        <v>77</v>
      </c>
      <c r="C21" s="61" t="s">
        <v>322</v>
      </c>
      <c r="D21" s="54" t="s">
        <v>323</v>
      </c>
      <c r="E21" s="54" t="s">
        <v>31</v>
      </c>
      <c r="F21" s="155" t="s">
        <v>483</v>
      </c>
      <c r="G21" s="55"/>
      <c r="H21" s="55"/>
      <c r="I21" s="187"/>
      <c r="J21" s="233">
        <f>SUM(I22:I27)</f>
        <v>1315.3899999999999</v>
      </c>
      <c r="K21" s="130"/>
      <c r="L21" s="221"/>
      <c r="M21" s="130"/>
      <c r="N21" s="69">
        <f>IFERROR(VLOOKUP(A21,'[1]Sum table'!$A:$AV,48,0),0)</f>
        <v>1315.39</v>
      </c>
      <c r="O21" s="54"/>
      <c r="P21" s="54"/>
      <c r="Q21" s="553"/>
    </row>
    <row r="22" spans="1:17" ht="16" x14ac:dyDescent="0.2">
      <c r="A22" s="15"/>
      <c r="B22" s="15"/>
      <c r="C22" s="130"/>
      <c r="D22" s="112"/>
      <c r="E22" s="112"/>
      <c r="F22" s="66" t="s">
        <v>484</v>
      </c>
      <c r="G22" s="66"/>
      <c r="H22" s="66" t="s">
        <v>485</v>
      </c>
      <c r="I22" s="71">
        <v>1000</v>
      </c>
      <c r="J22" s="234"/>
      <c r="K22" s="130"/>
      <c r="L22" s="235">
        <v>1000</v>
      </c>
      <c r="M22" s="130"/>
      <c r="N22" s="88"/>
      <c r="O22" s="65">
        <v>201703112</v>
      </c>
      <c r="P22" s="112"/>
      <c r="Q22" s="553"/>
    </row>
    <row r="23" spans="1:17" ht="16" x14ac:dyDescent="0.2">
      <c r="A23" s="15"/>
      <c r="B23" s="15"/>
      <c r="C23" s="130"/>
      <c r="D23" s="112"/>
      <c r="E23" s="112"/>
      <c r="F23" s="66" t="s">
        <v>486</v>
      </c>
      <c r="G23" s="66" t="s">
        <v>487</v>
      </c>
      <c r="H23" s="66"/>
      <c r="I23" s="71">
        <v>168.39</v>
      </c>
      <c r="J23" s="234"/>
      <c r="K23" s="130"/>
      <c r="L23" s="235">
        <v>168.39</v>
      </c>
      <c r="M23" s="130"/>
      <c r="N23" s="88"/>
      <c r="O23" s="65">
        <v>201703116</v>
      </c>
      <c r="P23" s="112"/>
      <c r="Q23" s="553"/>
    </row>
    <row r="24" spans="1:17" ht="16" x14ac:dyDescent="0.2">
      <c r="A24" s="15"/>
      <c r="B24" s="15"/>
      <c r="C24" s="130"/>
      <c r="D24" s="112"/>
      <c r="E24" s="112"/>
      <c r="F24" s="66" t="s">
        <v>488</v>
      </c>
      <c r="G24" s="66"/>
      <c r="H24" s="66"/>
      <c r="I24" s="71">
        <f>60-7</f>
        <v>53</v>
      </c>
      <c r="J24" s="234"/>
      <c r="K24" s="130"/>
      <c r="L24" s="235">
        <v>53</v>
      </c>
      <c r="M24" s="130"/>
      <c r="N24" s="88"/>
      <c r="O24" s="65">
        <v>201702922</v>
      </c>
      <c r="P24" s="112"/>
      <c r="Q24" s="553" t="s">
        <v>489</v>
      </c>
    </row>
    <row r="25" spans="1:17" ht="16" x14ac:dyDescent="0.2">
      <c r="A25" s="15"/>
      <c r="B25" s="15"/>
      <c r="C25" s="130"/>
      <c r="D25" s="112"/>
      <c r="E25" s="112"/>
      <c r="F25" s="66" t="s">
        <v>490</v>
      </c>
      <c r="G25" s="66"/>
      <c r="H25" s="66"/>
      <c r="I25" s="71">
        <v>29</v>
      </c>
      <c r="J25" s="234"/>
      <c r="K25" s="130"/>
      <c r="L25" s="235">
        <v>29</v>
      </c>
      <c r="M25" s="130"/>
      <c r="N25" s="88"/>
      <c r="O25" s="236" t="s">
        <v>491</v>
      </c>
      <c r="P25" s="237"/>
      <c r="Q25" s="553" t="s">
        <v>489</v>
      </c>
    </row>
    <row r="26" spans="1:17" ht="16" x14ac:dyDescent="0.2">
      <c r="A26" s="15"/>
      <c r="B26" s="15"/>
      <c r="C26" s="130"/>
      <c r="D26" s="112"/>
      <c r="E26" s="112"/>
      <c r="F26" s="115" t="s">
        <v>492</v>
      </c>
      <c r="G26" s="66"/>
      <c r="H26" s="66"/>
      <c r="I26" s="71">
        <v>65</v>
      </c>
      <c r="J26" s="234"/>
      <c r="K26" s="130"/>
      <c r="L26" s="235">
        <v>65</v>
      </c>
      <c r="M26" s="130"/>
      <c r="N26" s="88"/>
      <c r="O26" s="236" t="s">
        <v>493</v>
      </c>
      <c r="P26" s="237"/>
      <c r="Q26" s="553"/>
    </row>
    <row r="27" spans="1:17" ht="16" x14ac:dyDescent="0.2">
      <c r="A27" s="15"/>
      <c r="B27" s="15"/>
      <c r="C27" s="126"/>
      <c r="D27" s="122"/>
      <c r="E27" s="122"/>
      <c r="F27" s="123"/>
      <c r="G27" s="123"/>
      <c r="H27" s="123"/>
      <c r="I27" s="181"/>
      <c r="J27" s="170"/>
      <c r="K27" s="130"/>
      <c r="L27" s="221"/>
      <c r="M27" s="130"/>
      <c r="N27" s="88"/>
      <c r="O27" s="122"/>
      <c r="P27" s="122"/>
      <c r="Q27" s="553"/>
    </row>
    <row r="28" spans="1:17" ht="16" x14ac:dyDescent="0.2">
      <c r="A28" s="15" t="str">
        <f>C28&amp;B28&amp;D28&amp;B28&amp;E28</f>
        <v>ZK109.K271.I004</v>
      </c>
      <c r="B28" s="15" t="s">
        <v>77</v>
      </c>
      <c r="C28" s="61" t="s">
        <v>322</v>
      </c>
      <c r="D28" s="54" t="s">
        <v>494</v>
      </c>
      <c r="E28" s="54" t="s">
        <v>31</v>
      </c>
      <c r="F28" s="155" t="s">
        <v>495</v>
      </c>
      <c r="G28" s="55"/>
      <c r="H28" s="55"/>
      <c r="I28" s="187"/>
      <c r="J28" s="238">
        <f>SUM(I29:I34)</f>
        <v>2713.7</v>
      </c>
      <c r="K28" s="61"/>
      <c r="L28" s="222"/>
      <c r="M28" s="61"/>
      <c r="N28" s="208">
        <f>IFERROR(VLOOKUP(A28,'[1]Sum table'!$A:$AV,48,0),0)-N32-N31-N29-N30</f>
        <v>0</v>
      </c>
      <c r="O28" s="54"/>
      <c r="P28" s="54"/>
      <c r="Q28" s="553"/>
    </row>
    <row r="29" spans="1:17" ht="16" x14ac:dyDescent="0.2">
      <c r="A29" s="15"/>
      <c r="B29" s="15"/>
      <c r="C29" s="130"/>
      <c r="D29" s="112"/>
      <c r="E29" s="112"/>
      <c r="F29" s="66" t="s">
        <v>496</v>
      </c>
      <c r="G29" s="66" t="s">
        <v>215</v>
      </c>
      <c r="H29" s="239">
        <v>10000</v>
      </c>
      <c r="I29" s="71">
        <v>1385</v>
      </c>
      <c r="J29" s="240"/>
      <c r="K29" s="67"/>
      <c r="L29" s="235">
        <v>1385</v>
      </c>
      <c r="M29" s="67"/>
      <c r="N29" s="69">
        <v>1385</v>
      </c>
      <c r="O29" s="65">
        <v>201703158</v>
      </c>
      <c r="P29" s="112"/>
      <c r="Q29" s="18"/>
    </row>
    <row r="30" spans="1:17" ht="16" x14ac:dyDescent="0.2">
      <c r="A30" s="15"/>
      <c r="B30" s="15"/>
      <c r="C30" s="130"/>
      <c r="D30" s="112"/>
      <c r="E30" s="112"/>
      <c r="F30" s="66" t="s">
        <v>497</v>
      </c>
      <c r="G30" s="66" t="s">
        <v>498</v>
      </c>
      <c r="H30" s="66"/>
      <c r="I30" s="71">
        <v>950</v>
      </c>
      <c r="J30" s="240"/>
      <c r="K30" s="67"/>
      <c r="L30" s="235">
        <v>950</v>
      </c>
      <c r="M30" s="67"/>
      <c r="N30" s="69">
        <v>950</v>
      </c>
      <c r="O30" s="65">
        <v>201703158</v>
      </c>
      <c r="P30" s="112"/>
      <c r="Q30" s="553"/>
    </row>
    <row r="31" spans="1:17" ht="16" x14ac:dyDescent="0.2">
      <c r="A31" s="15"/>
      <c r="B31" s="15"/>
      <c r="C31" s="130"/>
      <c r="D31" s="112"/>
      <c r="E31" s="112"/>
      <c r="F31" s="115" t="s">
        <v>499</v>
      </c>
      <c r="G31" s="115" t="s">
        <v>215</v>
      </c>
      <c r="H31" s="66">
        <v>500</v>
      </c>
      <c r="I31" s="71">
        <v>362</v>
      </c>
      <c r="J31" s="240"/>
      <c r="K31" s="67"/>
      <c r="L31" s="235">
        <v>362</v>
      </c>
      <c r="M31" s="67"/>
      <c r="N31" s="69">
        <v>362</v>
      </c>
      <c r="O31" s="65">
        <v>201703113</v>
      </c>
      <c r="P31" s="112"/>
      <c r="Q31" s="553"/>
    </row>
    <row r="32" spans="1:17" ht="16" x14ac:dyDescent="0.2">
      <c r="A32" s="15"/>
      <c r="B32" s="15"/>
      <c r="C32" s="130"/>
      <c r="D32" s="112"/>
      <c r="E32" s="112"/>
      <c r="F32" s="115" t="s">
        <v>500</v>
      </c>
      <c r="G32" s="66"/>
      <c r="H32" s="66"/>
      <c r="I32" s="71">
        <v>16.7</v>
      </c>
      <c r="J32" s="240"/>
      <c r="K32" s="67"/>
      <c r="L32" s="235">
        <v>16.7</v>
      </c>
      <c r="M32" s="67"/>
      <c r="N32" s="69">
        <v>16.7</v>
      </c>
      <c r="O32" s="112"/>
      <c r="P32" s="112"/>
      <c r="Q32" s="553"/>
    </row>
    <row r="33" spans="1:17" ht="16" x14ac:dyDescent="0.2">
      <c r="A33" s="15"/>
      <c r="B33" s="15"/>
      <c r="C33" s="130"/>
      <c r="D33" s="112"/>
      <c r="E33" s="112"/>
      <c r="F33" s="128"/>
      <c r="G33" s="128"/>
      <c r="H33" s="128"/>
      <c r="I33" s="241"/>
      <c r="J33" s="234"/>
      <c r="K33" s="130"/>
      <c r="L33" s="221"/>
      <c r="M33" s="130"/>
      <c r="N33" s="88"/>
      <c r="O33" s="112"/>
      <c r="P33" s="112"/>
      <c r="Q33" s="553"/>
    </row>
    <row r="34" spans="1:17" ht="16" x14ac:dyDescent="0.2">
      <c r="A34" s="15"/>
      <c r="B34" s="15"/>
      <c r="C34" s="126"/>
      <c r="D34" s="122"/>
      <c r="E34" s="122"/>
      <c r="F34" s="123"/>
      <c r="G34" s="123"/>
      <c r="H34" s="123"/>
      <c r="I34" s="181"/>
      <c r="J34" s="170"/>
      <c r="K34" s="126"/>
      <c r="L34" s="242"/>
      <c r="M34" s="126"/>
      <c r="N34" s="106"/>
      <c r="O34" s="122"/>
      <c r="P34" s="122"/>
      <c r="Q34" s="553"/>
    </row>
    <row r="35" spans="1:17" ht="16" x14ac:dyDescent="0.2">
      <c r="A35" s="15" t="str">
        <f>C35&amp;B35&amp;D35&amp;B35&amp;E35</f>
        <v>ZK109.K138.I004</v>
      </c>
      <c r="B35" s="15" t="s">
        <v>77</v>
      </c>
      <c r="C35" s="61" t="s">
        <v>322</v>
      </c>
      <c r="D35" s="54" t="s">
        <v>501</v>
      </c>
      <c r="E35" s="54" t="s">
        <v>31</v>
      </c>
      <c r="F35" s="155" t="s">
        <v>502</v>
      </c>
      <c r="G35" s="55"/>
      <c r="H35" s="55"/>
      <c r="I35" s="187"/>
      <c r="J35" s="233">
        <f>SUM(I35:I37)</f>
        <v>500</v>
      </c>
      <c r="K35" s="130"/>
      <c r="L35" s="221"/>
      <c r="M35" s="130"/>
      <c r="N35" s="69">
        <f>IFERROR(VLOOKUP(A35,'[1]Sum table'!$A:$AV,48,0),0)</f>
        <v>500</v>
      </c>
      <c r="O35" s="553"/>
      <c r="P35" s="54"/>
      <c r="Q35" s="553"/>
    </row>
    <row r="36" spans="1:17" ht="16" x14ac:dyDescent="0.2">
      <c r="A36" s="15"/>
      <c r="B36" s="15"/>
      <c r="C36" s="130"/>
      <c r="D36" s="112"/>
      <c r="E36" s="112"/>
      <c r="F36" s="66" t="s">
        <v>106</v>
      </c>
      <c r="G36" s="66" t="s">
        <v>503</v>
      </c>
      <c r="H36" s="66"/>
      <c r="I36" s="71">
        <v>500</v>
      </c>
      <c r="J36" s="240"/>
      <c r="K36" s="67"/>
      <c r="L36" s="235">
        <v>500</v>
      </c>
      <c r="M36" s="67"/>
      <c r="N36" s="71"/>
      <c r="O36" s="65">
        <v>201703145</v>
      </c>
      <c r="P36" s="113"/>
      <c r="Q36" s="553"/>
    </row>
    <row r="37" spans="1:17" ht="16" x14ac:dyDescent="0.2">
      <c r="A37" s="15"/>
      <c r="B37" s="15"/>
      <c r="C37" s="126"/>
      <c r="D37" s="122"/>
      <c r="E37" s="122"/>
      <c r="F37" s="123"/>
      <c r="G37" s="123"/>
      <c r="H37" s="123"/>
      <c r="I37" s="181"/>
      <c r="J37" s="170"/>
      <c r="K37" s="130"/>
      <c r="L37" s="221"/>
      <c r="M37" s="130"/>
      <c r="N37" s="88"/>
      <c r="O37" s="122"/>
      <c r="P37" s="122"/>
      <c r="Q37" s="553"/>
    </row>
    <row r="38" spans="1:17" ht="16" x14ac:dyDescent="0.2">
      <c r="A38" s="15" t="str">
        <f>C38&amp;B38&amp;D38&amp;B38&amp;E38</f>
        <v>ZK109.K158.I004</v>
      </c>
      <c r="B38" s="15" t="s">
        <v>77</v>
      </c>
      <c r="C38" s="61" t="s">
        <v>322</v>
      </c>
      <c r="D38" s="54" t="s">
        <v>504</v>
      </c>
      <c r="E38" s="54" t="s">
        <v>31</v>
      </c>
      <c r="F38" s="155" t="s">
        <v>505</v>
      </c>
      <c r="G38" s="55"/>
      <c r="H38" s="55"/>
      <c r="I38" s="187"/>
      <c r="J38" s="233">
        <f>SUM(I38:I41)</f>
        <v>445.29999999999995</v>
      </c>
      <c r="K38" s="61"/>
      <c r="L38" s="222"/>
      <c r="M38" s="61"/>
      <c r="N38" s="243">
        <f>IFERROR(VLOOKUP(A38,'[1]Sum table'!$A:$AV,48,0),0)</f>
        <v>445.3</v>
      </c>
      <c r="O38" s="54"/>
      <c r="P38" s="54"/>
      <c r="Q38" s="553"/>
    </row>
    <row r="39" spans="1:17" ht="16" x14ac:dyDescent="0.2">
      <c r="A39" s="15"/>
      <c r="B39" s="15"/>
      <c r="C39" s="130"/>
      <c r="D39" s="112"/>
      <c r="E39" s="112"/>
      <c r="F39" s="75" t="s">
        <v>506</v>
      </c>
      <c r="G39" s="75" t="s">
        <v>507</v>
      </c>
      <c r="H39" s="75" t="s">
        <v>508</v>
      </c>
      <c r="I39" s="80">
        <f>196.95+8.35</f>
        <v>205.29999999999998</v>
      </c>
      <c r="J39" s="120"/>
      <c r="K39" s="76"/>
      <c r="L39" s="244">
        <f>196.95+8.35</f>
        <v>205.29999999999998</v>
      </c>
      <c r="M39" s="76"/>
      <c r="N39" s="78"/>
      <c r="O39" s="74">
        <v>201702924</v>
      </c>
      <c r="P39" s="112"/>
      <c r="Q39" s="553" t="s">
        <v>489</v>
      </c>
    </row>
    <row r="40" spans="1:17" ht="16" x14ac:dyDescent="0.2">
      <c r="A40" s="15"/>
      <c r="B40" s="15"/>
      <c r="C40" s="130"/>
      <c r="D40" s="112"/>
      <c r="E40" s="112"/>
      <c r="F40" s="75" t="s">
        <v>497</v>
      </c>
      <c r="G40" s="75" t="s">
        <v>215</v>
      </c>
      <c r="H40" s="75" t="s">
        <v>509</v>
      </c>
      <c r="I40" s="80">
        <v>240</v>
      </c>
      <c r="J40" s="120"/>
      <c r="K40" s="76"/>
      <c r="L40" s="244">
        <v>240</v>
      </c>
      <c r="M40" s="130"/>
      <c r="N40" s="88"/>
      <c r="O40" s="74">
        <v>201702925</v>
      </c>
      <c r="P40" s="112"/>
      <c r="Q40" s="553" t="s">
        <v>489</v>
      </c>
    </row>
    <row r="41" spans="1:17" ht="16" x14ac:dyDescent="0.2">
      <c r="A41" s="15"/>
      <c r="B41" s="15"/>
      <c r="C41" s="126"/>
      <c r="D41" s="122"/>
      <c r="E41" s="122"/>
      <c r="F41" s="123"/>
      <c r="G41" s="123"/>
      <c r="H41" s="123"/>
      <c r="I41" s="181"/>
      <c r="J41" s="48"/>
      <c r="K41" s="126"/>
      <c r="L41" s="245"/>
      <c r="M41" s="126"/>
      <c r="N41" s="106"/>
      <c r="O41" s="122"/>
      <c r="P41" s="122"/>
      <c r="Q41" s="553"/>
    </row>
    <row r="42" spans="1:17" ht="16" x14ac:dyDescent="0.2">
      <c r="A42" s="15" t="str">
        <f>C42&amp;B42&amp;D42&amp;B42&amp;E42</f>
        <v>ZK109.K159.I004</v>
      </c>
      <c r="B42" s="15" t="s">
        <v>77</v>
      </c>
      <c r="C42" s="61" t="s">
        <v>322</v>
      </c>
      <c r="D42" s="54" t="s">
        <v>510</v>
      </c>
      <c r="E42" s="54" t="s">
        <v>31</v>
      </c>
      <c r="F42" s="155" t="s">
        <v>511</v>
      </c>
      <c r="G42" s="55"/>
      <c r="H42" s="55"/>
      <c r="I42" s="187"/>
      <c r="J42" s="246">
        <f>SUM(I42:I44)</f>
        <v>740</v>
      </c>
      <c r="K42" s="67"/>
      <c r="L42" s="117"/>
      <c r="M42" s="67"/>
      <c r="N42" s="69">
        <f>IFERROR(VLOOKUP(A42,'[1]Sum table'!$A:$AV,48,0),0)</f>
        <v>740</v>
      </c>
      <c r="O42" s="54"/>
      <c r="P42" s="54"/>
      <c r="Q42" s="553"/>
    </row>
    <row r="43" spans="1:17" ht="16" x14ac:dyDescent="0.2">
      <c r="A43" s="15"/>
      <c r="B43" s="15"/>
      <c r="C43" s="86"/>
      <c r="D43" s="84"/>
      <c r="E43" s="84"/>
      <c r="F43" s="66" t="s">
        <v>512</v>
      </c>
      <c r="G43" s="66" t="s">
        <v>513</v>
      </c>
      <c r="H43" s="66"/>
      <c r="I43" s="71">
        <v>740</v>
      </c>
      <c r="J43" s="69"/>
      <c r="K43" s="67"/>
      <c r="L43" s="117">
        <v>740</v>
      </c>
      <c r="M43" s="67"/>
      <c r="N43" s="69"/>
      <c r="O43" s="65">
        <v>201703117</v>
      </c>
      <c r="P43" s="84"/>
      <c r="Q43" s="139" t="s">
        <v>489</v>
      </c>
    </row>
    <row r="44" spans="1:17" ht="16" x14ac:dyDescent="0.2">
      <c r="A44" s="15"/>
      <c r="B44" s="15"/>
      <c r="C44" s="126"/>
      <c r="D44" s="122"/>
      <c r="E44" s="122"/>
      <c r="F44" s="46"/>
      <c r="G44" s="123"/>
      <c r="H44" s="123"/>
      <c r="I44" s="181"/>
      <c r="J44" s="48"/>
      <c r="K44" s="130"/>
      <c r="L44" s="247"/>
      <c r="M44" s="130"/>
      <c r="N44" s="88"/>
      <c r="O44" s="122"/>
      <c r="P44" s="122"/>
      <c r="Q44" s="553"/>
    </row>
    <row r="45" spans="1:17" ht="16" x14ac:dyDescent="0.2">
      <c r="A45" s="15" t="str">
        <f>C45&amp;B45&amp;D45&amp;B45&amp;E45</f>
        <v>ZK109.K272.I004</v>
      </c>
      <c r="B45" s="15" t="s">
        <v>77</v>
      </c>
      <c r="C45" s="61" t="s">
        <v>322</v>
      </c>
      <c r="D45" s="54" t="s">
        <v>514</v>
      </c>
      <c r="E45" s="54" t="s">
        <v>31</v>
      </c>
      <c r="F45" s="155" t="s">
        <v>515</v>
      </c>
      <c r="G45" s="55"/>
      <c r="H45" s="55"/>
      <c r="I45" s="187"/>
      <c r="J45" s="246">
        <f>SUM(I45:I48)</f>
        <v>288</v>
      </c>
      <c r="K45" s="248"/>
      <c r="L45" s="249"/>
      <c r="M45" s="248"/>
      <c r="N45" s="243">
        <f>IFERROR(VLOOKUP(A45,'[1]Sum table'!$A:$AV,48,0),0)</f>
        <v>288</v>
      </c>
      <c r="O45" s="54"/>
      <c r="P45" s="54"/>
      <c r="Q45" s="553"/>
    </row>
    <row r="46" spans="1:17" ht="16" x14ac:dyDescent="0.2">
      <c r="A46" s="15"/>
      <c r="B46" s="15"/>
      <c r="C46" s="130"/>
      <c r="D46" s="112"/>
      <c r="E46" s="112"/>
      <c r="F46" s="66" t="s">
        <v>516</v>
      </c>
      <c r="G46" s="66" t="s">
        <v>213</v>
      </c>
      <c r="H46" s="66"/>
      <c r="I46" s="71">
        <v>50</v>
      </c>
      <c r="J46" s="116"/>
      <c r="K46" s="67"/>
      <c r="L46" s="117">
        <v>50</v>
      </c>
      <c r="M46" s="67"/>
      <c r="N46" s="69"/>
      <c r="O46" s="65">
        <v>201703336</v>
      </c>
      <c r="P46" s="112"/>
      <c r="Q46" s="553"/>
    </row>
    <row r="47" spans="1:17" ht="16" x14ac:dyDescent="0.2">
      <c r="A47" s="15" t="str">
        <f>C47&amp;B47&amp;D47&amp;B47&amp;E47</f>
        <v>..</v>
      </c>
      <c r="B47" s="15" t="s">
        <v>77</v>
      </c>
      <c r="C47" s="86"/>
      <c r="D47" s="84"/>
      <c r="E47" s="84"/>
      <c r="F47" s="66" t="s">
        <v>517</v>
      </c>
      <c r="G47" s="66" t="s">
        <v>215</v>
      </c>
      <c r="H47" s="66"/>
      <c r="I47" s="71">
        <f>250-12</f>
        <v>238</v>
      </c>
      <c r="J47" s="69"/>
      <c r="K47" s="67"/>
      <c r="L47" s="117">
        <v>238</v>
      </c>
      <c r="M47" s="67"/>
      <c r="N47" s="69"/>
      <c r="O47" s="65">
        <v>201703335</v>
      </c>
      <c r="P47" s="84"/>
      <c r="Q47" s="139"/>
    </row>
    <row r="48" spans="1:17" ht="16" x14ac:dyDescent="0.2">
      <c r="A48" s="15"/>
      <c r="B48" s="15"/>
      <c r="C48" s="126"/>
      <c r="D48" s="122"/>
      <c r="E48" s="122"/>
      <c r="F48" s="123"/>
      <c r="G48" s="123"/>
      <c r="H48" s="123"/>
      <c r="I48" s="181"/>
      <c r="J48" s="48"/>
      <c r="K48" s="126"/>
      <c r="L48" s="245"/>
      <c r="M48" s="126"/>
      <c r="N48" s="106"/>
      <c r="O48" s="122"/>
      <c r="P48" s="122"/>
      <c r="Q48" s="553"/>
    </row>
    <row r="49" spans="1:17" ht="16" x14ac:dyDescent="0.2">
      <c r="A49" s="15"/>
      <c r="B49" s="15"/>
      <c r="C49" s="61"/>
      <c r="D49" s="54"/>
      <c r="E49" s="54"/>
      <c r="F49" s="155" t="s">
        <v>518</v>
      </c>
      <c r="G49" s="55"/>
      <c r="H49" s="55"/>
      <c r="I49" s="187"/>
      <c r="J49" s="58">
        <f>SUM(I49:I51)</f>
        <v>0</v>
      </c>
      <c r="K49" s="61"/>
      <c r="L49" s="250"/>
      <c r="M49" s="61"/>
      <c r="N49" s="208">
        <f>IFERROR(VLOOKUP(A49,'[1]Sum table'!$A:$AV,48,0),0)</f>
        <v>0</v>
      </c>
      <c r="O49" s="54"/>
      <c r="P49" s="54"/>
      <c r="Q49" s="553"/>
    </row>
    <row r="50" spans="1:17" ht="16" x14ac:dyDescent="0.2">
      <c r="A50" s="15" t="str">
        <f>C50&amp;B50&amp;D50&amp;B50&amp;E50</f>
        <v>..</v>
      </c>
      <c r="B50" s="15" t="s">
        <v>77</v>
      </c>
      <c r="C50" s="86"/>
      <c r="D50" s="84"/>
      <c r="E50" s="84"/>
      <c r="F50" s="87" t="s">
        <v>519</v>
      </c>
      <c r="G50" s="87"/>
      <c r="H50" s="87"/>
      <c r="I50" s="197">
        <f>3383.05-386.09-300-200-8.35-50+12-2450.61</f>
        <v>0</v>
      </c>
      <c r="J50" s="88"/>
      <c r="K50" s="86"/>
      <c r="L50" s="229"/>
      <c r="M50" s="86"/>
      <c r="N50" s="88"/>
      <c r="O50" s="84"/>
      <c r="P50" s="84"/>
      <c r="Q50" s="139"/>
    </row>
    <row r="51" spans="1:17" ht="16" x14ac:dyDescent="0.2">
      <c r="A51" s="15"/>
      <c r="B51" s="15"/>
      <c r="C51" s="126"/>
      <c r="D51" s="122"/>
      <c r="E51" s="122"/>
      <c r="F51" s="123"/>
      <c r="G51" s="123"/>
      <c r="H51" s="123"/>
      <c r="I51" s="181"/>
      <c r="J51" s="48"/>
      <c r="K51" s="126"/>
      <c r="L51" s="245"/>
      <c r="M51" s="126"/>
      <c r="N51" s="106"/>
      <c r="O51" s="122"/>
      <c r="P51" s="122"/>
      <c r="Q51" s="553"/>
    </row>
    <row r="52" spans="1:17" ht="16" x14ac:dyDescent="0.2">
      <c r="A52" s="15"/>
      <c r="B52" s="15"/>
      <c r="C52" s="553"/>
      <c r="D52" s="553"/>
      <c r="E52" s="553"/>
      <c r="F52" s="553"/>
      <c r="G52" s="553"/>
      <c r="H52" s="553"/>
      <c r="I52" s="3"/>
      <c r="J52" s="49"/>
      <c r="K52" s="216"/>
      <c r="L52" s="230">
        <f>SUM(L2:L51)</f>
        <v>140389.5</v>
      </c>
      <c r="M52" s="216"/>
      <c r="N52" s="215">
        <f>SUM(N2:N51)</f>
        <v>140389.5</v>
      </c>
      <c r="O52" s="553"/>
      <c r="P52" s="553"/>
      <c r="Q52" s="553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P63"/>
  <sheetViews>
    <sheetView topLeftCell="F20" zoomScale="80" zoomScaleNormal="80" zoomScalePageLayoutView="80" workbookViewId="0">
      <selection activeCell="H58" sqref="H58"/>
    </sheetView>
  </sheetViews>
  <sheetFormatPr baseColWidth="10" defaultColWidth="8.83203125" defaultRowHeight="15" x14ac:dyDescent="0.2"/>
  <cols>
    <col min="1" max="1" width="16.33203125" bestFit="1" customWidth="1"/>
    <col min="2" max="2" width="1.33203125" bestFit="1" customWidth="1"/>
    <col min="3" max="3" width="8.33203125" customWidth="1"/>
    <col min="4" max="4" width="7.6640625" customWidth="1"/>
    <col min="5" max="5" width="8.83203125" bestFit="1" customWidth="1"/>
    <col min="6" max="6" width="44.83203125" bestFit="1" customWidth="1"/>
    <col min="7" max="7" width="28.83203125" bestFit="1" customWidth="1"/>
    <col min="8" max="8" width="71.83203125" bestFit="1" customWidth="1"/>
    <col min="9" max="9" width="14.33203125" bestFit="1" customWidth="1"/>
    <col min="10" max="10" width="19.83203125" bestFit="1" customWidth="1"/>
    <col min="11" max="11" width="3.6640625" customWidth="1"/>
    <col min="12" max="12" width="15.33203125" bestFit="1" customWidth="1"/>
    <col min="13" max="13" width="3.6640625" customWidth="1"/>
    <col min="14" max="14" width="15.1640625" bestFit="1" customWidth="1"/>
    <col min="15" max="15" width="20.33203125" bestFit="1" customWidth="1"/>
    <col min="16" max="16" width="123.1640625" bestFit="1" customWidth="1"/>
  </cols>
  <sheetData>
    <row r="1" spans="1:16" ht="21" x14ac:dyDescent="0.25">
      <c r="A1" s="19"/>
      <c r="B1" s="19"/>
      <c r="C1" s="20" t="s">
        <v>520</v>
      </c>
      <c r="D1" s="21"/>
      <c r="E1" s="21"/>
      <c r="F1" s="20"/>
      <c r="G1" s="22"/>
      <c r="H1" s="22" t="s">
        <v>62</v>
      </c>
      <c r="I1" s="22"/>
      <c r="J1" s="24">
        <f>TOTALS!G8</f>
        <v>102407.17</v>
      </c>
      <c r="K1" s="20"/>
      <c r="L1" s="28" t="s">
        <v>63</v>
      </c>
      <c r="M1" s="20"/>
      <c r="N1" s="28" t="s">
        <v>64</v>
      </c>
      <c r="O1" s="27" t="s">
        <v>65</v>
      </c>
      <c r="P1" s="27" t="s">
        <v>66</v>
      </c>
    </row>
    <row r="2" spans="1:16" ht="19" x14ac:dyDescent="0.25">
      <c r="A2" s="29"/>
      <c r="B2" s="29"/>
      <c r="C2" s="30"/>
      <c r="D2" s="31"/>
      <c r="E2" s="30"/>
      <c r="F2" s="32"/>
      <c r="G2" s="33"/>
      <c r="H2" s="34" t="s">
        <v>67</v>
      </c>
      <c r="I2" s="155" t="s">
        <v>68</v>
      </c>
      <c r="J2" s="251">
        <f>SUM(J4:J66)</f>
        <v>102407.17</v>
      </c>
      <c r="K2" s="32"/>
      <c r="L2" s="42"/>
      <c r="M2" s="32"/>
      <c r="N2" s="42"/>
      <c r="O2" s="41"/>
      <c r="P2" s="41"/>
    </row>
    <row r="3" spans="1:16" ht="32" x14ac:dyDescent="0.2">
      <c r="A3" s="13"/>
      <c r="B3" s="13"/>
      <c r="C3" s="43" t="s">
        <v>71</v>
      </c>
      <c r="D3" s="44" t="s">
        <v>72</v>
      </c>
      <c r="E3" s="43" t="s">
        <v>73</v>
      </c>
      <c r="F3" s="45" t="s">
        <v>74</v>
      </c>
      <c r="G3" s="46" t="s">
        <v>66</v>
      </c>
      <c r="H3" s="46" t="s">
        <v>75</v>
      </c>
      <c r="I3" s="172"/>
      <c r="J3" s="48"/>
      <c r="K3" s="125"/>
      <c r="L3" s="48"/>
      <c r="M3" s="45"/>
      <c r="N3" s="252"/>
      <c r="O3" s="171"/>
      <c r="P3" s="171"/>
    </row>
    <row r="4" spans="1:16" ht="16" x14ac:dyDescent="0.2">
      <c r="A4" s="15"/>
      <c r="B4" s="15"/>
      <c r="C4" s="54"/>
      <c r="D4" s="553"/>
      <c r="E4" s="54"/>
      <c r="F4" s="56" t="s">
        <v>453</v>
      </c>
      <c r="G4" s="55"/>
      <c r="H4" s="55"/>
      <c r="I4" s="187"/>
      <c r="J4" s="58">
        <f>SUM(I5:I5)</f>
        <v>80116</v>
      </c>
      <c r="K4" s="161"/>
      <c r="L4" s="160"/>
      <c r="M4" s="50"/>
      <c r="N4" s="53"/>
      <c r="O4" s="54"/>
      <c r="P4" s="63"/>
    </row>
    <row r="5" spans="1:16" s="375" customFormat="1" ht="16" x14ac:dyDescent="0.2">
      <c r="A5" s="15" t="str">
        <f>C5&amp;B5&amp;D5&amp;B5&amp;E5</f>
        <v>ZK101.K207.I005</v>
      </c>
      <c r="B5" s="15" t="s">
        <v>77</v>
      </c>
      <c r="C5" s="74" t="s">
        <v>88</v>
      </c>
      <c r="D5" s="15" t="s">
        <v>89</v>
      </c>
      <c r="E5" s="74" t="s">
        <v>34</v>
      </c>
      <c r="F5" s="76" t="s">
        <v>521</v>
      </c>
      <c r="G5" s="75"/>
      <c r="H5" s="75"/>
      <c r="I5" s="194">
        <f>79576+540</f>
        <v>80116</v>
      </c>
      <c r="J5" s="78"/>
      <c r="K5" s="79"/>
      <c r="L5" s="78">
        <v>80116</v>
      </c>
      <c r="M5" s="256"/>
      <c r="N5" s="78">
        <f>IFERROR(VLOOKUP(A5,'[1]Sum table'!$A:$AV,48,0),0)</f>
        <v>80116.33</v>
      </c>
      <c r="O5" s="74" t="s">
        <v>522</v>
      </c>
      <c r="P5" s="83" t="s">
        <v>523</v>
      </c>
    </row>
    <row r="6" spans="1:16" ht="16" x14ac:dyDescent="0.2">
      <c r="A6" s="15"/>
      <c r="B6" s="15"/>
      <c r="C6" s="74"/>
      <c r="D6" s="15"/>
      <c r="E6" s="74"/>
      <c r="F6" s="178"/>
      <c r="G6" s="157"/>
      <c r="H6" s="157"/>
      <c r="I6" s="255"/>
      <c r="J6" s="180"/>
      <c r="K6" s="79"/>
      <c r="L6" s="78"/>
      <c r="M6" s="256"/>
      <c r="N6" s="78"/>
      <c r="O6" s="211"/>
      <c r="P6" s="257" t="s">
        <v>524</v>
      </c>
    </row>
    <row r="7" spans="1:16" ht="16" x14ac:dyDescent="0.2">
      <c r="A7" s="15"/>
      <c r="B7" s="15"/>
      <c r="C7" s="54"/>
      <c r="D7" s="55"/>
      <c r="E7" s="54"/>
      <c r="F7" s="56" t="s">
        <v>456</v>
      </c>
      <c r="G7" s="55"/>
      <c r="H7" s="55"/>
      <c r="I7" s="258"/>
      <c r="J7" s="58">
        <f>SUM(I8:I31)</f>
        <v>16438.170000000002</v>
      </c>
      <c r="K7" s="59"/>
      <c r="L7" s="58"/>
      <c r="M7" s="56"/>
      <c r="N7" s="164"/>
      <c r="O7" s="54"/>
      <c r="P7" s="63"/>
    </row>
    <row r="8" spans="1:16" s="375" customFormat="1" ht="16" x14ac:dyDescent="0.2">
      <c r="A8" s="15" t="str">
        <f t="shared" ref="A8:A33" si="0">C8&amp;B8&amp;D8&amp;B8&amp;E8</f>
        <v>ZK103.K161.I005</v>
      </c>
      <c r="B8" s="15" t="s">
        <v>77</v>
      </c>
      <c r="C8" s="374" t="s">
        <v>78</v>
      </c>
      <c r="D8" s="377" t="s">
        <v>79</v>
      </c>
      <c r="E8" s="374" t="s">
        <v>34</v>
      </c>
      <c r="F8" s="376" t="s">
        <v>457</v>
      </c>
      <c r="G8" s="377"/>
      <c r="H8" s="377" t="s">
        <v>458</v>
      </c>
      <c r="I8" s="435">
        <v>5035.57</v>
      </c>
      <c r="J8" s="379"/>
      <c r="K8" s="380"/>
      <c r="L8" s="379">
        <v>5035.57</v>
      </c>
      <c r="M8" s="256"/>
      <c r="N8" s="379">
        <f>IFERROR(VLOOKUP(A8,'[1]Sum table'!$A:$AV,48,0),0)</f>
        <v>5035.57</v>
      </c>
      <c r="O8" s="374">
        <v>201703107</v>
      </c>
      <c r="P8" s="381" t="s">
        <v>525</v>
      </c>
    </row>
    <row r="9" spans="1:16" ht="16" x14ac:dyDescent="0.2">
      <c r="A9" s="64" t="str">
        <f t="shared" si="0"/>
        <v>ZK103.K245.I005</v>
      </c>
      <c r="B9" s="64" t="s">
        <v>77</v>
      </c>
      <c r="C9" s="65" t="s">
        <v>78</v>
      </c>
      <c r="D9" s="66" t="s">
        <v>464</v>
      </c>
      <c r="E9" s="65" t="s">
        <v>34</v>
      </c>
      <c r="F9" s="67" t="s">
        <v>484</v>
      </c>
      <c r="G9" s="66"/>
      <c r="H9" s="66"/>
      <c r="I9" s="259">
        <f>1100-100</f>
        <v>1000</v>
      </c>
      <c r="J9" s="69"/>
      <c r="K9" s="70"/>
      <c r="L9" s="69">
        <f>1100-100</f>
        <v>1000</v>
      </c>
      <c r="M9" s="260"/>
      <c r="N9" s="69">
        <f>IFERROR(VLOOKUP(A9,'[1]Sum table'!$A:$AV,48,0),0)</f>
        <v>1000</v>
      </c>
      <c r="O9" s="65">
        <v>201703836</v>
      </c>
      <c r="P9" s="73" t="s">
        <v>526</v>
      </c>
    </row>
    <row r="10" spans="1:16" ht="16" x14ac:dyDescent="0.2">
      <c r="A10" s="15" t="str">
        <f t="shared" si="0"/>
        <v>ZK107.K136.I005</v>
      </c>
      <c r="B10" s="15" t="s">
        <v>77</v>
      </c>
      <c r="C10" s="74" t="s">
        <v>478</v>
      </c>
      <c r="D10" s="75" t="s">
        <v>527</v>
      </c>
      <c r="E10" s="74" t="s">
        <v>34</v>
      </c>
      <c r="F10" s="76" t="s">
        <v>528</v>
      </c>
      <c r="G10" s="75"/>
      <c r="H10" s="75"/>
      <c r="I10" s="194">
        <v>4000</v>
      </c>
      <c r="J10" s="78"/>
      <c r="K10" s="79"/>
      <c r="L10" s="78">
        <v>4000</v>
      </c>
      <c r="M10" s="256"/>
      <c r="N10" s="78">
        <f>IFERROR(VLOOKUP(A10,'[1]Sum table'!$A:$AV,48,0),0)</f>
        <v>4000</v>
      </c>
      <c r="O10" s="74">
        <v>201703003</v>
      </c>
      <c r="P10" s="83"/>
    </row>
    <row r="11" spans="1:16" s="375" customFormat="1" ht="16" x14ac:dyDescent="0.2">
      <c r="A11" s="15" t="str">
        <f t="shared" si="0"/>
        <v>ZK107.K150.I005</v>
      </c>
      <c r="B11" s="15" t="s">
        <v>77</v>
      </c>
      <c r="C11" s="74" t="s">
        <v>478</v>
      </c>
      <c r="D11" s="99" t="s">
        <v>529</v>
      </c>
      <c r="E11" s="74" t="s">
        <v>34</v>
      </c>
      <c r="F11" s="76" t="s">
        <v>530</v>
      </c>
      <c r="G11" s="75" t="s">
        <v>531</v>
      </c>
      <c r="H11" s="75" t="s">
        <v>532</v>
      </c>
      <c r="I11" s="194">
        <f>966.9+22.4+54.42</f>
        <v>1043.72</v>
      </c>
      <c r="J11" s="78"/>
      <c r="K11" s="79"/>
      <c r="L11" s="78">
        <v>1043.72</v>
      </c>
      <c r="M11" s="76"/>
      <c r="N11" s="78">
        <f>IFERROR(VLOOKUP(A11,'[1]Sum table'!$A:$AV,48,0),0)</f>
        <v>1043.72</v>
      </c>
      <c r="O11" s="74" t="s">
        <v>533</v>
      </c>
      <c r="P11" s="381" t="s">
        <v>534</v>
      </c>
    </row>
    <row r="12" spans="1:16" ht="16" x14ac:dyDescent="0.2">
      <c r="A12" s="15" t="str">
        <f>C12&amp;B12&amp;D12&amp;B12&amp;E12</f>
        <v>ZK106.K245.I005</v>
      </c>
      <c r="B12" s="15" t="s">
        <v>77</v>
      </c>
      <c r="C12" s="65" t="s">
        <v>304</v>
      </c>
      <c r="D12" s="65" t="s">
        <v>464</v>
      </c>
      <c r="E12" s="67" t="s">
        <v>34</v>
      </c>
      <c r="F12" s="67" t="s">
        <v>535</v>
      </c>
      <c r="G12" s="66" t="s">
        <v>536</v>
      </c>
      <c r="H12" s="66"/>
      <c r="I12" s="259">
        <v>87</v>
      </c>
      <c r="J12" s="116"/>
      <c r="K12" s="129"/>
      <c r="L12" s="69">
        <v>87</v>
      </c>
      <c r="M12" s="67"/>
      <c r="N12" s="69">
        <f>IFERROR(VLOOKUP(A12,'[1]Sum table'!$A:$AV,48,0),0)</f>
        <v>87</v>
      </c>
      <c r="O12" s="74" t="s">
        <v>121</v>
      </c>
      <c r="P12" s="131"/>
    </row>
    <row r="13" spans="1:16" ht="16" x14ac:dyDescent="0.2">
      <c r="A13" s="64" t="str">
        <f t="shared" ref="A13:A16" si="1">C13&amp;B13&amp;D13&amp;B13&amp;E13</f>
        <v>ZK106.K247.I005</v>
      </c>
      <c r="B13" s="64" t="s">
        <v>77</v>
      </c>
      <c r="C13" s="65" t="s">
        <v>304</v>
      </c>
      <c r="D13" s="65" t="s">
        <v>537</v>
      </c>
      <c r="E13" s="67" t="s">
        <v>34</v>
      </c>
      <c r="F13" s="67" t="s">
        <v>538</v>
      </c>
      <c r="G13" s="66" t="s">
        <v>539</v>
      </c>
      <c r="H13" s="66" t="s">
        <v>540</v>
      </c>
      <c r="I13" s="259">
        <v>420</v>
      </c>
      <c r="J13" s="116"/>
      <c r="K13" s="129"/>
      <c r="L13" s="69">
        <v>420</v>
      </c>
      <c r="M13" s="67"/>
      <c r="N13" s="69">
        <f>IFERROR(VLOOKUP(A13,'[1]Sum table'!$A:$AV,48,0),0)</f>
        <v>420</v>
      </c>
      <c r="O13" s="65">
        <v>201704616</v>
      </c>
      <c r="P13" s="73" t="s">
        <v>541</v>
      </c>
    </row>
    <row r="14" spans="1:16" s="375" customFormat="1" ht="16" x14ac:dyDescent="0.2">
      <c r="A14" s="15" t="str">
        <f t="shared" si="1"/>
        <v>ZK106.K120.I005</v>
      </c>
      <c r="B14" s="15" t="s">
        <v>77</v>
      </c>
      <c r="C14" s="74" t="s">
        <v>304</v>
      </c>
      <c r="D14" s="74" t="s">
        <v>542</v>
      </c>
      <c r="E14" s="76" t="s">
        <v>34</v>
      </c>
      <c r="F14" s="76" t="s">
        <v>543</v>
      </c>
      <c r="G14" s="75" t="s">
        <v>544</v>
      </c>
      <c r="H14" s="75" t="s">
        <v>545</v>
      </c>
      <c r="I14" s="194">
        <v>719.41</v>
      </c>
      <c r="J14" s="120"/>
      <c r="K14" s="121"/>
      <c r="L14" s="78">
        <v>719.41</v>
      </c>
      <c r="M14" s="76" t="s">
        <v>93</v>
      </c>
      <c r="N14" s="78">
        <f>IFERROR(VLOOKUP(A14,'[1]Sum table'!$A:$AV,48,0),0)</f>
        <v>719.41</v>
      </c>
      <c r="O14" s="74">
        <v>201704661</v>
      </c>
      <c r="P14" s="83" t="s">
        <v>546</v>
      </c>
    </row>
    <row r="15" spans="1:16" s="375" customFormat="1" ht="16" x14ac:dyDescent="0.2">
      <c r="A15" s="15" t="str">
        <f t="shared" si="1"/>
        <v>ZK106.K248.I005</v>
      </c>
      <c r="B15" s="15" t="s">
        <v>77</v>
      </c>
      <c r="C15" s="74" t="s">
        <v>304</v>
      </c>
      <c r="D15" s="74" t="s">
        <v>547</v>
      </c>
      <c r="E15" s="76" t="s">
        <v>34</v>
      </c>
      <c r="F15" s="76" t="s">
        <v>548</v>
      </c>
      <c r="G15" s="75" t="s">
        <v>549</v>
      </c>
      <c r="H15" s="75"/>
      <c r="I15" s="194">
        <v>571.20000000000005</v>
      </c>
      <c r="J15" s="120"/>
      <c r="K15" s="121"/>
      <c r="L15" s="78">
        <v>571.20000000000005</v>
      </c>
      <c r="M15" s="76"/>
      <c r="N15" s="78">
        <f>IFERROR(VLOOKUP(A15,'[1]Sum table'!$A:$AV,48,0),0)</f>
        <v>571.20000000000005</v>
      </c>
      <c r="O15" s="74">
        <v>201704685</v>
      </c>
      <c r="P15" s="83" t="s">
        <v>550</v>
      </c>
    </row>
    <row r="16" spans="1:16" ht="16" x14ac:dyDescent="0.2">
      <c r="A16" s="64" t="str">
        <f t="shared" si="1"/>
        <v>ZK106.K265.I005</v>
      </c>
      <c r="B16" s="64" t="s">
        <v>77</v>
      </c>
      <c r="C16" s="65" t="s">
        <v>304</v>
      </c>
      <c r="D16" s="65" t="s">
        <v>551</v>
      </c>
      <c r="E16" s="67" t="s">
        <v>34</v>
      </c>
      <c r="F16" s="67" t="s">
        <v>552</v>
      </c>
      <c r="G16" s="66" t="s">
        <v>553</v>
      </c>
      <c r="H16" s="66"/>
      <c r="I16" s="259">
        <v>104</v>
      </c>
      <c r="J16" s="116"/>
      <c r="K16" s="129"/>
      <c r="L16" s="69">
        <v>104</v>
      </c>
      <c r="M16" s="67" t="s">
        <v>93</v>
      </c>
      <c r="N16" s="69">
        <f>IFERROR(VLOOKUP(A16,'[1]Sum table'!$A:$AV,48,0),0)-N17</f>
        <v>104</v>
      </c>
      <c r="O16" s="65">
        <v>201704735</v>
      </c>
      <c r="P16" s="73" t="s">
        <v>554</v>
      </c>
    </row>
    <row r="17" spans="1:16" ht="16" x14ac:dyDescent="0.2">
      <c r="A17" s="64"/>
      <c r="B17" s="64"/>
      <c r="C17" s="65" t="s">
        <v>304</v>
      </c>
      <c r="D17" s="65" t="s">
        <v>551</v>
      </c>
      <c r="E17" s="67" t="s">
        <v>34</v>
      </c>
      <c r="F17" s="67" t="s">
        <v>555</v>
      </c>
      <c r="G17" s="66" t="s">
        <v>556</v>
      </c>
      <c r="H17" s="66"/>
      <c r="I17" s="259">
        <v>92.5</v>
      </c>
      <c r="J17" s="116"/>
      <c r="K17" s="129"/>
      <c r="L17" s="69">
        <v>92.5</v>
      </c>
      <c r="M17" s="67" t="s">
        <v>93</v>
      </c>
      <c r="N17" s="69">
        <v>92.5</v>
      </c>
      <c r="O17" s="65">
        <v>201704737</v>
      </c>
      <c r="P17" s="73" t="s">
        <v>557</v>
      </c>
    </row>
    <row r="18" spans="1:16" ht="16" x14ac:dyDescent="0.2">
      <c r="A18" s="64" t="str">
        <f>C18&amp;B18&amp;D18&amp;B18&amp;E18</f>
        <v>ZK106.K232.I005</v>
      </c>
      <c r="B18" s="64" t="s">
        <v>77</v>
      </c>
      <c r="C18" s="65" t="s">
        <v>304</v>
      </c>
      <c r="D18" s="65" t="s">
        <v>558</v>
      </c>
      <c r="E18" s="67" t="s">
        <v>34</v>
      </c>
      <c r="F18" s="67" t="s">
        <v>559</v>
      </c>
      <c r="G18" s="66" t="s">
        <v>560</v>
      </c>
      <c r="H18" s="66"/>
      <c r="I18" s="259">
        <v>2550</v>
      </c>
      <c r="J18" s="116"/>
      <c r="K18" s="129"/>
      <c r="L18" s="69">
        <v>2550</v>
      </c>
      <c r="M18" s="67" t="s">
        <v>93</v>
      </c>
      <c r="N18" s="69">
        <f>IFERROR(VLOOKUP(A18,'[1]Sum table'!$A:$AV,48,0),0)-N19-N22-N23-N21-N20</f>
        <v>2550</v>
      </c>
      <c r="O18" s="65">
        <v>201704638</v>
      </c>
      <c r="P18" s="73" t="s">
        <v>561</v>
      </c>
    </row>
    <row r="19" spans="1:16" ht="16" x14ac:dyDescent="0.2">
      <c r="A19" s="64"/>
      <c r="B19" s="64"/>
      <c r="C19" s="65" t="s">
        <v>304</v>
      </c>
      <c r="D19" s="65" t="s">
        <v>558</v>
      </c>
      <c r="E19" s="67" t="s">
        <v>34</v>
      </c>
      <c r="F19" s="67" t="s">
        <v>562</v>
      </c>
      <c r="G19" s="66" t="s">
        <v>563</v>
      </c>
      <c r="H19" s="66"/>
      <c r="I19" s="259">
        <v>150</v>
      </c>
      <c r="J19" s="116"/>
      <c r="K19" s="129"/>
      <c r="L19" s="69">
        <v>150</v>
      </c>
      <c r="M19" s="67" t="s">
        <v>93</v>
      </c>
      <c r="N19" s="69">
        <v>150</v>
      </c>
      <c r="O19" s="65">
        <v>201704746</v>
      </c>
      <c r="P19" s="73" t="s">
        <v>564</v>
      </c>
    </row>
    <row r="20" spans="1:16" s="375" customFormat="1" ht="16" x14ac:dyDescent="0.2">
      <c r="A20" s="15"/>
      <c r="B20" s="15"/>
      <c r="C20" s="74" t="s">
        <v>304</v>
      </c>
      <c r="D20" s="74" t="s">
        <v>558</v>
      </c>
      <c r="E20" s="76" t="s">
        <v>34</v>
      </c>
      <c r="F20" s="76" t="s">
        <v>562</v>
      </c>
      <c r="G20" s="75" t="s">
        <v>565</v>
      </c>
      <c r="H20" s="75"/>
      <c r="I20" s="194">
        <v>40</v>
      </c>
      <c r="J20" s="120"/>
      <c r="K20" s="121"/>
      <c r="L20" s="78">
        <v>40</v>
      </c>
      <c r="M20" s="76" t="s">
        <v>93</v>
      </c>
      <c r="N20" s="78">
        <v>40</v>
      </c>
      <c r="O20" s="74" t="s">
        <v>121</v>
      </c>
      <c r="P20" s="83"/>
    </row>
    <row r="21" spans="1:16" ht="16" x14ac:dyDescent="0.2">
      <c r="A21" s="64"/>
      <c r="B21" s="64"/>
      <c r="C21" s="65" t="s">
        <v>304</v>
      </c>
      <c r="D21" s="65" t="s">
        <v>558</v>
      </c>
      <c r="E21" s="67" t="s">
        <v>34</v>
      </c>
      <c r="F21" s="67" t="s">
        <v>562</v>
      </c>
      <c r="G21" s="66" t="s">
        <v>566</v>
      </c>
      <c r="H21" s="66"/>
      <c r="I21" s="259">
        <v>200</v>
      </c>
      <c r="J21" s="116"/>
      <c r="K21" s="129"/>
      <c r="L21" s="69">
        <v>200</v>
      </c>
      <c r="M21" s="67"/>
      <c r="N21" s="69">
        <v>200</v>
      </c>
      <c r="O21" s="65" t="s">
        <v>567</v>
      </c>
      <c r="P21" s="73"/>
    </row>
    <row r="22" spans="1:16" ht="16" x14ac:dyDescent="0.2">
      <c r="A22" s="64"/>
      <c r="B22" s="64"/>
      <c r="C22" s="65" t="s">
        <v>304</v>
      </c>
      <c r="D22" s="65" t="s">
        <v>558</v>
      </c>
      <c r="E22" s="67" t="s">
        <v>34</v>
      </c>
      <c r="F22" s="67" t="s">
        <v>568</v>
      </c>
      <c r="G22" s="66"/>
      <c r="H22" s="66"/>
      <c r="I22" s="259">
        <v>-200</v>
      </c>
      <c r="J22" s="116"/>
      <c r="K22" s="129"/>
      <c r="L22" s="69">
        <v>-200</v>
      </c>
      <c r="M22" s="67"/>
      <c r="N22" s="69">
        <v>-200</v>
      </c>
      <c r="O22" s="65" t="s">
        <v>567</v>
      </c>
      <c r="P22" s="73"/>
    </row>
    <row r="23" spans="1:16" ht="16" x14ac:dyDescent="0.2">
      <c r="A23" s="64"/>
      <c r="B23" s="64"/>
      <c r="C23" s="65" t="s">
        <v>304</v>
      </c>
      <c r="D23" s="65" t="s">
        <v>558</v>
      </c>
      <c r="E23" s="67" t="s">
        <v>34</v>
      </c>
      <c r="F23" s="67" t="s">
        <v>562</v>
      </c>
      <c r="G23" s="66" t="s">
        <v>569</v>
      </c>
      <c r="H23" s="66"/>
      <c r="I23" s="259">
        <v>225</v>
      </c>
      <c r="J23" s="116"/>
      <c r="K23" s="129"/>
      <c r="L23" s="69">
        <v>225</v>
      </c>
      <c r="M23" s="67"/>
      <c r="N23" s="69">
        <v>225</v>
      </c>
      <c r="O23" s="65" t="s">
        <v>570</v>
      </c>
      <c r="P23" s="73" t="s">
        <v>571</v>
      </c>
    </row>
    <row r="24" spans="1:16" ht="16" x14ac:dyDescent="0.2">
      <c r="A24" s="15" t="str">
        <f>C24&amp;B24&amp;D24&amp;B24&amp;E24</f>
        <v>ZK106.K227.I005</v>
      </c>
      <c r="B24" s="15" t="s">
        <v>77</v>
      </c>
      <c r="C24" s="98" t="s">
        <v>304</v>
      </c>
      <c r="D24" s="98" t="s">
        <v>100</v>
      </c>
      <c r="E24" s="97" t="s">
        <v>34</v>
      </c>
      <c r="F24" s="97" t="s">
        <v>572</v>
      </c>
      <c r="G24" s="132"/>
      <c r="H24" s="132"/>
      <c r="I24" s="464">
        <f>1.25-1.25</f>
        <v>0</v>
      </c>
      <c r="J24" s="261"/>
      <c r="K24" s="262"/>
      <c r="L24" s="261"/>
      <c r="M24" s="97" t="s">
        <v>93</v>
      </c>
      <c r="N24" s="134">
        <f>IFERROR(VLOOKUP(A24,'[1]Sum table'!$A:$AV,48,0),0)-N28-N29-N30-N25</f>
        <v>0</v>
      </c>
      <c r="O24" s="119"/>
      <c r="P24" s="131"/>
    </row>
    <row r="25" spans="1:16" s="375" customFormat="1" ht="16" x14ac:dyDescent="0.2">
      <c r="A25" s="15"/>
      <c r="B25" s="15"/>
      <c r="C25" s="74" t="s">
        <v>304</v>
      </c>
      <c r="D25" s="74" t="s">
        <v>100</v>
      </c>
      <c r="E25" s="76" t="s">
        <v>34</v>
      </c>
      <c r="F25" s="76" t="s">
        <v>573</v>
      </c>
      <c r="G25" s="75"/>
      <c r="H25" s="75"/>
      <c r="I25" s="194">
        <f>344.33-12.24-27.17</f>
        <v>304.91999999999996</v>
      </c>
      <c r="J25" s="120"/>
      <c r="K25" s="121"/>
      <c r="L25" s="78">
        <v>304.92</v>
      </c>
      <c r="M25" s="76" t="s">
        <v>93</v>
      </c>
      <c r="N25" s="78">
        <v>304.92</v>
      </c>
      <c r="O25" s="74" t="s">
        <v>574</v>
      </c>
      <c r="P25" s="83" t="s">
        <v>575</v>
      </c>
    </row>
    <row r="26" spans="1:16" ht="16" x14ac:dyDescent="0.2">
      <c r="A26" s="140"/>
      <c r="B26" s="140"/>
      <c r="C26" s="98" t="s">
        <v>304</v>
      </c>
      <c r="D26" s="98" t="s">
        <v>100</v>
      </c>
      <c r="E26" s="97" t="s">
        <v>34</v>
      </c>
      <c r="F26" s="97" t="s">
        <v>576</v>
      </c>
      <c r="G26" s="132"/>
      <c r="H26" s="132"/>
      <c r="I26" s="464">
        <f>180-180</f>
        <v>0</v>
      </c>
      <c r="J26" s="261"/>
      <c r="K26" s="262"/>
      <c r="L26" s="134"/>
      <c r="M26" s="142" t="s">
        <v>93</v>
      </c>
      <c r="N26" s="143"/>
      <c r="O26" s="141"/>
      <c r="P26" s="144" t="s">
        <v>577</v>
      </c>
    </row>
    <row r="27" spans="1:16" ht="16" x14ac:dyDescent="0.2">
      <c r="A27" s="140"/>
      <c r="B27" s="140"/>
      <c r="C27" s="98" t="s">
        <v>304</v>
      </c>
      <c r="D27" s="98" t="s">
        <v>100</v>
      </c>
      <c r="E27" s="97" t="s">
        <v>34</v>
      </c>
      <c r="F27" s="97" t="s">
        <v>578</v>
      </c>
      <c r="G27" s="132"/>
      <c r="H27" s="132"/>
      <c r="I27" s="253">
        <v>37.229999999999997</v>
      </c>
      <c r="J27" s="261"/>
      <c r="K27" s="262"/>
      <c r="L27" s="603">
        <v>37.229999999999997</v>
      </c>
      <c r="M27" s="142" t="s">
        <v>93</v>
      </c>
      <c r="N27" s="143"/>
      <c r="O27" s="141"/>
      <c r="P27" s="144" t="s">
        <v>579</v>
      </c>
    </row>
    <row r="28" spans="1:16" ht="16" x14ac:dyDescent="0.2">
      <c r="A28" s="64"/>
      <c r="B28" s="64"/>
      <c r="C28" s="65" t="s">
        <v>304</v>
      </c>
      <c r="D28" s="65" t="s">
        <v>100</v>
      </c>
      <c r="E28" s="67" t="s">
        <v>34</v>
      </c>
      <c r="F28" s="67" t="s">
        <v>580</v>
      </c>
      <c r="G28" s="66" t="s">
        <v>581</v>
      </c>
      <c r="H28" s="66"/>
      <c r="I28" s="259">
        <v>5.56</v>
      </c>
      <c r="J28" s="116"/>
      <c r="K28" s="129"/>
      <c r="L28" s="69">
        <v>5.56</v>
      </c>
      <c r="M28" s="67"/>
      <c r="N28" s="69">
        <v>5.56</v>
      </c>
      <c r="O28" s="65" t="s">
        <v>582</v>
      </c>
      <c r="P28" s="73" t="s">
        <v>583</v>
      </c>
    </row>
    <row r="29" spans="1:16" s="375" customFormat="1" ht="16" x14ac:dyDescent="0.2">
      <c r="A29" s="15"/>
      <c r="B29" s="15"/>
      <c r="C29" s="74" t="s">
        <v>304</v>
      </c>
      <c r="D29" s="74" t="s">
        <v>100</v>
      </c>
      <c r="E29" s="76" t="s">
        <v>34</v>
      </c>
      <c r="F29" s="76" t="s">
        <v>584</v>
      </c>
      <c r="G29" s="75"/>
      <c r="H29" s="75" t="s">
        <v>585</v>
      </c>
      <c r="I29" s="194">
        <v>30</v>
      </c>
      <c r="J29" s="120"/>
      <c r="K29" s="121"/>
      <c r="L29" s="78">
        <v>30</v>
      </c>
      <c r="M29" s="76"/>
      <c r="N29" s="78">
        <v>30</v>
      </c>
      <c r="O29" s="74">
        <v>201704738</v>
      </c>
      <c r="P29" s="83" t="s">
        <v>586</v>
      </c>
    </row>
    <row r="30" spans="1:16" s="375" customFormat="1" ht="16" x14ac:dyDescent="0.2">
      <c r="A30" s="15" t="str">
        <f t="shared" si="0"/>
        <v>ZK106.K227.I005</v>
      </c>
      <c r="B30" s="15" t="s">
        <v>77</v>
      </c>
      <c r="C30" s="74" t="s">
        <v>304</v>
      </c>
      <c r="D30" s="75" t="s">
        <v>100</v>
      </c>
      <c r="E30" s="76" t="s">
        <v>34</v>
      </c>
      <c r="F30" s="76" t="s">
        <v>587</v>
      </c>
      <c r="G30" s="75"/>
      <c r="H30" s="75" t="s">
        <v>588</v>
      </c>
      <c r="I30" s="194">
        <v>22.06</v>
      </c>
      <c r="J30" s="120"/>
      <c r="K30" s="121"/>
      <c r="L30" s="120">
        <v>22.06</v>
      </c>
      <c r="M30" s="76"/>
      <c r="N30" s="78">
        <v>22.06</v>
      </c>
      <c r="O30" s="74" t="s">
        <v>582</v>
      </c>
      <c r="P30" s="83"/>
    </row>
    <row r="31" spans="1:16" ht="16" x14ac:dyDescent="0.2">
      <c r="A31" s="15" t="str">
        <f t="shared" si="0"/>
        <v>..</v>
      </c>
      <c r="B31" s="15" t="s">
        <v>77</v>
      </c>
      <c r="C31" s="98"/>
      <c r="D31" s="132"/>
      <c r="E31" s="98"/>
      <c r="F31" s="97"/>
      <c r="G31" s="95"/>
      <c r="H31" s="132"/>
      <c r="I31" s="253"/>
      <c r="J31" s="265"/>
      <c r="K31" s="515"/>
      <c r="L31" s="265"/>
      <c r="M31" s="264"/>
      <c r="N31" s="565"/>
      <c r="O31" s="131"/>
      <c r="P31" s="131"/>
    </row>
    <row r="32" spans="1:16" s="553" customFormat="1" ht="16" x14ac:dyDescent="0.2">
      <c r="A32" s="15"/>
      <c r="B32" s="15"/>
      <c r="C32" s="275" t="s">
        <v>322</v>
      </c>
      <c r="D32" s="275" t="s">
        <v>510</v>
      </c>
      <c r="E32" s="275" t="s">
        <v>34</v>
      </c>
      <c r="F32" s="269" t="s">
        <v>589</v>
      </c>
      <c r="G32" s="298"/>
      <c r="H32" s="270"/>
      <c r="I32" s="271"/>
      <c r="J32" s="331">
        <v>3000</v>
      </c>
      <c r="K32" s="566"/>
      <c r="L32" s="461"/>
      <c r="M32" s="291"/>
      <c r="N32" s="567"/>
      <c r="O32" s="568"/>
      <c r="P32" s="568"/>
    </row>
    <row r="33" spans="1:16" s="416" customFormat="1" ht="16" x14ac:dyDescent="0.2">
      <c r="A33" s="64" t="str">
        <f t="shared" si="0"/>
        <v>ZK109.K159.I005</v>
      </c>
      <c r="B33" s="64" t="s">
        <v>77</v>
      </c>
      <c r="C33" s="424" t="s">
        <v>322</v>
      </c>
      <c r="D33" s="427" t="s">
        <v>510</v>
      </c>
      <c r="E33" s="424" t="s">
        <v>34</v>
      </c>
      <c r="F33" s="67" t="s">
        <v>590</v>
      </c>
      <c r="G33" s="66" t="s">
        <v>591</v>
      </c>
      <c r="H33" s="66"/>
      <c r="I33" s="259">
        <v>3000</v>
      </c>
      <c r="J33" s="569"/>
      <c r="K33" s="67"/>
      <c r="L33" s="279">
        <v>3000</v>
      </c>
      <c r="M33" s="67"/>
      <c r="N33" s="69">
        <f>IFERROR(VLOOKUP(A33,'[1]Sum table'!$A:$AV,48,0),0)</f>
        <v>3000</v>
      </c>
      <c r="O33" s="65">
        <v>201703790</v>
      </c>
      <c r="P33" s="73"/>
    </row>
    <row r="34" spans="1:16" ht="16" x14ac:dyDescent="0.2">
      <c r="A34" s="15"/>
      <c r="B34" s="15"/>
      <c r="C34" s="122"/>
      <c r="D34" s="126"/>
      <c r="E34" s="122"/>
      <c r="F34" s="126"/>
      <c r="G34" s="123"/>
      <c r="H34" s="123"/>
      <c r="I34" s="277"/>
      <c r="J34" s="127"/>
      <c r="K34" s="126"/>
      <c r="L34" s="138"/>
      <c r="M34" s="126"/>
      <c r="N34" s="138"/>
      <c r="O34" s="122"/>
      <c r="P34" s="138"/>
    </row>
    <row r="35" spans="1:16" ht="16" x14ac:dyDescent="0.2">
      <c r="A35" s="15" t="str">
        <f>C35&amp;B35&amp;D35&amp;B35&amp;E35</f>
        <v>..</v>
      </c>
      <c r="B35" s="15" t="s">
        <v>77</v>
      </c>
      <c r="C35" s="54"/>
      <c r="D35" s="61"/>
      <c r="E35" s="54"/>
      <c r="F35" s="56" t="s">
        <v>502</v>
      </c>
      <c r="G35" s="55"/>
      <c r="H35" s="55"/>
      <c r="I35" s="258"/>
      <c r="J35" s="238">
        <f>SUM(I36:I37)</f>
        <v>375</v>
      </c>
      <c r="K35" s="130"/>
      <c r="L35" s="278"/>
      <c r="M35" s="130"/>
      <c r="N35" s="88"/>
      <c r="O35" s="54"/>
      <c r="P35" s="63"/>
    </row>
    <row r="36" spans="1:16" ht="16" x14ac:dyDescent="0.2">
      <c r="A36" s="64" t="str">
        <f>C36&amp;B36&amp;D36&amp;B36&amp;E36</f>
        <v>ZK109.K138.I005</v>
      </c>
      <c r="B36" s="64" t="s">
        <v>77</v>
      </c>
      <c r="C36" s="65" t="s">
        <v>322</v>
      </c>
      <c r="D36" s="67" t="s">
        <v>501</v>
      </c>
      <c r="E36" s="65" t="s">
        <v>34</v>
      </c>
      <c r="F36" s="67" t="s">
        <v>106</v>
      </c>
      <c r="G36" s="66" t="s">
        <v>503</v>
      </c>
      <c r="H36" s="66"/>
      <c r="I36" s="259">
        <v>375</v>
      </c>
      <c r="J36" s="240"/>
      <c r="K36" s="67"/>
      <c r="L36" s="279">
        <v>375</v>
      </c>
      <c r="M36" s="67"/>
      <c r="N36" s="69">
        <f>IFERROR(VLOOKUP(A36,'[1]Sum table'!$A:$AV,48,0),0)</f>
        <v>375</v>
      </c>
      <c r="O36" s="65">
        <v>201703563</v>
      </c>
      <c r="P36" s="73"/>
    </row>
    <row r="37" spans="1:16" ht="16" x14ac:dyDescent="0.2">
      <c r="A37" s="15"/>
      <c r="B37" s="15"/>
      <c r="C37" s="112"/>
      <c r="D37" s="130"/>
      <c r="E37" s="112"/>
      <c r="F37" s="130"/>
      <c r="G37" s="128"/>
      <c r="H37" s="128"/>
      <c r="I37" s="280"/>
      <c r="J37" s="167"/>
      <c r="K37" s="130"/>
      <c r="L37" s="278"/>
      <c r="M37" s="130"/>
      <c r="N37" s="113"/>
      <c r="O37" s="112"/>
      <c r="P37" s="113"/>
    </row>
    <row r="38" spans="1:16" ht="16" x14ac:dyDescent="0.2">
      <c r="A38" s="15"/>
      <c r="B38" s="15"/>
      <c r="C38" s="281"/>
      <c r="D38" s="282"/>
      <c r="E38" s="281"/>
      <c r="F38" s="56" t="s">
        <v>592</v>
      </c>
      <c r="G38" s="154"/>
      <c r="H38" s="154"/>
      <c r="I38" s="283"/>
      <c r="J38" s="238">
        <f>SUM(I39:I39)</f>
        <v>907</v>
      </c>
      <c r="K38" s="61"/>
      <c r="L38" s="284"/>
      <c r="M38" s="61"/>
      <c r="N38" s="63"/>
      <c r="O38" s="54"/>
      <c r="P38" s="63"/>
    </row>
    <row r="39" spans="1:16" ht="16" x14ac:dyDescent="0.2">
      <c r="A39" s="15" t="str">
        <f>C39&amp;B39&amp;D39&amp;B39&amp;E39</f>
        <v>ZK109.K271.I005</v>
      </c>
      <c r="B39" s="15" t="s">
        <v>77</v>
      </c>
      <c r="C39" s="146" t="s">
        <v>322</v>
      </c>
      <c r="D39" s="148" t="s">
        <v>494</v>
      </c>
      <c r="E39" s="146" t="s">
        <v>34</v>
      </c>
      <c r="F39" s="148" t="s">
        <v>593</v>
      </c>
      <c r="G39" s="147" t="s">
        <v>215</v>
      </c>
      <c r="H39" s="147" t="s">
        <v>594</v>
      </c>
      <c r="I39" s="285">
        <v>907</v>
      </c>
      <c r="J39" s="286"/>
      <c r="K39" s="148"/>
      <c r="L39" s="287">
        <v>907</v>
      </c>
      <c r="M39" s="148"/>
      <c r="N39" s="151">
        <f>IFERROR(VLOOKUP(A39,'[1]Sum table'!$A:$AV,48,0),0)</f>
        <v>907</v>
      </c>
      <c r="O39" s="146">
        <v>201703702</v>
      </c>
      <c r="P39" s="113"/>
    </row>
    <row r="40" spans="1:16" ht="16" x14ac:dyDescent="0.2">
      <c r="A40" s="15"/>
      <c r="B40" s="15"/>
      <c r="C40" s="119"/>
      <c r="D40" s="130"/>
      <c r="E40" s="112"/>
      <c r="F40" s="86"/>
      <c r="G40" s="87"/>
      <c r="H40" s="87"/>
      <c r="I40" s="190"/>
      <c r="J40" s="167"/>
      <c r="K40" s="130"/>
      <c r="L40" s="278"/>
      <c r="M40" s="130"/>
      <c r="N40" s="113"/>
      <c r="O40" s="112"/>
      <c r="P40" s="113"/>
    </row>
    <row r="41" spans="1:16" ht="16" x14ac:dyDescent="0.2">
      <c r="A41" s="15"/>
      <c r="B41" s="15"/>
      <c r="C41" s="288"/>
      <c r="D41" s="61"/>
      <c r="E41" s="54"/>
      <c r="F41" s="56" t="s">
        <v>595</v>
      </c>
      <c r="G41" s="154"/>
      <c r="H41" s="154"/>
      <c r="I41" s="283"/>
      <c r="J41" s="238">
        <f>SUM(I42:I42)</f>
        <v>150</v>
      </c>
      <c r="K41" s="61"/>
      <c r="L41" s="284"/>
      <c r="M41" s="61"/>
      <c r="N41" s="63"/>
      <c r="O41" s="54"/>
      <c r="P41" s="63"/>
    </row>
    <row r="42" spans="1:16" ht="16" x14ac:dyDescent="0.2">
      <c r="A42" s="15" t="str">
        <f>C42&amp;B42&amp;D42&amp;B42&amp;E42</f>
        <v>ZK109.K270.I005</v>
      </c>
      <c r="B42" s="15" t="s">
        <v>77</v>
      </c>
      <c r="C42" s="65" t="s">
        <v>322</v>
      </c>
      <c r="D42" s="67" t="s">
        <v>323</v>
      </c>
      <c r="E42" s="65" t="s">
        <v>34</v>
      </c>
      <c r="F42" s="67" t="s">
        <v>596</v>
      </c>
      <c r="G42" s="115" t="s">
        <v>597</v>
      </c>
      <c r="H42" s="66" t="s">
        <v>598</v>
      </c>
      <c r="I42" s="259">
        <v>150</v>
      </c>
      <c r="J42" s="289"/>
      <c r="K42" s="67"/>
      <c r="L42" s="279">
        <v>150</v>
      </c>
      <c r="M42" s="67"/>
      <c r="N42" s="69">
        <f>IFERROR(VLOOKUP(A42,'[1]Sum table'!$A:$AV,48,0),0)</f>
        <v>150</v>
      </c>
      <c r="O42" s="65">
        <v>201704309</v>
      </c>
      <c r="P42" s="73" t="s">
        <v>599</v>
      </c>
    </row>
    <row r="43" spans="1:16" ht="16" x14ac:dyDescent="0.2">
      <c r="A43" s="15"/>
      <c r="B43" s="15"/>
      <c r="C43" s="112"/>
      <c r="D43" s="130"/>
      <c r="E43" s="112"/>
      <c r="F43" s="86"/>
      <c r="G43" s="85"/>
      <c r="H43" s="87"/>
      <c r="I43" s="190"/>
      <c r="J43" s="167"/>
      <c r="K43" s="130"/>
      <c r="L43" s="278"/>
      <c r="M43" s="130"/>
      <c r="N43" s="134"/>
      <c r="O43" s="112"/>
      <c r="P43" s="96" t="s">
        <v>600</v>
      </c>
    </row>
    <row r="44" spans="1:16" ht="16" x14ac:dyDescent="0.2">
      <c r="A44" s="15"/>
      <c r="B44" s="15"/>
      <c r="C44" s="281"/>
      <c r="D44" s="61"/>
      <c r="E44" s="54"/>
      <c r="F44" s="269" t="s">
        <v>601</v>
      </c>
      <c r="G44" s="290"/>
      <c r="H44" s="291"/>
      <c r="I44" s="292"/>
      <c r="J44" s="293">
        <f>SUM(I45:I46)</f>
        <v>115</v>
      </c>
      <c r="K44" s="294"/>
      <c r="L44" s="284"/>
      <c r="M44" s="294"/>
      <c r="N44" s="295"/>
      <c r="O44" s="54"/>
      <c r="P44" s="63"/>
    </row>
    <row r="45" spans="1:16" ht="16" x14ac:dyDescent="0.2">
      <c r="A45" s="64" t="str">
        <f>C45&amp;B45&amp;D45&amp;B45&amp;E45</f>
        <v>ZK109.K245.I005</v>
      </c>
      <c r="B45" s="64" t="s">
        <v>77</v>
      </c>
      <c r="C45" s="65" t="s">
        <v>322</v>
      </c>
      <c r="D45" s="67" t="s">
        <v>464</v>
      </c>
      <c r="E45" s="65" t="s">
        <v>34</v>
      </c>
      <c r="F45" s="67" t="s">
        <v>602</v>
      </c>
      <c r="G45" s="115" t="s">
        <v>213</v>
      </c>
      <c r="H45" s="66"/>
      <c r="I45" s="259">
        <v>50</v>
      </c>
      <c r="J45" s="296"/>
      <c r="K45" s="297"/>
      <c r="L45" s="279">
        <v>50</v>
      </c>
      <c r="M45" s="297"/>
      <c r="N45" s="69">
        <f>IFERROR(VLOOKUP(A45,'[1]Sum table'!$A:$AV,48,0),0)-N46</f>
        <v>50</v>
      </c>
      <c r="O45" s="65">
        <v>201703834</v>
      </c>
      <c r="P45" s="73"/>
    </row>
    <row r="46" spans="1:16" ht="16" x14ac:dyDescent="0.2">
      <c r="A46" s="15"/>
      <c r="B46" s="15"/>
      <c r="C46" s="65" t="s">
        <v>322</v>
      </c>
      <c r="D46" s="67" t="s">
        <v>464</v>
      </c>
      <c r="E46" s="65" t="s">
        <v>34</v>
      </c>
      <c r="F46" s="67" t="s">
        <v>603</v>
      </c>
      <c r="G46" s="115" t="s">
        <v>513</v>
      </c>
      <c r="H46" s="66"/>
      <c r="I46" s="259">
        <v>65</v>
      </c>
      <c r="J46" s="296"/>
      <c r="K46" s="297"/>
      <c r="L46" s="279">
        <v>65</v>
      </c>
      <c r="M46" s="297"/>
      <c r="N46" s="279">
        <v>65</v>
      </c>
      <c r="O46" s="65">
        <v>201703876</v>
      </c>
      <c r="P46" s="113"/>
    </row>
    <row r="47" spans="1:16" ht="16" x14ac:dyDescent="0.2">
      <c r="A47" s="15"/>
      <c r="B47" s="15"/>
      <c r="C47" s="65"/>
      <c r="D47" s="67"/>
      <c r="E47" s="65"/>
      <c r="F47" s="67"/>
      <c r="G47" s="115"/>
      <c r="H47" s="66"/>
      <c r="I47" s="259"/>
      <c r="J47" s="296"/>
      <c r="K47" s="297"/>
      <c r="L47" s="279"/>
      <c r="M47" s="297"/>
      <c r="N47" s="279"/>
      <c r="O47" s="65"/>
      <c r="P47" s="113"/>
    </row>
    <row r="48" spans="1:16" ht="16" x14ac:dyDescent="0.2">
      <c r="A48" s="64" t="str">
        <f>C48&amp;B48&amp;D48&amp;B48&amp;E48</f>
        <v>ZK109.K310.I005</v>
      </c>
      <c r="B48" s="64" t="s">
        <v>77</v>
      </c>
      <c r="C48" s="275" t="s">
        <v>322</v>
      </c>
      <c r="D48" s="272" t="s">
        <v>604</v>
      </c>
      <c r="E48" s="275" t="s">
        <v>34</v>
      </c>
      <c r="F48" s="269" t="s">
        <v>605</v>
      </c>
      <c r="G48" s="298"/>
      <c r="H48" s="270"/>
      <c r="I48" s="271"/>
      <c r="J48" s="293">
        <f>SUM(I49:I54)</f>
        <v>1066</v>
      </c>
      <c r="K48" s="299"/>
      <c r="L48" s="295"/>
      <c r="M48" s="300"/>
      <c r="N48" s="295">
        <f>IFERROR(VLOOKUP(A48,'[1]Sum table'!$A:$AV,48,0),0)-N52-N53-N49-N50-N51</f>
        <v>0</v>
      </c>
      <c r="O48" s="281"/>
      <c r="P48" s="273"/>
    </row>
    <row r="49" spans="1:16" ht="16" x14ac:dyDescent="0.2">
      <c r="A49" s="64"/>
      <c r="B49" s="64"/>
      <c r="C49" s="65"/>
      <c r="D49" s="67"/>
      <c r="E49" s="65"/>
      <c r="F49" s="67" t="s">
        <v>606</v>
      </c>
      <c r="G49" s="115" t="s">
        <v>215</v>
      </c>
      <c r="H49" s="66"/>
      <c r="I49" s="259">
        <v>362</v>
      </c>
      <c r="J49" s="296"/>
      <c r="K49" s="297"/>
      <c r="L49" s="279">
        <v>362</v>
      </c>
      <c r="M49" s="297"/>
      <c r="N49" s="279">
        <v>362</v>
      </c>
      <c r="O49" s="65">
        <v>201704590</v>
      </c>
      <c r="P49" s="73" t="s">
        <v>607</v>
      </c>
    </row>
    <row r="50" spans="1:16" s="375" customFormat="1" ht="16" x14ac:dyDescent="0.2">
      <c r="A50" s="15"/>
      <c r="B50" s="15"/>
      <c r="C50" s="74"/>
      <c r="D50" s="76"/>
      <c r="E50" s="74"/>
      <c r="F50" s="76" t="s">
        <v>608</v>
      </c>
      <c r="G50" s="99" t="s">
        <v>513</v>
      </c>
      <c r="H50" s="75"/>
      <c r="I50" s="194">
        <v>220</v>
      </c>
      <c r="J50" s="382"/>
      <c r="K50" s="383"/>
      <c r="L50" s="382">
        <v>220</v>
      </c>
      <c r="M50" s="383" t="s">
        <v>93</v>
      </c>
      <c r="N50" s="382">
        <v>220</v>
      </c>
      <c r="O50" s="74">
        <v>201704645</v>
      </c>
      <c r="P50" s="83" t="s">
        <v>609</v>
      </c>
    </row>
    <row r="51" spans="1:16" s="375" customFormat="1" ht="16" x14ac:dyDescent="0.2">
      <c r="A51" s="15"/>
      <c r="B51" s="15"/>
      <c r="C51" s="74"/>
      <c r="D51" s="76"/>
      <c r="E51" s="74"/>
      <c r="F51" s="76" t="s">
        <v>610</v>
      </c>
      <c r="G51" s="99" t="s">
        <v>513</v>
      </c>
      <c r="H51" s="75"/>
      <c r="I51" s="194">
        <v>60</v>
      </c>
      <c r="J51" s="384"/>
      <c r="K51" s="383"/>
      <c r="L51" s="382">
        <v>60</v>
      </c>
      <c r="M51" s="383" t="s">
        <v>93</v>
      </c>
      <c r="N51" s="382">
        <v>60</v>
      </c>
      <c r="O51" s="74">
        <v>201704645</v>
      </c>
      <c r="P51" s="83" t="s">
        <v>609</v>
      </c>
    </row>
    <row r="52" spans="1:16" ht="16" x14ac:dyDescent="0.2">
      <c r="A52" s="64"/>
      <c r="B52" s="64"/>
      <c r="C52" s="65"/>
      <c r="D52" s="67"/>
      <c r="E52" s="65"/>
      <c r="F52" s="67" t="s">
        <v>611</v>
      </c>
      <c r="G52" s="115" t="s">
        <v>213</v>
      </c>
      <c r="H52" s="66"/>
      <c r="I52" s="259">
        <v>200</v>
      </c>
      <c r="J52" s="301"/>
      <c r="K52" s="297"/>
      <c r="L52" s="279">
        <v>200</v>
      </c>
      <c r="M52" s="297" t="s">
        <v>93</v>
      </c>
      <c r="N52" s="279">
        <v>200</v>
      </c>
      <c r="O52" s="65">
        <v>201704644</v>
      </c>
      <c r="P52" s="73" t="s">
        <v>612</v>
      </c>
    </row>
    <row r="53" spans="1:16" ht="16" x14ac:dyDescent="0.2">
      <c r="A53" s="64"/>
      <c r="B53" s="64"/>
      <c r="C53" s="65"/>
      <c r="D53" s="67"/>
      <c r="E53" s="65"/>
      <c r="F53" s="67" t="s">
        <v>613</v>
      </c>
      <c r="G53" s="115" t="s">
        <v>215</v>
      </c>
      <c r="H53" s="66"/>
      <c r="I53" s="259">
        <v>224</v>
      </c>
      <c r="J53" s="301"/>
      <c r="K53" s="297"/>
      <c r="L53" s="279">
        <v>224</v>
      </c>
      <c r="M53" s="297"/>
      <c r="N53" s="279">
        <v>224</v>
      </c>
      <c r="O53" s="65">
        <v>201704642</v>
      </c>
      <c r="P53" s="73"/>
    </row>
    <row r="54" spans="1:16" ht="16" x14ac:dyDescent="0.2">
      <c r="A54" s="64"/>
      <c r="B54" s="64"/>
      <c r="C54" s="65"/>
      <c r="D54" s="67"/>
      <c r="E54" s="65"/>
      <c r="F54" s="67"/>
      <c r="G54" s="115"/>
      <c r="H54" s="66"/>
      <c r="I54" s="259"/>
      <c r="J54" s="301"/>
      <c r="K54" s="297"/>
      <c r="L54" s="279"/>
      <c r="M54" s="297"/>
      <c r="N54" s="279"/>
      <c r="O54" s="65"/>
      <c r="P54" s="73"/>
    </row>
    <row r="55" spans="1:16" s="387" customFormat="1" ht="16" x14ac:dyDescent="0.2">
      <c r="A55" s="8" t="str">
        <f>C55&amp;B55&amp;D55&amp;B55&amp;E55</f>
        <v>ZK107.K258.I005</v>
      </c>
      <c r="B55" s="8" t="s">
        <v>77</v>
      </c>
      <c r="C55" s="269" t="s">
        <v>478</v>
      </c>
      <c r="D55" s="269" t="s">
        <v>614</v>
      </c>
      <c r="E55" s="269" t="s">
        <v>34</v>
      </c>
      <c r="F55" s="269" t="s">
        <v>615</v>
      </c>
      <c r="G55" s="298"/>
      <c r="H55" s="270"/>
      <c r="I55" s="271"/>
      <c r="J55" s="547">
        <f>SUM(I56:I61)</f>
        <v>240</v>
      </c>
      <c r="K55" s="299"/>
      <c r="L55" s="295"/>
      <c r="M55" s="299"/>
      <c r="N55" s="295">
        <f>IFERROR(VLOOKUP(A55,'[1]Sum table'!$A:$AV,48,0),0)-N59-N61-N56-N57-N58</f>
        <v>240</v>
      </c>
      <c r="O55" s="275"/>
      <c r="P55" s="273"/>
    </row>
    <row r="56" spans="1:16" s="416" customFormat="1" ht="16" x14ac:dyDescent="0.2">
      <c r="A56" s="64"/>
      <c r="B56" s="64"/>
      <c r="C56" s="67" t="s">
        <v>478</v>
      </c>
      <c r="D56" s="67" t="s">
        <v>614</v>
      </c>
      <c r="E56" s="67" t="s">
        <v>34</v>
      </c>
      <c r="F56" s="67" t="s">
        <v>616</v>
      </c>
      <c r="G56" s="115" t="s">
        <v>291</v>
      </c>
      <c r="H56" s="66"/>
      <c r="I56" s="259">
        <v>50</v>
      </c>
      <c r="J56" s="301"/>
      <c r="K56" s="297"/>
      <c r="L56" s="279">
        <v>50</v>
      </c>
      <c r="M56" s="297"/>
      <c r="N56" s="279"/>
      <c r="O56" s="65">
        <v>201706439</v>
      </c>
      <c r="P56" s="73"/>
    </row>
    <row r="57" spans="1:16" s="416" customFormat="1" ht="16" x14ac:dyDescent="0.2">
      <c r="A57" s="64"/>
      <c r="B57" s="64"/>
      <c r="C57" s="67" t="s">
        <v>478</v>
      </c>
      <c r="D57" s="67" t="s">
        <v>614</v>
      </c>
      <c r="E57" s="67" t="s">
        <v>34</v>
      </c>
      <c r="F57" s="67" t="s">
        <v>616</v>
      </c>
      <c r="G57" s="115" t="s">
        <v>289</v>
      </c>
      <c r="H57" s="66"/>
      <c r="I57" s="259">
        <v>50</v>
      </c>
      <c r="J57" s="301"/>
      <c r="K57" s="297"/>
      <c r="L57" s="279">
        <v>50</v>
      </c>
      <c r="M57" s="297"/>
      <c r="N57" s="279"/>
      <c r="O57" s="65">
        <v>201706440</v>
      </c>
      <c r="P57" s="73"/>
    </row>
    <row r="58" spans="1:16" s="416" customFormat="1" ht="16" x14ac:dyDescent="0.2">
      <c r="A58" s="64"/>
      <c r="B58" s="64"/>
      <c r="C58" s="67" t="s">
        <v>478</v>
      </c>
      <c r="D58" s="67" t="s">
        <v>614</v>
      </c>
      <c r="E58" s="67" t="s">
        <v>34</v>
      </c>
      <c r="F58" s="67" t="s">
        <v>617</v>
      </c>
      <c r="G58" s="115" t="s">
        <v>513</v>
      </c>
      <c r="H58" s="66"/>
      <c r="I58" s="259">
        <v>65</v>
      </c>
      <c r="J58" s="301"/>
      <c r="K58" s="297"/>
      <c r="L58" s="279">
        <v>65</v>
      </c>
      <c r="M58" s="297"/>
      <c r="N58" s="279"/>
      <c r="O58" s="65"/>
      <c r="P58" s="73"/>
    </row>
    <row r="59" spans="1:16" s="416" customFormat="1" ht="16" x14ac:dyDescent="0.2">
      <c r="A59" s="64"/>
      <c r="B59" s="64"/>
      <c r="C59" s="67" t="s">
        <v>478</v>
      </c>
      <c r="D59" s="67" t="s">
        <v>614</v>
      </c>
      <c r="E59" s="67" t="s">
        <v>34</v>
      </c>
      <c r="F59" s="67" t="s">
        <v>618</v>
      </c>
      <c r="G59" s="115" t="s">
        <v>513</v>
      </c>
      <c r="H59" s="66" t="s">
        <v>619</v>
      </c>
      <c r="I59" s="259">
        <v>25</v>
      </c>
      <c r="J59" s="301"/>
      <c r="K59" s="297"/>
      <c r="L59" s="279">
        <v>25</v>
      </c>
      <c r="M59" s="297"/>
      <c r="N59" s="279"/>
      <c r="O59" s="65"/>
      <c r="P59" s="73"/>
    </row>
    <row r="60" spans="1:16" s="416" customFormat="1" ht="16" x14ac:dyDescent="0.2">
      <c r="A60" s="64"/>
      <c r="B60" s="64"/>
      <c r="C60" s="67" t="s">
        <v>478</v>
      </c>
      <c r="D60" s="67" t="s">
        <v>614</v>
      </c>
      <c r="E60" s="67" t="s">
        <v>34</v>
      </c>
      <c r="F60" s="67" t="s">
        <v>620</v>
      </c>
      <c r="G60" s="115" t="s">
        <v>213</v>
      </c>
      <c r="H60" s="66"/>
      <c r="I60" s="259">
        <v>50</v>
      </c>
      <c r="J60" s="301"/>
      <c r="K60" s="297"/>
      <c r="L60" s="279">
        <v>50</v>
      </c>
      <c r="M60" s="297"/>
      <c r="N60" s="279"/>
      <c r="O60" s="65">
        <v>201706531</v>
      </c>
      <c r="P60" s="73"/>
    </row>
    <row r="61" spans="1:16" s="387" customFormat="1" ht="16" x14ac:dyDescent="0.2">
      <c r="A61" s="8"/>
      <c r="B61" s="8"/>
      <c r="C61" s="302"/>
      <c r="D61" s="303"/>
      <c r="E61" s="302"/>
      <c r="F61" s="303"/>
      <c r="G61" s="548"/>
      <c r="H61" s="513"/>
      <c r="I61" s="108"/>
      <c r="J61" s="549"/>
      <c r="K61" s="550"/>
      <c r="L61" s="551"/>
      <c r="M61" s="550"/>
      <c r="N61" s="551"/>
      <c r="O61" s="302"/>
      <c r="P61" s="304"/>
    </row>
    <row r="62" spans="1:16" ht="16" x14ac:dyDescent="0.2">
      <c r="A62" s="15"/>
      <c r="B62" s="15"/>
      <c r="C62" s="553"/>
      <c r="D62" s="553"/>
      <c r="E62" s="553"/>
      <c r="F62" s="553"/>
      <c r="G62" s="553"/>
      <c r="H62" s="553"/>
      <c r="I62" s="553"/>
      <c r="J62" s="553"/>
      <c r="K62" s="45"/>
      <c r="L62" s="48">
        <f>SUM(L4:L61)</f>
        <v>102407.17</v>
      </c>
      <c r="M62" s="45"/>
      <c r="N62" s="48">
        <f>SUM(N4:N61)</f>
        <v>102370.26999999999</v>
      </c>
      <c r="O62" s="553"/>
      <c r="P62" s="553"/>
    </row>
    <row r="63" spans="1:16" x14ac:dyDescent="0.2">
      <c r="N63" s="3"/>
    </row>
  </sheetData>
  <pageMargins left="0.25" right="0.25" top="0.75" bottom="0.75" header="0.3" footer="0.3"/>
  <pageSetup paperSize="9" scale="3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P65"/>
  <sheetViews>
    <sheetView zoomScale="80" zoomScaleNormal="80" zoomScalePageLayoutView="80" workbookViewId="0">
      <selection activeCell="I9" sqref="I9"/>
    </sheetView>
  </sheetViews>
  <sheetFormatPr baseColWidth="10" defaultColWidth="8.83203125" defaultRowHeight="15" x14ac:dyDescent="0.2"/>
  <cols>
    <col min="1" max="1" width="16.33203125" bestFit="1" customWidth="1"/>
    <col min="2" max="2" width="1.33203125" bestFit="1" customWidth="1"/>
    <col min="3" max="3" width="8" customWidth="1"/>
    <col min="4" max="4" width="7.33203125" customWidth="1"/>
    <col min="5" max="5" width="8.83203125" bestFit="1" customWidth="1"/>
    <col min="6" max="6" width="51.33203125" bestFit="1" customWidth="1"/>
    <col min="7" max="7" width="35.83203125" bestFit="1" customWidth="1"/>
    <col min="8" max="8" width="30.6640625" bestFit="1" customWidth="1"/>
    <col min="9" max="9" width="14.33203125" bestFit="1" customWidth="1"/>
    <col min="10" max="10" width="19.83203125" bestFit="1" customWidth="1"/>
    <col min="11" max="11" width="1.6640625" bestFit="1" customWidth="1"/>
    <col min="12" max="12" width="17.33203125" bestFit="1" customWidth="1"/>
    <col min="13" max="13" width="1.6640625" bestFit="1" customWidth="1"/>
    <col min="14" max="14" width="15.1640625" bestFit="1" customWidth="1"/>
    <col min="15" max="15" width="20.33203125" customWidth="1"/>
    <col min="16" max="16" width="59.33203125" bestFit="1" customWidth="1"/>
  </cols>
  <sheetData>
    <row r="1" spans="1:16" ht="21" x14ac:dyDescent="0.25">
      <c r="A1" s="305"/>
      <c r="B1" s="305"/>
      <c r="C1" s="306" t="s">
        <v>621</v>
      </c>
      <c r="D1" s="307"/>
      <c r="E1" s="307"/>
      <c r="F1" s="306"/>
      <c r="G1" s="308"/>
      <c r="H1" s="308" t="s">
        <v>62</v>
      </c>
      <c r="I1" s="308"/>
      <c r="J1" s="309">
        <f>TOTALS!G9</f>
        <v>106667.82</v>
      </c>
      <c r="K1" s="306"/>
      <c r="L1" s="310" t="s">
        <v>63</v>
      </c>
      <c r="M1" s="306"/>
      <c r="N1" s="311" t="s">
        <v>64</v>
      </c>
      <c r="O1" s="312" t="s">
        <v>65</v>
      </c>
      <c r="P1" s="312" t="s">
        <v>66</v>
      </c>
    </row>
    <row r="2" spans="1:16" ht="19" x14ac:dyDescent="0.25">
      <c r="A2" s="29"/>
      <c r="B2" s="29"/>
      <c r="C2" s="30"/>
      <c r="D2" s="31"/>
      <c r="E2" s="30"/>
      <c r="F2" s="32"/>
      <c r="G2" s="33"/>
      <c r="H2" s="34" t="s">
        <v>67</v>
      </c>
      <c r="I2" s="155" t="s">
        <v>68</v>
      </c>
      <c r="J2" s="251">
        <f>SUM(J4:J67)</f>
        <v>106667.82</v>
      </c>
      <c r="K2" s="32"/>
      <c r="L2" s="313"/>
      <c r="M2" s="32"/>
      <c r="N2" s="42"/>
      <c r="O2" s="41"/>
      <c r="P2" s="41"/>
    </row>
    <row r="3" spans="1:16" ht="32" x14ac:dyDescent="0.2">
      <c r="A3" s="13"/>
      <c r="B3" s="13"/>
      <c r="C3" s="43" t="s">
        <v>71</v>
      </c>
      <c r="D3" s="44" t="s">
        <v>72</v>
      </c>
      <c r="E3" s="43" t="s">
        <v>73</v>
      </c>
      <c r="F3" s="45" t="s">
        <v>74</v>
      </c>
      <c r="G3" s="46" t="s">
        <v>66</v>
      </c>
      <c r="H3" s="46" t="s">
        <v>75</v>
      </c>
      <c r="I3" s="172"/>
      <c r="J3" s="48"/>
      <c r="K3" s="125"/>
      <c r="L3" s="314"/>
      <c r="M3" s="45"/>
      <c r="N3" s="252"/>
      <c r="O3" s="171"/>
      <c r="P3" s="171"/>
    </row>
    <row r="4" spans="1:16" ht="16" x14ac:dyDescent="0.2">
      <c r="A4" s="15"/>
      <c r="B4" s="15"/>
      <c r="C4" s="54"/>
      <c r="D4" s="553"/>
      <c r="E4" s="54"/>
      <c r="F4" s="56" t="s">
        <v>453</v>
      </c>
      <c r="G4" s="55"/>
      <c r="H4" s="55"/>
      <c r="I4" s="187"/>
      <c r="J4" s="58">
        <f>SUM(I5:I7)</f>
        <v>71600</v>
      </c>
      <c r="K4" s="161"/>
      <c r="L4" s="315"/>
      <c r="M4" s="130"/>
      <c r="N4" s="113"/>
      <c r="O4" s="54"/>
      <c r="P4" s="63"/>
    </row>
    <row r="5" spans="1:16" ht="16" x14ac:dyDescent="0.2">
      <c r="A5" s="64" t="str">
        <f>C5&amp;B5&amp;D5&amp;B5&amp;E5</f>
        <v>ZK101.K207.I006</v>
      </c>
      <c r="B5" s="64" t="s">
        <v>77</v>
      </c>
      <c r="C5" s="65" t="s">
        <v>88</v>
      </c>
      <c r="D5" s="64" t="s">
        <v>89</v>
      </c>
      <c r="E5" s="65" t="s">
        <v>36</v>
      </c>
      <c r="F5" s="67" t="s">
        <v>622</v>
      </c>
      <c r="G5" s="66"/>
      <c r="H5" s="66"/>
      <c r="I5" s="259">
        <f>76200-30000-4000-545-3500-6000-1000-16155+1500+5000</f>
        <v>21500</v>
      </c>
      <c r="J5" s="69"/>
      <c r="K5" s="70"/>
      <c r="L5" s="316">
        <v>21500</v>
      </c>
      <c r="M5" s="67"/>
      <c r="N5" s="69">
        <f>IFERROR(VLOOKUP(A5,'[1]Sum table'!$A:$AV,48,0),0)</f>
        <v>21500</v>
      </c>
      <c r="O5" s="65"/>
      <c r="P5" s="131"/>
    </row>
    <row r="6" spans="1:16" ht="16" x14ac:dyDescent="0.2">
      <c r="A6" s="64" t="str">
        <f>C6&amp;B6&amp;D6&amp;B6&amp;E6</f>
        <v>ZK101.K208.I006</v>
      </c>
      <c r="B6" s="64" t="s">
        <v>77</v>
      </c>
      <c r="C6" s="65" t="s">
        <v>88</v>
      </c>
      <c r="D6" s="64" t="s">
        <v>623</v>
      </c>
      <c r="E6" s="65" t="s">
        <v>36</v>
      </c>
      <c r="F6" s="67" t="s">
        <v>624</v>
      </c>
      <c r="G6" s="66"/>
      <c r="H6" s="66"/>
      <c r="I6" s="259">
        <v>19555</v>
      </c>
      <c r="J6" s="69"/>
      <c r="K6" s="70"/>
      <c r="L6" s="316">
        <v>19555</v>
      </c>
      <c r="M6" s="67" t="s">
        <v>93</v>
      </c>
      <c r="N6" s="69">
        <f>IFERROR(VLOOKUP(A6,'[1]Sum table'!$A:$AV,48,0),0)</f>
        <v>50100</v>
      </c>
      <c r="O6" s="65">
        <v>201703602</v>
      </c>
      <c r="P6" s="73" t="s">
        <v>625</v>
      </c>
    </row>
    <row r="7" spans="1:16" ht="16" x14ac:dyDescent="0.2">
      <c r="A7" s="64"/>
      <c r="B7" s="64"/>
      <c r="C7" s="65" t="s">
        <v>88</v>
      </c>
      <c r="D7" s="64" t="s">
        <v>623</v>
      </c>
      <c r="E7" s="65" t="s">
        <v>36</v>
      </c>
      <c r="F7" s="67" t="s">
        <v>626</v>
      </c>
      <c r="G7" s="66"/>
      <c r="H7" s="66"/>
      <c r="I7" s="259">
        <v>30545</v>
      </c>
      <c r="J7" s="69"/>
      <c r="K7" s="70"/>
      <c r="L7" s="316">
        <v>30545</v>
      </c>
      <c r="M7" s="67" t="s">
        <v>93</v>
      </c>
      <c r="N7" s="73"/>
      <c r="O7" s="65"/>
      <c r="P7" s="73"/>
    </row>
    <row r="8" spans="1:16" ht="16" x14ac:dyDescent="0.2">
      <c r="A8" s="15"/>
      <c r="B8" s="15"/>
      <c r="C8" s="61"/>
      <c r="D8" s="54"/>
      <c r="E8" s="55"/>
      <c r="F8" s="56" t="s">
        <v>456</v>
      </c>
      <c r="G8" s="55"/>
      <c r="H8" s="55"/>
      <c r="I8" s="258"/>
      <c r="J8" s="58">
        <f>SUM(I9:I33)</f>
        <v>32513.820000000007</v>
      </c>
      <c r="K8" s="184"/>
      <c r="L8" s="317"/>
      <c r="M8" s="61"/>
      <c r="N8" s="63"/>
      <c r="O8" s="55"/>
      <c r="P8" s="54"/>
    </row>
    <row r="9" spans="1:16" ht="16" x14ac:dyDescent="0.2">
      <c r="A9" s="64" t="str">
        <f t="shared" ref="A9:A10" si="0">C9&amp;B9&amp;D9&amp;B9&amp;E9</f>
        <v>ZK103.K161.I006</v>
      </c>
      <c r="B9" s="64" t="s">
        <v>77</v>
      </c>
      <c r="C9" s="67" t="s">
        <v>78</v>
      </c>
      <c r="D9" s="65" t="s">
        <v>79</v>
      </c>
      <c r="E9" s="66" t="s">
        <v>36</v>
      </c>
      <c r="F9" s="67" t="s">
        <v>627</v>
      </c>
      <c r="G9" s="66"/>
      <c r="H9" s="66" t="s">
        <v>628</v>
      </c>
      <c r="I9" s="259">
        <f>20000-1200-4555-1000+6755+6000+1000-1299.42</f>
        <v>25700.58</v>
      </c>
      <c r="J9" s="69"/>
      <c r="K9" s="71"/>
      <c r="L9" s="318">
        <v>25700.58</v>
      </c>
      <c r="M9" s="67"/>
      <c r="N9" s="69">
        <f>IFERROR(VLOOKUP(A9,'[1]Sum table'!$A:$AV,48,0),0)</f>
        <v>25700.58</v>
      </c>
      <c r="O9" s="66">
        <v>201704014</v>
      </c>
      <c r="P9" s="65" t="s">
        <v>629</v>
      </c>
    </row>
    <row r="10" spans="1:16" ht="16" x14ac:dyDescent="0.2">
      <c r="A10" s="15" t="str">
        <f t="shared" si="0"/>
        <v>ZK106.K227.I006</v>
      </c>
      <c r="B10" s="15" t="s">
        <v>77</v>
      </c>
      <c r="C10" s="86" t="s">
        <v>304</v>
      </c>
      <c r="D10" s="188" t="s">
        <v>100</v>
      </c>
      <c r="E10" s="87" t="s">
        <v>36</v>
      </c>
      <c r="F10" s="97" t="s">
        <v>630</v>
      </c>
      <c r="G10" s="132"/>
      <c r="H10" s="95" t="s">
        <v>458</v>
      </c>
      <c r="I10" s="253">
        <f>1000-100-344+500+4000-1826.25-500-44-19.96-27.96-7.93-72-77-150-14.99-81.47-13.16-0.99-1.49-24-79.58+77+7.94-13.4+1299.42-1500-1986.18</f>
        <v>0</v>
      </c>
      <c r="J10" s="88"/>
      <c r="K10" s="197"/>
      <c r="L10" s="319"/>
      <c r="M10" s="86" t="s">
        <v>93</v>
      </c>
      <c r="N10" s="88">
        <f>IFERROR(VLOOKUP(A10,'[1]Sum table'!$A:$AV,48,0),0)-N11-N15-N16-N17-N18-N19-N20-N21-N22-N23-N13-N24-N25-N26-N27-N28-N14-N29-N12</f>
        <v>0</v>
      </c>
      <c r="O10" s="87"/>
      <c r="P10" s="84"/>
    </row>
    <row r="11" spans="1:16" ht="16" x14ac:dyDescent="0.2">
      <c r="A11" s="15"/>
      <c r="B11" s="15"/>
      <c r="C11" s="148" t="s">
        <v>304</v>
      </c>
      <c r="D11" s="320" t="s">
        <v>100</v>
      </c>
      <c r="E11" s="149" t="s">
        <v>36</v>
      </c>
      <c r="F11" s="148" t="s">
        <v>631</v>
      </c>
      <c r="G11" s="147"/>
      <c r="H11" s="149"/>
      <c r="I11" s="285">
        <v>344</v>
      </c>
      <c r="J11" s="151"/>
      <c r="K11" s="153"/>
      <c r="L11" s="321">
        <v>344</v>
      </c>
      <c r="M11" s="148" t="s">
        <v>93</v>
      </c>
      <c r="N11" s="151">
        <v>344</v>
      </c>
      <c r="O11" s="149">
        <v>201703561</v>
      </c>
      <c r="P11" s="322"/>
    </row>
    <row r="12" spans="1:16" s="375" customFormat="1" ht="16" x14ac:dyDescent="0.2">
      <c r="A12" s="15"/>
      <c r="B12" s="15"/>
      <c r="C12" s="76" t="s">
        <v>304</v>
      </c>
      <c r="D12" s="74" t="s">
        <v>100</v>
      </c>
      <c r="E12" s="75" t="s">
        <v>36</v>
      </c>
      <c r="F12" s="76" t="s">
        <v>632</v>
      </c>
      <c r="G12" s="75" t="s">
        <v>633</v>
      </c>
      <c r="H12" s="75"/>
      <c r="I12" s="194">
        <v>1826.25</v>
      </c>
      <c r="J12" s="120"/>
      <c r="K12" s="353"/>
      <c r="L12" s="385">
        <v>1826.25</v>
      </c>
      <c r="M12" s="376" t="s">
        <v>93</v>
      </c>
      <c r="N12" s="379">
        <v>1826.25</v>
      </c>
      <c r="O12" s="377">
        <v>201704992</v>
      </c>
      <c r="P12" s="374" t="s">
        <v>634</v>
      </c>
    </row>
    <row r="13" spans="1:16" ht="16" x14ac:dyDescent="0.2">
      <c r="A13" s="64"/>
      <c r="B13" s="64"/>
      <c r="C13" s="67" t="s">
        <v>304</v>
      </c>
      <c r="D13" s="199" t="s">
        <v>100</v>
      </c>
      <c r="E13" s="66" t="s">
        <v>36</v>
      </c>
      <c r="F13" s="67" t="s">
        <v>635</v>
      </c>
      <c r="G13" s="115" t="s">
        <v>636</v>
      </c>
      <c r="H13" s="66" t="s">
        <v>637</v>
      </c>
      <c r="I13" s="259">
        <v>500</v>
      </c>
      <c r="J13" s="69"/>
      <c r="K13" s="71"/>
      <c r="L13" s="318">
        <v>500</v>
      </c>
      <c r="M13" s="67" t="s">
        <v>93</v>
      </c>
      <c r="N13" s="69">
        <v>500</v>
      </c>
      <c r="O13" s="66">
        <v>201704299</v>
      </c>
      <c r="P13" s="323"/>
    </row>
    <row r="14" spans="1:16" ht="16" x14ac:dyDescent="0.2">
      <c r="A14" s="64"/>
      <c r="B14" s="64"/>
      <c r="C14" s="67" t="s">
        <v>304</v>
      </c>
      <c r="D14" s="199" t="s">
        <v>100</v>
      </c>
      <c r="E14" s="66" t="s">
        <v>36</v>
      </c>
      <c r="F14" s="67" t="s">
        <v>638</v>
      </c>
      <c r="G14" s="115" t="s">
        <v>639</v>
      </c>
      <c r="H14" s="66"/>
      <c r="I14" s="259">
        <v>44</v>
      </c>
      <c r="J14" s="69"/>
      <c r="K14" s="71"/>
      <c r="L14" s="318">
        <v>44</v>
      </c>
      <c r="M14" s="67" t="s">
        <v>93</v>
      </c>
      <c r="N14" s="69">
        <v>44</v>
      </c>
      <c r="O14" s="66" t="s">
        <v>176</v>
      </c>
      <c r="P14" s="323" t="s">
        <v>640</v>
      </c>
    </row>
    <row r="15" spans="1:16" ht="16" x14ac:dyDescent="0.2">
      <c r="A15" s="64"/>
      <c r="B15" s="64"/>
      <c r="C15" s="67" t="s">
        <v>304</v>
      </c>
      <c r="D15" s="199" t="s">
        <v>100</v>
      </c>
      <c r="E15" s="66" t="s">
        <v>36</v>
      </c>
      <c r="F15" s="67" t="s">
        <v>641</v>
      </c>
      <c r="G15" s="115" t="s">
        <v>642</v>
      </c>
      <c r="H15" s="66"/>
      <c r="I15" s="259">
        <v>19.96</v>
      </c>
      <c r="J15" s="69"/>
      <c r="K15" s="71"/>
      <c r="L15" s="318">
        <v>19.96</v>
      </c>
      <c r="M15" s="67"/>
      <c r="N15" s="69">
        <v>19.96</v>
      </c>
      <c r="O15" s="66">
        <v>201704250</v>
      </c>
      <c r="P15" s="323" t="s">
        <v>640</v>
      </c>
    </row>
    <row r="16" spans="1:16" ht="16" x14ac:dyDescent="0.2">
      <c r="A16" s="64"/>
      <c r="B16" s="64"/>
      <c r="C16" s="67" t="s">
        <v>304</v>
      </c>
      <c r="D16" s="199" t="s">
        <v>100</v>
      </c>
      <c r="E16" s="66" t="s">
        <v>36</v>
      </c>
      <c r="F16" s="67" t="s">
        <v>643</v>
      </c>
      <c r="G16" s="115" t="s">
        <v>642</v>
      </c>
      <c r="H16" s="66"/>
      <c r="I16" s="259">
        <v>27.96</v>
      </c>
      <c r="J16" s="69"/>
      <c r="K16" s="71"/>
      <c r="L16" s="318">
        <v>27.96</v>
      </c>
      <c r="M16" s="67"/>
      <c r="N16" s="69">
        <v>27.96</v>
      </c>
      <c r="O16" s="66">
        <v>201704250</v>
      </c>
      <c r="P16" s="323" t="s">
        <v>640</v>
      </c>
    </row>
    <row r="17" spans="1:16" ht="16" x14ac:dyDescent="0.2">
      <c r="A17" s="64"/>
      <c r="B17" s="64"/>
      <c r="C17" s="67" t="s">
        <v>304</v>
      </c>
      <c r="D17" s="199" t="s">
        <v>100</v>
      </c>
      <c r="E17" s="66" t="s">
        <v>36</v>
      </c>
      <c r="F17" s="67" t="s">
        <v>644</v>
      </c>
      <c r="G17" s="115" t="s">
        <v>642</v>
      </c>
      <c r="H17" s="66"/>
      <c r="I17" s="259">
        <v>7.93</v>
      </c>
      <c r="J17" s="69"/>
      <c r="K17" s="71"/>
      <c r="L17" s="318">
        <v>7.93</v>
      </c>
      <c r="M17" s="67"/>
      <c r="N17" s="69">
        <v>7.93</v>
      </c>
      <c r="O17" s="66">
        <v>201704250</v>
      </c>
      <c r="P17" s="323" t="s">
        <v>640</v>
      </c>
    </row>
    <row r="18" spans="1:16" ht="16" x14ac:dyDescent="0.2">
      <c r="A18" s="64"/>
      <c r="B18" s="64"/>
      <c r="C18" s="67" t="s">
        <v>304</v>
      </c>
      <c r="D18" s="199" t="s">
        <v>100</v>
      </c>
      <c r="E18" s="115" t="s">
        <v>36</v>
      </c>
      <c r="F18" s="67" t="s">
        <v>645</v>
      </c>
      <c r="G18" s="115" t="s">
        <v>646</v>
      </c>
      <c r="H18" s="66"/>
      <c r="I18" s="259">
        <v>14.99</v>
      </c>
      <c r="J18" s="69"/>
      <c r="K18" s="71"/>
      <c r="L18" s="318">
        <v>14.99</v>
      </c>
      <c r="M18" s="67"/>
      <c r="N18" s="69">
        <v>14.99</v>
      </c>
      <c r="O18" s="66">
        <v>201704250</v>
      </c>
      <c r="P18" s="323" t="s">
        <v>640</v>
      </c>
    </row>
    <row r="19" spans="1:16" ht="16" x14ac:dyDescent="0.2">
      <c r="A19" s="64"/>
      <c r="B19" s="64"/>
      <c r="C19" s="67" t="s">
        <v>304</v>
      </c>
      <c r="D19" s="199" t="s">
        <v>100</v>
      </c>
      <c r="E19" s="64" t="s">
        <v>36</v>
      </c>
      <c r="F19" s="67" t="s">
        <v>647</v>
      </c>
      <c r="G19" s="115" t="s">
        <v>648</v>
      </c>
      <c r="H19" s="66"/>
      <c r="I19" s="259">
        <v>81.47</v>
      </c>
      <c r="J19" s="69"/>
      <c r="K19" s="71"/>
      <c r="L19" s="318">
        <v>81.47</v>
      </c>
      <c r="M19" s="67"/>
      <c r="N19" s="69">
        <v>81.47</v>
      </c>
      <c r="O19" s="66">
        <v>201704250</v>
      </c>
      <c r="P19" s="323" t="s">
        <v>640</v>
      </c>
    </row>
    <row r="20" spans="1:16" ht="16" x14ac:dyDescent="0.2">
      <c r="A20" s="64"/>
      <c r="B20" s="64"/>
      <c r="C20" s="67" t="s">
        <v>304</v>
      </c>
      <c r="D20" s="199" t="s">
        <v>100</v>
      </c>
      <c r="E20" s="115" t="s">
        <v>36</v>
      </c>
      <c r="F20" s="67" t="s">
        <v>649</v>
      </c>
      <c r="G20" s="115" t="s">
        <v>648</v>
      </c>
      <c r="H20" s="66"/>
      <c r="I20" s="259">
        <v>13.16</v>
      </c>
      <c r="J20" s="69"/>
      <c r="K20" s="71"/>
      <c r="L20" s="318">
        <v>13.16</v>
      </c>
      <c r="M20" s="67"/>
      <c r="N20" s="69">
        <v>13.16</v>
      </c>
      <c r="O20" s="66">
        <v>201704250</v>
      </c>
      <c r="P20" s="323" t="s">
        <v>640</v>
      </c>
    </row>
    <row r="21" spans="1:16" ht="16" x14ac:dyDescent="0.2">
      <c r="A21" s="64"/>
      <c r="B21" s="64"/>
      <c r="C21" s="67" t="s">
        <v>304</v>
      </c>
      <c r="D21" s="199" t="s">
        <v>100</v>
      </c>
      <c r="E21" s="115" t="s">
        <v>36</v>
      </c>
      <c r="F21" s="67" t="s">
        <v>650</v>
      </c>
      <c r="G21" s="115" t="s">
        <v>651</v>
      </c>
      <c r="H21" s="66"/>
      <c r="I21" s="259">
        <v>0.99</v>
      </c>
      <c r="J21" s="69"/>
      <c r="K21" s="71"/>
      <c r="L21" s="318">
        <v>0.99</v>
      </c>
      <c r="M21" s="67"/>
      <c r="N21" s="69">
        <v>0.99</v>
      </c>
      <c r="O21" s="66">
        <v>201704250</v>
      </c>
      <c r="P21" s="323" t="s">
        <v>640</v>
      </c>
    </row>
    <row r="22" spans="1:16" ht="16" x14ac:dyDescent="0.2">
      <c r="A22" s="64"/>
      <c r="B22" s="64"/>
      <c r="C22" s="67" t="s">
        <v>304</v>
      </c>
      <c r="D22" s="199" t="s">
        <v>100</v>
      </c>
      <c r="E22" s="115" t="s">
        <v>36</v>
      </c>
      <c r="F22" s="67" t="s">
        <v>650</v>
      </c>
      <c r="G22" s="115" t="s">
        <v>652</v>
      </c>
      <c r="H22" s="66"/>
      <c r="I22" s="259">
        <v>1.49</v>
      </c>
      <c r="J22" s="69"/>
      <c r="K22" s="71"/>
      <c r="L22" s="318">
        <v>1.49</v>
      </c>
      <c r="M22" s="67"/>
      <c r="N22" s="69">
        <v>1.49</v>
      </c>
      <c r="O22" s="66">
        <v>201704250</v>
      </c>
      <c r="P22" s="323" t="s">
        <v>640</v>
      </c>
    </row>
    <row r="23" spans="1:16" ht="16" x14ac:dyDescent="0.2">
      <c r="A23" s="64"/>
      <c r="B23" s="64"/>
      <c r="C23" s="67" t="s">
        <v>304</v>
      </c>
      <c r="D23" s="199" t="s">
        <v>100</v>
      </c>
      <c r="E23" s="115" t="s">
        <v>36</v>
      </c>
      <c r="F23" s="67" t="s">
        <v>653</v>
      </c>
      <c r="G23" s="115" t="s">
        <v>654</v>
      </c>
      <c r="H23" s="66"/>
      <c r="I23" s="259">
        <v>24</v>
      </c>
      <c r="J23" s="69"/>
      <c r="K23" s="71"/>
      <c r="L23" s="318">
        <v>24</v>
      </c>
      <c r="M23" s="67"/>
      <c r="N23" s="69">
        <v>24</v>
      </c>
      <c r="O23" s="66">
        <v>201704250</v>
      </c>
      <c r="P23" s="323" t="s">
        <v>640</v>
      </c>
    </row>
    <row r="24" spans="1:16" ht="16" x14ac:dyDescent="0.2">
      <c r="A24" s="64"/>
      <c r="B24" s="64"/>
      <c r="C24" s="67" t="s">
        <v>304</v>
      </c>
      <c r="D24" s="199" t="s">
        <v>100</v>
      </c>
      <c r="E24" s="66" t="s">
        <v>36</v>
      </c>
      <c r="F24" s="67" t="s">
        <v>655</v>
      </c>
      <c r="G24" s="115" t="s">
        <v>656</v>
      </c>
      <c r="H24" s="66" t="s">
        <v>657</v>
      </c>
      <c r="I24" s="259">
        <v>54</v>
      </c>
      <c r="J24" s="69"/>
      <c r="K24" s="71"/>
      <c r="L24" s="318">
        <v>54</v>
      </c>
      <c r="M24" s="67" t="s">
        <v>93</v>
      </c>
      <c r="N24" s="69">
        <v>54</v>
      </c>
      <c r="O24" s="66" t="s">
        <v>296</v>
      </c>
      <c r="P24" s="323" t="s">
        <v>640</v>
      </c>
    </row>
    <row r="25" spans="1:16" ht="16" x14ac:dyDescent="0.2">
      <c r="A25" s="64"/>
      <c r="B25" s="64"/>
      <c r="C25" s="67" t="s">
        <v>304</v>
      </c>
      <c r="D25" s="199" t="s">
        <v>100</v>
      </c>
      <c r="E25" s="115" t="s">
        <v>36</v>
      </c>
      <c r="F25" s="67" t="s">
        <v>658</v>
      </c>
      <c r="G25" s="115" t="s">
        <v>659</v>
      </c>
      <c r="H25" s="66"/>
      <c r="I25" s="259">
        <v>79.58</v>
      </c>
      <c r="J25" s="69"/>
      <c r="K25" s="71"/>
      <c r="L25" s="318">
        <v>79.58</v>
      </c>
      <c r="M25" s="67" t="s">
        <v>93</v>
      </c>
      <c r="N25" s="69">
        <v>79.58</v>
      </c>
      <c r="O25" s="115" t="s">
        <v>659</v>
      </c>
      <c r="P25" s="323" t="s">
        <v>660</v>
      </c>
    </row>
    <row r="26" spans="1:16" ht="16" x14ac:dyDescent="0.2">
      <c r="A26" s="64"/>
      <c r="B26" s="64"/>
      <c r="C26" s="67" t="s">
        <v>304</v>
      </c>
      <c r="D26" s="199" t="s">
        <v>100</v>
      </c>
      <c r="E26" s="66" t="s">
        <v>36</v>
      </c>
      <c r="F26" s="67" t="s">
        <v>661</v>
      </c>
      <c r="G26" s="115" t="s">
        <v>118</v>
      </c>
      <c r="H26" s="66"/>
      <c r="I26" s="259">
        <v>32.6</v>
      </c>
      <c r="J26" s="69"/>
      <c r="K26" s="71"/>
      <c r="L26" s="71">
        <v>32.6</v>
      </c>
      <c r="M26" s="67"/>
      <c r="N26" s="69">
        <v>32.6</v>
      </c>
      <c r="O26" s="66" t="s">
        <v>296</v>
      </c>
      <c r="P26" s="323"/>
    </row>
    <row r="27" spans="1:16" ht="16" x14ac:dyDescent="0.2">
      <c r="A27" s="64"/>
      <c r="B27" s="64"/>
      <c r="C27" s="67" t="s">
        <v>304</v>
      </c>
      <c r="D27" s="199" t="s">
        <v>100</v>
      </c>
      <c r="E27" s="66" t="s">
        <v>36</v>
      </c>
      <c r="F27" s="67" t="s">
        <v>662</v>
      </c>
      <c r="G27" s="115" t="s">
        <v>118</v>
      </c>
      <c r="H27" s="66"/>
      <c r="I27" s="259">
        <v>93</v>
      </c>
      <c r="J27" s="69"/>
      <c r="K27" s="71"/>
      <c r="L27" s="71">
        <v>93</v>
      </c>
      <c r="M27" s="67"/>
      <c r="N27" s="69">
        <v>93</v>
      </c>
      <c r="O27" s="66" t="s">
        <v>296</v>
      </c>
      <c r="P27" s="323"/>
    </row>
    <row r="28" spans="1:16" ht="16" x14ac:dyDescent="0.2">
      <c r="A28" s="64"/>
      <c r="B28" s="64"/>
      <c r="C28" s="67" t="s">
        <v>304</v>
      </c>
      <c r="D28" s="199" t="s">
        <v>100</v>
      </c>
      <c r="E28" s="66" t="s">
        <v>36</v>
      </c>
      <c r="F28" s="67" t="s">
        <v>663</v>
      </c>
      <c r="G28" s="115" t="s">
        <v>118</v>
      </c>
      <c r="H28" s="66"/>
      <c r="I28" s="259">
        <v>1.19</v>
      </c>
      <c r="J28" s="69"/>
      <c r="K28" s="71"/>
      <c r="L28" s="71">
        <v>1.19</v>
      </c>
      <c r="M28" s="67"/>
      <c r="N28" s="69">
        <v>1.19</v>
      </c>
      <c r="O28" s="66" t="s">
        <v>296</v>
      </c>
      <c r="P28" s="323"/>
    </row>
    <row r="29" spans="1:16" ht="16" x14ac:dyDescent="0.2">
      <c r="A29" s="64"/>
      <c r="B29" s="64"/>
      <c r="C29" s="67" t="s">
        <v>304</v>
      </c>
      <c r="D29" s="199" t="s">
        <v>100</v>
      </c>
      <c r="E29" s="66" t="s">
        <v>36</v>
      </c>
      <c r="F29" s="67" t="s">
        <v>664</v>
      </c>
      <c r="G29" s="115" t="s">
        <v>665</v>
      </c>
      <c r="H29" s="66"/>
      <c r="I29" s="259">
        <v>33.270000000000003</v>
      </c>
      <c r="J29" s="69"/>
      <c r="K29" s="71"/>
      <c r="L29" s="71">
        <v>33.270000000000003</v>
      </c>
      <c r="M29" s="67"/>
      <c r="N29" s="69">
        <v>33.270000000000003</v>
      </c>
      <c r="O29" s="66" t="s">
        <v>441</v>
      </c>
      <c r="P29" s="323" t="s">
        <v>660</v>
      </c>
    </row>
    <row r="30" spans="1:16" ht="16" x14ac:dyDescent="0.2">
      <c r="A30" s="64" t="str">
        <f t="shared" ref="A30:A32" si="1">C30&amp;B30&amp;D30&amp;B30&amp;E30</f>
        <v>ZK106.K115.I006</v>
      </c>
      <c r="B30" s="64" t="s">
        <v>77</v>
      </c>
      <c r="C30" s="67" t="s">
        <v>304</v>
      </c>
      <c r="D30" s="199" t="s">
        <v>149</v>
      </c>
      <c r="E30" s="66" t="s">
        <v>36</v>
      </c>
      <c r="F30" s="67" t="s">
        <v>666</v>
      </c>
      <c r="G30" s="115" t="s">
        <v>667</v>
      </c>
      <c r="H30" s="66"/>
      <c r="I30" s="259">
        <v>13.4</v>
      </c>
      <c r="J30" s="69"/>
      <c r="K30" s="71"/>
      <c r="L30" s="318">
        <v>13.4</v>
      </c>
      <c r="M30" s="67"/>
      <c r="N30" s="69">
        <f>IFERROR(VLOOKUP(A30,'[1]Sum table'!$A:$AV,48,0),0)</f>
        <v>13.4</v>
      </c>
      <c r="O30" s="66" t="s">
        <v>668</v>
      </c>
      <c r="P30" s="323"/>
    </row>
    <row r="31" spans="1:16" ht="16" x14ac:dyDescent="0.2">
      <c r="A31" s="15" t="str">
        <f t="shared" si="1"/>
        <v>ZK106.K244.I006</v>
      </c>
      <c r="B31" s="15" t="s">
        <v>77</v>
      </c>
      <c r="C31" s="67" t="s">
        <v>304</v>
      </c>
      <c r="D31" s="199" t="s">
        <v>460</v>
      </c>
      <c r="E31" s="66" t="s">
        <v>36</v>
      </c>
      <c r="F31" s="67" t="s">
        <v>669</v>
      </c>
      <c r="G31" s="115" t="s">
        <v>670</v>
      </c>
      <c r="H31" s="66"/>
      <c r="I31" s="259">
        <v>100</v>
      </c>
      <c r="J31" s="69"/>
      <c r="K31" s="71"/>
      <c r="L31" s="318">
        <v>100</v>
      </c>
      <c r="M31" s="67"/>
      <c r="N31" s="69">
        <f>IFERROR(VLOOKUP(A31,'[1]Sum table'!$A:$AV,48,0),0)</f>
        <v>100</v>
      </c>
      <c r="O31" s="66" t="s">
        <v>671</v>
      </c>
      <c r="P31" s="323">
        <v>42872</v>
      </c>
    </row>
    <row r="32" spans="1:16" ht="16" x14ac:dyDescent="0.2">
      <c r="A32" s="15" t="str">
        <f t="shared" si="1"/>
        <v>ZK106.K253.I006</v>
      </c>
      <c r="B32" s="15" t="s">
        <v>77</v>
      </c>
      <c r="C32" s="67" t="s">
        <v>304</v>
      </c>
      <c r="D32" s="199" t="s">
        <v>672</v>
      </c>
      <c r="E32" s="66" t="s">
        <v>36</v>
      </c>
      <c r="F32" s="67" t="s">
        <v>673</v>
      </c>
      <c r="G32" s="115" t="s">
        <v>674</v>
      </c>
      <c r="H32" s="66"/>
      <c r="I32" s="259">
        <v>3500</v>
      </c>
      <c r="J32" s="69"/>
      <c r="K32" s="71"/>
      <c r="L32" s="318">
        <v>3500</v>
      </c>
      <c r="M32" s="67"/>
      <c r="N32" s="69">
        <f>IFERROR(VLOOKUP(A32,'[1]Sum table'!$A:$AV,48,0),0)</f>
        <v>3500</v>
      </c>
      <c r="O32" s="66">
        <v>201704226</v>
      </c>
      <c r="P32" s="323" t="s">
        <v>675</v>
      </c>
    </row>
    <row r="33" spans="1:16" ht="16" x14ac:dyDescent="0.2">
      <c r="A33" s="15"/>
      <c r="B33" s="15"/>
      <c r="C33" s="267"/>
      <c r="D33" s="268"/>
      <c r="E33" s="324"/>
      <c r="F33" s="267"/>
      <c r="G33" s="324"/>
      <c r="H33" s="324"/>
      <c r="I33" s="325"/>
      <c r="J33" s="266"/>
      <c r="K33" s="326"/>
      <c r="L33" s="327"/>
      <c r="M33" s="126"/>
      <c r="N33" s="106"/>
      <c r="O33" s="123"/>
      <c r="P33" s="122"/>
    </row>
    <row r="34" spans="1:16" ht="16" x14ac:dyDescent="0.2">
      <c r="A34" s="15"/>
      <c r="B34" s="15"/>
      <c r="C34" s="281"/>
      <c r="D34" s="61"/>
      <c r="E34" s="54"/>
      <c r="F34" s="56" t="s">
        <v>676</v>
      </c>
      <c r="G34" s="154"/>
      <c r="H34" s="154"/>
      <c r="I34" s="283"/>
      <c r="J34" s="58">
        <f>SUM(I35:I37)</f>
        <v>0</v>
      </c>
      <c r="K34" s="61"/>
      <c r="L34" s="328"/>
      <c r="M34" s="61"/>
      <c r="N34" s="208"/>
      <c r="O34" s="54"/>
      <c r="P34" s="63"/>
    </row>
    <row r="35" spans="1:16" ht="16" x14ac:dyDescent="0.2">
      <c r="A35" s="15" t="str">
        <f t="shared" ref="A35" si="2">C35&amp;B35&amp;D35&amp;B35&amp;E35</f>
        <v>ZK109.K158.I006</v>
      </c>
      <c r="B35" s="15" t="s">
        <v>77</v>
      </c>
      <c r="C35" s="84" t="s">
        <v>322</v>
      </c>
      <c r="D35" s="85" t="s">
        <v>504</v>
      </c>
      <c r="E35" s="84" t="s">
        <v>36</v>
      </c>
      <c r="F35" s="86" t="s">
        <v>677</v>
      </c>
      <c r="G35" s="87" t="s">
        <v>678</v>
      </c>
      <c r="H35" s="87"/>
      <c r="I35" s="190">
        <f>250-250</f>
        <v>0</v>
      </c>
      <c r="J35" s="160"/>
      <c r="K35" s="130" t="s">
        <v>93</v>
      </c>
      <c r="L35" s="329"/>
      <c r="M35" s="130"/>
      <c r="N35" s="88">
        <f>IFERROR(VLOOKUP(A35,'[1]Sum table'!$A:$AV,48,0),0)</f>
        <v>0</v>
      </c>
      <c r="O35" s="113" t="s">
        <v>679</v>
      </c>
      <c r="P35" s="113" t="s">
        <v>680</v>
      </c>
    </row>
    <row r="36" spans="1:16" ht="16" x14ac:dyDescent="0.2">
      <c r="A36" s="15"/>
      <c r="B36" s="15"/>
      <c r="C36" s="84"/>
      <c r="D36" s="85"/>
      <c r="E36" s="84"/>
      <c r="F36" s="86"/>
      <c r="G36" s="87"/>
      <c r="H36" s="87"/>
      <c r="I36" s="190"/>
      <c r="J36" s="160"/>
      <c r="K36" s="130" t="s">
        <v>93</v>
      </c>
      <c r="L36" s="329"/>
      <c r="M36" s="130"/>
      <c r="N36" s="88"/>
      <c r="O36" s="112"/>
      <c r="P36" s="113"/>
    </row>
    <row r="37" spans="1:16" ht="16" x14ac:dyDescent="0.2">
      <c r="A37" s="15"/>
      <c r="B37" s="15"/>
      <c r="C37" s="112"/>
      <c r="D37" s="130"/>
      <c r="E37" s="112"/>
      <c r="F37" s="130"/>
      <c r="G37" s="128"/>
      <c r="H37" s="128"/>
      <c r="I37" s="280"/>
      <c r="J37" s="160"/>
      <c r="K37" s="130"/>
      <c r="L37" s="330"/>
      <c r="M37" s="130"/>
      <c r="N37" s="88"/>
      <c r="O37" s="112"/>
      <c r="P37" s="113"/>
    </row>
    <row r="38" spans="1:16" ht="16" x14ac:dyDescent="0.2">
      <c r="A38" s="15"/>
      <c r="B38" s="15"/>
      <c r="C38" s="275"/>
      <c r="D38" s="272"/>
      <c r="E38" s="275"/>
      <c r="F38" s="269" t="s">
        <v>681</v>
      </c>
      <c r="G38" s="270"/>
      <c r="H38" s="270"/>
      <c r="I38" s="271"/>
      <c r="J38" s="331">
        <f>SUM(I39:I42)</f>
        <v>927</v>
      </c>
      <c r="K38" s="272"/>
      <c r="L38" s="332"/>
      <c r="M38" s="272"/>
      <c r="N38" s="274"/>
      <c r="O38" s="275"/>
      <c r="P38" s="273"/>
    </row>
    <row r="39" spans="1:16" ht="16" x14ac:dyDescent="0.2">
      <c r="A39" s="15" t="str">
        <f t="shared" ref="A39" si="3">C39&amp;B39&amp;D39&amp;B39&amp;E39</f>
        <v>ZK109.K138.I006</v>
      </c>
      <c r="B39" s="15" t="s">
        <v>77</v>
      </c>
      <c r="C39" s="65" t="s">
        <v>322</v>
      </c>
      <c r="D39" s="67" t="s">
        <v>501</v>
      </c>
      <c r="E39" s="65" t="s">
        <v>36</v>
      </c>
      <c r="F39" s="67" t="s">
        <v>682</v>
      </c>
      <c r="G39" s="66" t="s">
        <v>213</v>
      </c>
      <c r="H39" s="66"/>
      <c r="I39" s="259">
        <v>250</v>
      </c>
      <c r="J39" s="116"/>
      <c r="K39" s="67"/>
      <c r="L39" s="316">
        <v>250</v>
      </c>
      <c r="M39" s="67"/>
      <c r="N39" s="69">
        <f>IFERROR(VLOOKUP(A39,'[1]Sum table'!$A:$AV,48,0),0)-N40-N41</f>
        <v>250</v>
      </c>
      <c r="O39" s="65">
        <v>201705186</v>
      </c>
      <c r="P39" s="92" t="s">
        <v>683</v>
      </c>
    </row>
    <row r="40" spans="1:16" ht="16" x14ac:dyDescent="0.2">
      <c r="A40" s="15"/>
      <c r="B40" s="15"/>
      <c r="C40" s="65" t="s">
        <v>322</v>
      </c>
      <c r="D40" s="67" t="s">
        <v>501</v>
      </c>
      <c r="E40" s="65" t="s">
        <v>36</v>
      </c>
      <c r="F40" s="67" t="s">
        <v>684</v>
      </c>
      <c r="G40" s="66" t="s">
        <v>215</v>
      </c>
      <c r="H40" s="66"/>
      <c r="I40" s="259">
        <v>318</v>
      </c>
      <c r="J40" s="116"/>
      <c r="K40" s="67"/>
      <c r="L40" s="316">
        <v>318</v>
      </c>
      <c r="M40" s="67"/>
      <c r="N40" s="69">
        <v>318</v>
      </c>
      <c r="O40" s="65">
        <v>201704185</v>
      </c>
      <c r="P40" s="92" t="s">
        <v>683</v>
      </c>
    </row>
    <row r="41" spans="1:16" ht="16" x14ac:dyDescent="0.2">
      <c r="A41" s="15"/>
      <c r="B41" s="15"/>
      <c r="C41" s="65" t="s">
        <v>322</v>
      </c>
      <c r="D41" s="67" t="s">
        <v>501</v>
      </c>
      <c r="E41" s="65" t="s">
        <v>36</v>
      </c>
      <c r="F41" s="67" t="s">
        <v>685</v>
      </c>
      <c r="G41" s="66" t="s">
        <v>215</v>
      </c>
      <c r="H41" s="66"/>
      <c r="I41" s="259">
        <v>215</v>
      </c>
      <c r="J41" s="116"/>
      <c r="K41" s="67"/>
      <c r="L41" s="316">
        <v>215</v>
      </c>
      <c r="M41" s="67"/>
      <c r="N41" s="69">
        <v>215</v>
      </c>
      <c r="O41" s="65">
        <v>201704184</v>
      </c>
      <c r="P41" s="92" t="s">
        <v>683</v>
      </c>
    </row>
    <row r="42" spans="1:16" ht="16" x14ac:dyDescent="0.2">
      <c r="A42" s="15" t="str">
        <f t="shared" ref="A42" si="4">C42&amp;B42&amp;D42&amp;B42&amp;E42</f>
        <v>ZK109.K271.I006</v>
      </c>
      <c r="B42" s="15" t="s">
        <v>77</v>
      </c>
      <c r="C42" s="65" t="s">
        <v>322</v>
      </c>
      <c r="D42" s="67" t="s">
        <v>494</v>
      </c>
      <c r="E42" s="65" t="s">
        <v>36</v>
      </c>
      <c r="F42" s="67" t="s">
        <v>686</v>
      </c>
      <c r="G42" s="66" t="s">
        <v>687</v>
      </c>
      <c r="H42" s="66"/>
      <c r="I42" s="259">
        <v>144</v>
      </c>
      <c r="J42" s="116"/>
      <c r="K42" s="67"/>
      <c r="L42" s="316">
        <v>144</v>
      </c>
      <c r="M42" s="67"/>
      <c r="N42" s="69">
        <f>IFERROR(VLOOKUP(A42,'[1]Sum table'!$A:$AV,48,0),0)</f>
        <v>144</v>
      </c>
      <c r="O42" s="65">
        <v>201704183</v>
      </c>
      <c r="P42" s="92" t="s">
        <v>683</v>
      </c>
    </row>
    <row r="43" spans="1:16" ht="16" x14ac:dyDescent="0.2">
      <c r="A43" s="15"/>
      <c r="B43" s="15"/>
      <c r="C43" s="98"/>
      <c r="D43" s="97"/>
      <c r="E43" s="98"/>
      <c r="F43" s="97"/>
      <c r="G43" s="132"/>
      <c r="H43" s="132"/>
      <c r="I43" s="253"/>
      <c r="J43" s="261"/>
      <c r="K43" s="97"/>
      <c r="L43" s="276"/>
      <c r="M43" s="97"/>
      <c r="N43" s="134"/>
      <c r="O43" s="98"/>
      <c r="P43" s="96"/>
    </row>
    <row r="44" spans="1:16" ht="16" x14ac:dyDescent="0.2">
      <c r="A44" s="15"/>
      <c r="B44" s="15"/>
      <c r="C44" s="275"/>
      <c r="D44" s="272"/>
      <c r="E44" s="275"/>
      <c r="F44" s="269" t="s">
        <v>688</v>
      </c>
      <c r="G44" s="270"/>
      <c r="H44" s="270"/>
      <c r="I44" s="271"/>
      <c r="J44" s="331">
        <f>SUM(I45:I46)</f>
        <v>729</v>
      </c>
      <c r="K44" s="272"/>
      <c r="L44" s="332"/>
      <c r="M44" s="272"/>
      <c r="N44" s="274"/>
      <c r="O44" s="275"/>
      <c r="P44" s="273"/>
    </row>
    <row r="45" spans="1:16" ht="16" x14ac:dyDescent="0.2">
      <c r="A45" s="64" t="str">
        <f t="shared" ref="A45" si="5">C45&amp;B45&amp;D45&amp;B45&amp;E45</f>
        <v>ZK109.K159.I006</v>
      </c>
      <c r="B45" s="64" t="s">
        <v>77</v>
      </c>
      <c r="C45" s="65" t="s">
        <v>322</v>
      </c>
      <c r="D45" s="67" t="s">
        <v>510</v>
      </c>
      <c r="E45" s="65" t="s">
        <v>36</v>
      </c>
      <c r="F45" s="67" t="s">
        <v>689</v>
      </c>
      <c r="G45" s="66" t="s">
        <v>513</v>
      </c>
      <c r="H45" s="66"/>
      <c r="I45" s="259">
        <v>729</v>
      </c>
      <c r="J45" s="116"/>
      <c r="K45" s="67"/>
      <c r="L45" s="316">
        <v>729</v>
      </c>
      <c r="M45" s="67"/>
      <c r="N45" s="69">
        <f>IFERROR(VLOOKUP(A45,'[1]Sum table'!$A:$AV,48,0),0)</f>
        <v>729</v>
      </c>
      <c r="O45" s="65">
        <v>201704428</v>
      </c>
      <c r="P45" s="73" t="s">
        <v>690</v>
      </c>
    </row>
    <row r="46" spans="1:16" ht="16" x14ac:dyDescent="0.2">
      <c r="A46" s="15"/>
      <c r="B46" s="15"/>
      <c r="C46" s="98"/>
      <c r="D46" s="97"/>
      <c r="E46" s="98"/>
      <c r="F46" s="97"/>
      <c r="G46" s="132"/>
      <c r="H46" s="132"/>
      <c r="I46" s="253"/>
      <c r="J46" s="261"/>
      <c r="K46" s="97"/>
      <c r="L46" s="276"/>
      <c r="M46" s="97"/>
      <c r="N46" s="134"/>
      <c r="O46" s="98"/>
      <c r="P46" s="96"/>
    </row>
    <row r="47" spans="1:16" ht="16" x14ac:dyDescent="0.2">
      <c r="A47" s="15"/>
      <c r="B47" s="15"/>
      <c r="C47" s="98"/>
      <c r="D47" s="97"/>
      <c r="E47" s="98"/>
      <c r="F47" s="97"/>
      <c r="G47" s="132"/>
      <c r="H47" s="132"/>
      <c r="I47" s="253"/>
      <c r="J47" s="261"/>
      <c r="K47" s="97"/>
      <c r="L47" s="276"/>
      <c r="M47" s="97"/>
      <c r="N47" s="134"/>
      <c r="O47" s="98"/>
      <c r="P47" s="96"/>
    </row>
    <row r="48" spans="1:16" ht="16" x14ac:dyDescent="0.2">
      <c r="A48" s="15"/>
      <c r="B48" s="15"/>
      <c r="C48" s="275"/>
      <c r="D48" s="272"/>
      <c r="E48" s="275"/>
      <c r="F48" s="269" t="s">
        <v>691</v>
      </c>
      <c r="G48" s="270"/>
      <c r="H48" s="270"/>
      <c r="I48" s="271"/>
      <c r="J48" s="331">
        <f>SUM(I49:I50)</f>
        <v>246</v>
      </c>
      <c r="K48" s="272"/>
      <c r="L48" s="332"/>
      <c r="M48" s="272"/>
      <c r="N48" s="274"/>
      <c r="O48" s="275"/>
      <c r="P48" s="273"/>
    </row>
    <row r="49" spans="1:16" ht="16" x14ac:dyDescent="0.2">
      <c r="A49" s="15" t="str">
        <f t="shared" ref="A49:A50" si="6">C49&amp;B49&amp;D49&amp;B49&amp;E49</f>
        <v>ZK109.K335.I006</v>
      </c>
      <c r="B49" s="15" t="s">
        <v>77</v>
      </c>
      <c r="C49" s="65" t="s">
        <v>322</v>
      </c>
      <c r="D49" s="67" t="s">
        <v>692</v>
      </c>
      <c r="E49" s="65" t="s">
        <v>36</v>
      </c>
      <c r="F49" s="67" t="s">
        <v>693</v>
      </c>
      <c r="G49" s="66" t="s">
        <v>694</v>
      </c>
      <c r="H49" s="66"/>
      <c r="I49" s="259">
        <v>146</v>
      </c>
      <c r="J49" s="116"/>
      <c r="K49" s="67"/>
      <c r="L49" s="316">
        <v>146</v>
      </c>
      <c r="M49" s="67" t="s">
        <v>93</v>
      </c>
      <c r="N49" s="69">
        <f>IFERROR(VLOOKUP(A49,'[1]Sum table'!$A:$AV,48,0),0)-N50</f>
        <v>146</v>
      </c>
      <c r="O49" s="65">
        <v>201704182</v>
      </c>
      <c r="P49" s="92" t="s">
        <v>683</v>
      </c>
    </row>
    <row r="50" spans="1:16" ht="16" x14ac:dyDescent="0.2">
      <c r="A50" s="15" t="str">
        <f t="shared" si="6"/>
        <v>ZK109.K335.I006</v>
      </c>
      <c r="B50" s="15" t="s">
        <v>77</v>
      </c>
      <c r="C50" s="65" t="s">
        <v>322</v>
      </c>
      <c r="D50" s="67" t="s">
        <v>692</v>
      </c>
      <c r="E50" s="65" t="s">
        <v>36</v>
      </c>
      <c r="F50" s="67" t="s">
        <v>695</v>
      </c>
      <c r="G50" s="66" t="s">
        <v>215</v>
      </c>
      <c r="H50" s="66"/>
      <c r="I50" s="259">
        <v>100</v>
      </c>
      <c r="J50" s="116"/>
      <c r="K50" s="67"/>
      <c r="L50" s="316">
        <v>100</v>
      </c>
      <c r="M50" s="67" t="s">
        <v>93</v>
      </c>
      <c r="N50" s="69">
        <v>100</v>
      </c>
      <c r="O50" s="65">
        <v>201704181</v>
      </c>
      <c r="P50" s="92" t="s">
        <v>683</v>
      </c>
    </row>
    <row r="51" spans="1:16" ht="16" x14ac:dyDescent="0.2">
      <c r="A51" s="15"/>
      <c r="B51" s="15"/>
      <c r="C51" s="98"/>
      <c r="D51" s="97"/>
      <c r="E51" s="98"/>
      <c r="F51" s="97"/>
      <c r="G51" s="132"/>
      <c r="H51" s="132"/>
      <c r="I51" s="253"/>
      <c r="J51" s="261"/>
      <c r="K51" s="97"/>
      <c r="L51" s="276"/>
      <c r="M51" s="97"/>
      <c r="N51" s="134"/>
      <c r="O51" s="98"/>
      <c r="P51" s="96"/>
    </row>
    <row r="52" spans="1:16" ht="16" x14ac:dyDescent="0.2">
      <c r="A52" s="15"/>
      <c r="B52" s="15"/>
      <c r="C52" s="275"/>
      <c r="D52" s="272"/>
      <c r="E52" s="275"/>
      <c r="F52" s="269" t="s">
        <v>696</v>
      </c>
      <c r="G52" s="270"/>
      <c r="H52" s="270"/>
      <c r="I52" s="271"/>
      <c r="J52" s="331">
        <f>SUM(I53)</f>
        <v>210</v>
      </c>
      <c r="K52" s="272"/>
      <c r="L52" s="332"/>
      <c r="M52" s="272"/>
      <c r="N52" s="274"/>
      <c r="O52" s="275"/>
      <c r="P52" s="273"/>
    </row>
    <row r="53" spans="1:16" s="375" customFormat="1" ht="16" x14ac:dyDescent="0.2">
      <c r="A53" s="15" t="str">
        <f t="shared" ref="A53" si="7">C53&amp;B53&amp;D53&amp;B53&amp;E53</f>
        <v>ZK109.K270.I006</v>
      </c>
      <c r="B53" s="15" t="s">
        <v>77</v>
      </c>
      <c r="C53" s="74" t="s">
        <v>322</v>
      </c>
      <c r="D53" s="76" t="s">
        <v>323</v>
      </c>
      <c r="E53" s="74" t="s">
        <v>36</v>
      </c>
      <c r="F53" s="76" t="s">
        <v>697</v>
      </c>
      <c r="G53" s="75" t="s">
        <v>503</v>
      </c>
      <c r="H53" s="75"/>
      <c r="I53" s="194">
        <v>210</v>
      </c>
      <c r="J53" s="120"/>
      <c r="K53" s="76"/>
      <c r="L53" s="386">
        <v>210</v>
      </c>
      <c r="M53" s="76"/>
      <c r="N53" s="78">
        <f>IFERROR(VLOOKUP(A53,'[1]Sum table'!$A:$AV,48,0),0)</f>
        <v>210</v>
      </c>
      <c r="O53" s="74">
        <v>201704627</v>
      </c>
      <c r="P53" s="83" t="s">
        <v>698</v>
      </c>
    </row>
    <row r="54" spans="1:16" ht="16" x14ac:dyDescent="0.2">
      <c r="A54" s="15"/>
      <c r="B54" s="15"/>
      <c r="C54" s="98"/>
      <c r="D54" s="97"/>
      <c r="E54" s="98"/>
      <c r="F54" s="97"/>
      <c r="G54" s="132"/>
      <c r="H54" s="132"/>
      <c r="I54" s="253"/>
      <c r="J54" s="261"/>
      <c r="K54" s="97"/>
      <c r="L54" s="276"/>
      <c r="M54" s="97"/>
      <c r="N54" s="134"/>
      <c r="O54" s="98"/>
      <c r="P54" s="96"/>
    </row>
    <row r="55" spans="1:16" ht="16" x14ac:dyDescent="0.2">
      <c r="A55" s="15"/>
      <c r="B55" s="15"/>
      <c r="C55" s="281"/>
      <c r="D55" s="272"/>
      <c r="E55" s="275"/>
      <c r="F55" s="269" t="s">
        <v>47</v>
      </c>
      <c r="G55" s="270"/>
      <c r="H55" s="270"/>
      <c r="I55" s="271"/>
      <c r="J55" s="331">
        <f>SUM(I56:I58)</f>
        <v>442</v>
      </c>
      <c r="K55" s="272"/>
      <c r="L55" s="332"/>
      <c r="M55" s="272"/>
      <c r="N55" s="274"/>
      <c r="O55" s="275"/>
      <c r="P55" s="273"/>
    </row>
    <row r="56" spans="1:16" ht="16" x14ac:dyDescent="0.2">
      <c r="A56" s="64" t="str">
        <f t="shared" ref="A56:A57" si="8">C56&amp;B56&amp;D56&amp;B56&amp;E56</f>
        <v>ZK109.K247.I006</v>
      </c>
      <c r="B56" s="64" t="s">
        <v>77</v>
      </c>
      <c r="C56" s="65" t="s">
        <v>322</v>
      </c>
      <c r="D56" s="67" t="s">
        <v>537</v>
      </c>
      <c r="E56" s="65" t="s">
        <v>36</v>
      </c>
      <c r="F56" s="333" t="s">
        <v>699</v>
      </c>
      <c r="G56" s="66" t="s">
        <v>513</v>
      </c>
      <c r="H56" s="66"/>
      <c r="I56" s="259">
        <v>65</v>
      </c>
      <c r="J56" s="116"/>
      <c r="K56" s="67"/>
      <c r="L56" s="316">
        <v>65</v>
      </c>
      <c r="M56" s="67"/>
      <c r="N56" s="69">
        <f>IFERROR(VLOOKUP(A56,'[1]Sum table'!$A:$AV,48,0),0)</f>
        <v>65</v>
      </c>
      <c r="O56" s="65">
        <v>201704330</v>
      </c>
      <c r="P56" s="73" t="s">
        <v>700</v>
      </c>
    </row>
    <row r="57" spans="1:16" ht="16" x14ac:dyDescent="0.2">
      <c r="A57" s="15" t="str">
        <f t="shared" si="8"/>
        <v>ZK106.K247.I006</v>
      </c>
      <c r="B57" s="15" t="s">
        <v>77</v>
      </c>
      <c r="C57" s="65" t="s">
        <v>304</v>
      </c>
      <c r="D57" s="67" t="s">
        <v>537</v>
      </c>
      <c r="E57" s="65" t="s">
        <v>36</v>
      </c>
      <c r="F57" s="67" t="s">
        <v>701</v>
      </c>
      <c r="G57" s="66" t="s">
        <v>702</v>
      </c>
      <c r="H57" s="66"/>
      <c r="I57" s="259">
        <v>77</v>
      </c>
      <c r="J57" s="116"/>
      <c r="K57" s="67" t="s">
        <v>93</v>
      </c>
      <c r="L57" s="316">
        <v>77</v>
      </c>
      <c r="M57" s="67"/>
      <c r="N57" s="69">
        <f>IFERROR(VLOOKUP(A57,'[1]Sum table'!$A:$AV,48,0),0)-N58</f>
        <v>77</v>
      </c>
      <c r="O57" s="65">
        <v>201704256</v>
      </c>
      <c r="P57" s="96"/>
    </row>
    <row r="58" spans="1:16" ht="16" x14ac:dyDescent="0.2">
      <c r="A58" s="64"/>
      <c r="B58" s="64"/>
      <c r="C58" s="65" t="s">
        <v>304</v>
      </c>
      <c r="D58" s="67" t="s">
        <v>537</v>
      </c>
      <c r="E58" s="65" t="s">
        <v>36</v>
      </c>
      <c r="F58" s="67" t="s">
        <v>703</v>
      </c>
      <c r="G58" s="66" t="s">
        <v>704</v>
      </c>
      <c r="H58" s="66"/>
      <c r="I58" s="259">
        <v>300</v>
      </c>
      <c r="J58" s="116"/>
      <c r="K58" s="67" t="s">
        <v>93</v>
      </c>
      <c r="L58" s="316">
        <v>300</v>
      </c>
      <c r="M58" s="67"/>
      <c r="N58" s="69">
        <v>300</v>
      </c>
      <c r="O58" s="65">
        <v>201704596</v>
      </c>
      <c r="P58" s="73" t="s">
        <v>705</v>
      </c>
    </row>
    <row r="59" spans="1:16" ht="16" x14ac:dyDescent="0.2">
      <c r="A59" s="15"/>
      <c r="B59" s="15"/>
      <c r="C59" s="98"/>
      <c r="D59" s="97"/>
      <c r="E59" s="98"/>
      <c r="F59" s="97"/>
      <c r="G59" s="132"/>
      <c r="H59" s="132"/>
      <c r="I59" s="253"/>
      <c r="J59" s="261"/>
      <c r="K59" s="97"/>
      <c r="L59" s="276"/>
      <c r="M59" s="97"/>
      <c r="N59" s="134"/>
      <c r="O59" s="98"/>
      <c r="P59" s="96"/>
    </row>
    <row r="60" spans="1:16" ht="16" x14ac:dyDescent="0.2">
      <c r="A60" s="15"/>
      <c r="B60" s="15"/>
      <c r="C60" s="334"/>
      <c r="D60" s="335"/>
      <c r="E60" s="334"/>
      <c r="F60" s="56" t="s">
        <v>706</v>
      </c>
      <c r="G60" s="154"/>
      <c r="H60" s="154"/>
      <c r="I60" s="283"/>
      <c r="J60" s="58">
        <f>SUM(I61:I62)</f>
        <v>0</v>
      </c>
      <c r="K60" s="335"/>
      <c r="L60" s="336"/>
      <c r="M60" s="335"/>
      <c r="N60" s="208"/>
      <c r="O60" s="334"/>
      <c r="P60" s="337"/>
    </row>
    <row r="61" spans="1:16" s="416" customFormat="1" ht="16" x14ac:dyDescent="0.2">
      <c r="A61" s="64" t="str">
        <f t="shared" ref="A61" si="9">C61&amp;B61&amp;D61&amp;B61&amp;E61</f>
        <v>ZK109.K272.I006</v>
      </c>
      <c r="B61" s="64" t="s">
        <v>77</v>
      </c>
      <c r="C61" s="424" t="s">
        <v>322</v>
      </c>
      <c r="D61" s="427" t="s">
        <v>514</v>
      </c>
      <c r="E61" s="424" t="s">
        <v>36</v>
      </c>
      <c r="F61" s="427" t="s">
        <v>707</v>
      </c>
      <c r="G61" s="429" t="s">
        <v>708</v>
      </c>
      <c r="H61" s="429"/>
      <c r="I61" s="433">
        <f>200-200</f>
        <v>0</v>
      </c>
      <c r="J61" s="116"/>
      <c r="K61" s="427"/>
      <c r="L61" s="589"/>
      <c r="M61" s="427"/>
      <c r="N61" s="430">
        <f>IFERROR(VLOOKUP(A61,'[1]Sum table'!$A:$AV,48,0),0)</f>
        <v>0</v>
      </c>
      <c r="O61" s="426" t="s">
        <v>709</v>
      </c>
      <c r="P61" s="426" t="s">
        <v>680</v>
      </c>
    </row>
    <row r="62" spans="1:16" ht="16" x14ac:dyDescent="0.2">
      <c r="A62" s="15"/>
      <c r="B62" s="15"/>
      <c r="C62" s="102"/>
      <c r="D62" s="104"/>
      <c r="E62" s="102"/>
      <c r="F62" s="104"/>
      <c r="G62" s="103"/>
      <c r="H62" s="103"/>
      <c r="I62" s="198"/>
      <c r="J62" s="48"/>
      <c r="K62" s="104"/>
      <c r="L62" s="338"/>
      <c r="M62" s="104"/>
      <c r="N62" s="106"/>
      <c r="O62" s="102"/>
      <c r="P62" s="110"/>
    </row>
    <row r="63" spans="1:16" ht="16" x14ac:dyDescent="0.2">
      <c r="A63" s="15"/>
      <c r="B63" s="15"/>
      <c r="C63" s="553"/>
      <c r="D63" s="553"/>
      <c r="E63" s="553"/>
      <c r="F63" s="553"/>
      <c r="G63" s="553"/>
      <c r="H63" s="553"/>
      <c r="I63" s="553"/>
      <c r="J63" s="553"/>
      <c r="K63" s="45"/>
      <c r="L63" s="314">
        <f>SUM(L2:L62)</f>
        <v>106667.82000000004</v>
      </c>
      <c r="M63" s="45"/>
      <c r="N63" s="48">
        <f>SUM(N2:N62)</f>
        <v>106667.82000000004</v>
      </c>
      <c r="O63" s="553"/>
      <c r="P63" s="553"/>
    </row>
    <row r="65" spans="15:15" x14ac:dyDescent="0.2">
      <c r="O65" s="462"/>
    </row>
  </sheetData>
  <pageMargins left="0.7" right="0.7" top="0.75" bottom="0.75" header="0.3" footer="0.3"/>
  <pageSetup paperSize="9" orientation="portrait" horizontalDpi="0" verticalDpi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X59"/>
  <sheetViews>
    <sheetView topLeftCell="A30" zoomScale="90" zoomScaleNormal="90" workbookViewId="0">
      <selection activeCell="F49" sqref="F49"/>
    </sheetView>
  </sheetViews>
  <sheetFormatPr baseColWidth="10" defaultColWidth="8.83203125" defaultRowHeight="15" x14ac:dyDescent="0.2"/>
  <cols>
    <col min="1" max="1" width="14.33203125" bestFit="1" customWidth="1"/>
    <col min="2" max="2" width="1.33203125" bestFit="1" customWidth="1"/>
    <col min="3" max="4" width="8.33203125" customWidth="1"/>
    <col min="5" max="5" width="8.83203125" bestFit="1" customWidth="1"/>
    <col min="6" max="6" width="46" customWidth="1"/>
    <col min="7" max="7" width="47.33203125" customWidth="1"/>
    <col min="8" max="8" width="23" bestFit="1" customWidth="1"/>
    <col min="9" max="9" width="18.33203125" bestFit="1" customWidth="1"/>
    <col min="10" max="10" width="19.83203125" bestFit="1" customWidth="1"/>
    <col min="11" max="11" width="3.6640625" customWidth="1"/>
    <col min="12" max="12" width="15.33203125" bestFit="1" customWidth="1"/>
    <col min="13" max="13" width="3.6640625" customWidth="1"/>
    <col min="14" max="14" width="14.83203125" bestFit="1" customWidth="1"/>
    <col min="15" max="15" width="19.6640625" customWidth="1"/>
    <col min="16" max="16" width="124.6640625" bestFit="1" customWidth="1"/>
    <col min="18" max="18" width="34.6640625" customWidth="1"/>
    <col min="19" max="19" width="7.6640625" bestFit="1" customWidth="1"/>
  </cols>
  <sheetData>
    <row r="1" spans="1:24" ht="21" x14ac:dyDescent="0.25">
      <c r="A1" s="339"/>
      <c r="B1" s="339"/>
      <c r="C1" s="306" t="s">
        <v>710</v>
      </c>
      <c r="D1" s="21"/>
      <c r="E1" s="21"/>
      <c r="F1" s="20"/>
      <c r="G1" s="22"/>
      <c r="H1" s="22" t="s">
        <v>62</v>
      </c>
      <c r="I1" s="22"/>
      <c r="J1" s="24">
        <f>TOTALS!G10</f>
        <v>117224.31999999999</v>
      </c>
      <c r="K1" s="340"/>
      <c r="L1" s="341" t="s">
        <v>63</v>
      </c>
      <c r="M1" s="340"/>
      <c r="N1" s="341" t="s">
        <v>64</v>
      </c>
      <c r="O1" s="27" t="s">
        <v>65</v>
      </c>
      <c r="P1" s="27" t="s">
        <v>66</v>
      </c>
      <c r="Q1" s="553"/>
      <c r="R1" s="553"/>
      <c r="S1" s="553"/>
      <c r="T1" s="553"/>
      <c r="U1" s="553"/>
      <c r="V1" s="553"/>
      <c r="W1" s="553"/>
      <c r="X1" s="553"/>
    </row>
    <row r="2" spans="1:24" ht="19" x14ac:dyDescent="0.25">
      <c r="A2" s="342"/>
      <c r="B2" s="342"/>
      <c r="C2" s="41"/>
      <c r="D2" s="33"/>
      <c r="E2" s="41"/>
      <c r="F2" s="32"/>
      <c r="G2" s="33"/>
      <c r="H2" s="34" t="s">
        <v>67</v>
      </c>
      <c r="I2" s="155" t="s">
        <v>68</v>
      </c>
      <c r="J2" s="251">
        <f>SUM(J4:J63)</f>
        <v>117224.32000000001</v>
      </c>
      <c r="K2" s="32"/>
      <c r="L2" s="42"/>
      <c r="M2" s="32"/>
      <c r="N2" s="42"/>
      <c r="O2" s="41"/>
      <c r="P2" s="41"/>
      <c r="Q2" s="553"/>
      <c r="R2" s="553"/>
      <c r="S2" s="553"/>
      <c r="T2" s="553"/>
      <c r="U2" s="553"/>
      <c r="V2" s="553"/>
      <c r="W2" s="553"/>
      <c r="X2" s="553"/>
    </row>
    <row r="3" spans="1:24" ht="32" x14ac:dyDescent="0.2">
      <c r="A3" s="343"/>
      <c r="B3" s="343"/>
      <c r="C3" s="43" t="s">
        <v>71</v>
      </c>
      <c r="D3" s="44" t="s">
        <v>72</v>
      </c>
      <c r="E3" s="43" t="s">
        <v>73</v>
      </c>
      <c r="F3" s="45" t="s">
        <v>74</v>
      </c>
      <c r="G3" s="46" t="s">
        <v>66</v>
      </c>
      <c r="H3" s="46" t="s">
        <v>75</v>
      </c>
      <c r="I3" s="172"/>
      <c r="J3" s="48"/>
      <c r="K3" s="125"/>
      <c r="L3" s="48"/>
      <c r="M3" s="45"/>
      <c r="N3" s="252"/>
      <c r="O3" s="171"/>
      <c r="P3" s="171"/>
      <c r="Q3" s="553"/>
      <c r="R3" s="553"/>
      <c r="S3" s="553"/>
      <c r="T3" s="553"/>
      <c r="U3" s="553"/>
      <c r="V3" s="553"/>
      <c r="W3" s="553"/>
      <c r="X3" s="553"/>
    </row>
    <row r="4" spans="1:24" s="139" customFormat="1" x14ac:dyDescent="0.2">
      <c r="A4" s="416"/>
      <c r="B4" s="416"/>
      <c r="C4" s="334"/>
      <c r="D4" s="154"/>
      <c r="E4" s="334"/>
      <c r="F4" s="417" t="s">
        <v>453</v>
      </c>
      <c r="G4" s="154"/>
      <c r="H4" s="154"/>
      <c r="I4" s="418"/>
      <c r="J4" s="419">
        <f>SUM(I5:I5)</f>
        <v>80350</v>
      </c>
      <c r="K4" s="420"/>
      <c r="L4" s="421"/>
      <c r="M4" s="86"/>
      <c r="N4" s="94"/>
      <c r="O4" s="334"/>
      <c r="P4" s="334"/>
    </row>
    <row r="5" spans="1:24" s="375" customFormat="1" x14ac:dyDescent="0.2">
      <c r="A5" s="375" t="str">
        <f>C5&amp;B5&amp;D5&amp;B5&amp;E5</f>
        <v>ZK101.K207.I007</v>
      </c>
      <c r="B5" s="375" t="s">
        <v>77</v>
      </c>
      <c r="C5" s="374" t="s">
        <v>88</v>
      </c>
      <c r="D5" s="377" t="s">
        <v>89</v>
      </c>
      <c r="E5" s="374" t="s">
        <v>39</v>
      </c>
      <c r="F5" s="376" t="s">
        <v>711</v>
      </c>
      <c r="G5" s="377"/>
      <c r="H5" s="377"/>
      <c r="I5" s="435">
        <f>75312+2060+2628+350</f>
        <v>80350</v>
      </c>
      <c r="J5" s="379"/>
      <c r="K5" s="380"/>
      <c r="L5" s="379">
        <v>80350</v>
      </c>
      <c r="M5" s="376"/>
      <c r="N5" s="379">
        <f>IFERROR(VLOOKUP(A5,'[1]Sum table'!$A:$AV,48,0),0)</f>
        <v>80350</v>
      </c>
      <c r="O5" s="374">
        <v>201703143</v>
      </c>
      <c r="P5" s="374" t="s">
        <v>712</v>
      </c>
    </row>
    <row r="6" spans="1:24" s="139" customFormat="1" x14ac:dyDescent="0.2">
      <c r="A6" s="416"/>
      <c r="B6" s="416"/>
      <c r="C6" s="102"/>
      <c r="D6" s="103"/>
      <c r="E6" s="102"/>
      <c r="F6" s="104"/>
      <c r="G6" s="103"/>
      <c r="H6" s="103"/>
      <c r="I6" s="422"/>
      <c r="J6" s="106"/>
      <c r="K6" s="89"/>
      <c r="L6" s="88"/>
      <c r="M6" s="86"/>
      <c r="N6" s="94"/>
      <c r="O6" s="102"/>
      <c r="P6" s="402" t="s">
        <v>713</v>
      </c>
    </row>
    <row r="7" spans="1:24" s="139" customFormat="1" x14ac:dyDescent="0.2">
      <c r="A7" s="416"/>
      <c r="B7" s="416"/>
      <c r="C7" s="334"/>
      <c r="D7" s="154"/>
      <c r="E7" s="334"/>
      <c r="F7" s="417" t="s">
        <v>456</v>
      </c>
      <c r="G7" s="154"/>
      <c r="H7" s="154"/>
      <c r="I7" s="398"/>
      <c r="J7" s="419">
        <f>SUM(I8:I30)</f>
        <v>34498.32</v>
      </c>
      <c r="K7" s="423"/>
      <c r="L7" s="419"/>
      <c r="M7" s="335"/>
      <c r="N7" s="337"/>
      <c r="O7" s="84"/>
      <c r="P7" s="84"/>
    </row>
    <row r="8" spans="1:24" s="375" customFormat="1" ht="16" x14ac:dyDescent="0.2">
      <c r="A8" s="375" t="str">
        <f t="shared" ref="A8" si="0">C8&amp;B8&amp;D8&amp;B8&amp;E8</f>
        <v>ZK114.K115.I007</v>
      </c>
      <c r="B8" s="375" t="s">
        <v>77</v>
      </c>
      <c r="C8" s="74" t="s">
        <v>219</v>
      </c>
      <c r="D8" s="99" t="s">
        <v>149</v>
      </c>
      <c r="E8" s="74" t="s">
        <v>39</v>
      </c>
      <c r="F8" s="76" t="s">
        <v>714</v>
      </c>
      <c r="G8" s="99" t="s">
        <v>715</v>
      </c>
      <c r="H8" s="75"/>
      <c r="I8" s="77">
        <v>300</v>
      </c>
      <c r="J8" s="120"/>
      <c r="K8" s="121"/>
      <c r="L8" s="77">
        <v>300</v>
      </c>
      <c r="M8" s="76"/>
      <c r="N8" s="379">
        <f>IFERROR(VLOOKUP(A8,'[1]Sum table'!$A:$AV,48,0),0)</f>
        <v>300</v>
      </c>
      <c r="O8" s="74"/>
      <c r="P8" s="83"/>
      <c r="R8" s="544"/>
      <c r="S8" s="544"/>
      <c r="T8" s="544"/>
      <c r="U8" s="544"/>
    </row>
    <row r="9" spans="1:24" s="375" customFormat="1" x14ac:dyDescent="0.2">
      <c r="A9" s="375" t="str">
        <f t="shared" ref="A9:A11" si="1">C9&amp;B9&amp;D9&amp;B9&amp;E9</f>
        <v>ZK103.K161.I007</v>
      </c>
      <c r="B9" s="375" t="s">
        <v>77</v>
      </c>
      <c r="C9" s="374" t="s">
        <v>78</v>
      </c>
      <c r="D9" s="377" t="s">
        <v>79</v>
      </c>
      <c r="E9" s="374" t="s">
        <v>39</v>
      </c>
      <c r="F9" s="376" t="s">
        <v>716</v>
      </c>
      <c r="G9" s="377"/>
      <c r="H9" s="377" t="s">
        <v>458</v>
      </c>
      <c r="I9" s="435">
        <v>27120.28</v>
      </c>
      <c r="J9" s="379"/>
      <c r="K9" s="380"/>
      <c r="L9" s="379">
        <v>27120.28</v>
      </c>
      <c r="M9" s="376"/>
      <c r="N9" s="379">
        <f>IFERROR(VLOOKUP(A9,'[1]Sum table'!$A:$AV,48,0),0)</f>
        <v>27120.28</v>
      </c>
      <c r="O9" s="374">
        <v>201704666</v>
      </c>
      <c r="P9" s="374" t="s">
        <v>717</v>
      </c>
    </row>
    <row r="10" spans="1:24" s="139" customFormat="1" x14ac:dyDescent="0.2">
      <c r="A10" s="416" t="str">
        <f t="shared" si="1"/>
        <v>ZK111.K237.I007</v>
      </c>
      <c r="B10" s="416" t="s">
        <v>77</v>
      </c>
      <c r="C10" s="424" t="s">
        <v>192</v>
      </c>
      <c r="D10" s="425" t="s">
        <v>342</v>
      </c>
      <c r="E10" s="426" t="s">
        <v>39</v>
      </c>
      <c r="F10" s="427" t="s">
        <v>718</v>
      </c>
      <c r="G10" s="428" t="s">
        <v>719</v>
      </c>
      <c r="H10" s="429"/>
      <c r="I10" s="433">
        <v>32</v>
      </c>
      <c r="J10" s="430"/>
      <c r="K10" s="431"/>
      <c r="L10" s="430">
        <v>32</v>
      </c>
      <c r="M10" s="427"/>
      <c r="N10" s="430">
        <f>IFERROR(VLOOKUP(A10,'[1]Sum table'!$A:$AV,48,0),0)</f>
        <v>32</v>
      </c>
      <c r="O10" s="424">
        <v>201703564</v>
      </c>
      <c r="P10" s="424"/>
      <c r="R10" s="375"/>
      <c r="S10" s="375"/>
    </row>
    <row r="11" spans="1:24" s="416" customFormat="1" x14ac:dyDescent="0.2">
      <c r="A11" s="416" t="str">
        <f t="shared" si="1"/>
        <v>ZK106.K227.I007</v>
      </c>
      <c r="B11" s="416" t="s">
        <v>77</v>
      </c>
      <c r="C11" s="424" t="s">
        <v>304</v>
      </c>
      <c r="D11" s="429" t="s">
        <v>100</v>
      </c>
      <c r="E11" s="424" t="s">
        <v>39</v>
      </c>
      <c r="F11" s="427" t="s">
        <v>720</v>
      </c>
      <c r="G11" s="429"/>
      <c r="H11" s="428" t="s">
        <v>458</v>
      </c>
      <c r="I11" s="433">
        <f>10-10</f>
        <v>0</v>
      </c>
      <c r="J11" s="430"/>
      <c r="K11" s="431"/>
      <c r="L11" s="430"/>
      <c r="M11" s="427" t="s">
        <v>93</v>
      </c>
      <c r="N11" s="430">
        <f>IFERROR(VLOOKUP(A11,'[1]Sum table'!$A:$AV,48,0),0)-N21-N22-N12-N23-N24-N20-N13-N14-N15-N16-N17-N18-N19</f>
        <v>0</v>
      </c>
      <c r="O11" s="424"/>
      <c r="P11" s="424" t="s">
        <v>721</v>
      </c>
    </row>
    <row r="12" spans="1:24" s="375" customFormat="1" x14ac:dyDescent="0.2">
      <c r="C12" s="374" t="s">
        <v>304</v>
      </c>
      <c r="D12" s="376" t="s">
        <v>100</v>
      </c>
      <c r="E12" s="434" t="s">
        <v>39</v>
      </c>
      <c r="F12" s="376" t="s">
        <v>722</v>
      </c>
      <c r="G12" s="414" t="s">
        <v>723</v>
      </c>
      <c r="H12" s="377" t="s">
        <v>724</v>
      </c>
      <c r="I12" s="435">
        <v>372.83</v>
      </c>
      <c r="J12" s="379"/>
      <c r="K12" s="380"/>
      <c r="L12" s="379">
        <v>372.83</v>
      </c>
      <c r="M12" s="376" t="s">
        <v>93</v>
      </c>
      <c r="N12" s="412">
        <v>372.83</v>
      </c>
      <c r="O12" s="374">
        <v>201704005</v>
      </c>
      <c r="P12" s="374" t="s">
        <v>725</v>
      </c>
      <c r="T12" s="139"/>
      <c r="U12" s="139"/>
      <c r="V12" s="139"/>
      <c r="W12" s="139"/>
      <c r="X12" s="139"/>
    </row>
    <row r="13" spans="1:24" s="375" customFormat="1" x14ac:dyDescent="0.2">
      <c r="C13" s="376" t="s">
        <v>304</v>
      </c>
      <c r="D13" s="376" t="s">
        <v>100</v>
      </c>
      <c r="E13" s="500" t="s">
        <v>39</v>
      </c>
      <c r="F13" s="376" t="s">
        <v>726</v>
      </c>
      <c r="G13" s="414" t="s">
        <v>727</v>
      </c>
      <c r="H13" s="377"/>
      <c r="I13" s="435">
        <v>15.51</v>
      </c>
      <c r="J13" s="379"/>
      <c r="K13" s="380"/>
      <c r="L13" s="379">
        <v>15.51</v>
      </c>
      <c r="M13" s="376" t="s">
        <v>93</v>
      </c>
      <c r="N13" s="412">
        <v>15.51</v>
      </c>
      <c r="O13" s="374" t="s">
        <v>582</v>
      </c>
      <c r="P13" s="374"/>
      <c r="T13" s="139"/>
      <c r="U13" s="139"/>
      <c r="V13" s="139"/>
      <c r="W13" s="139"/>
      <c r="X13" s="139"/>
    </row>
    <row r="14" spans="1:24" s="375" customFormat="1" x14ac:dyDescent="0.2">
      <c r="C14" s="374" t="s">
        <v>304</v>
      </c>
      <c r="D14" s="376" t="s">
        <v>100</v>
      </c>
      <c r="E14" s="434" t="s">
        <v>39</v>
      </c>
      <c r="F14" s="376" t="s">
        <v>728</v>
      </c>
      <c r="G14" s="414"/>
      <c r="H14" s="377"/>
      <c r="I14" s="435">
        <v>164.83</v>
      </c>
      <c r="J14" s="379"/>
      <c r="K14" s="380"/>
      <c r="L14" s="379">
        <f>160.33+4.5</f>
        <v>164.83</v>
      </c>
      <c r="M14" s="376" t="s">
        <v>93</v>
      </c>
      <c r="N14" s="412">
        <v>164.83</v>
      </c>
      <c r="O14" s="374" t="s">
        <v>729</v>
      </c>
      <c r="P14" s="374"/>
      <c r="T14" s="139"/>
      <c r="U14" s="139"/>
      <c r="V14" s="139"/>
      <c r="W14" s="139"/>
      <c r="X14" s="139"/>
    </row>
    <row r="15" spans="1:24" s="375" customFormat="1" x14ac:dyDescent="0.2">
      <c r="C15" s="374" t="s">
        <v>304</v>
      </c>
      <c r="D15" s="376" t="s">
        <v>100</v>
      </c>
      <c r="E15" s="434" t="s">
        <v>39</v>
      </c>
      <c r="F15" s="376" t="s">
        <v>730</v>
      </c>
      <c r="G15" s="414"/>
      <c r="H15" s="377"/>
      <c r="I15" s="435">
        <v>77.45</v>
      </c>
      <c r="J15" s="379"/>
      <c r="K15" s="380"/>
      <c r="L15" s="379">
        <v>77.45</v>
      </c>
      <c r="M15" s="376" t="s">
        <v>93</v>
      </c>
      <c r="N15" s="412">
        <v>77.45</v>
      </c>
      <c r="O15" s="374" t="s">
        <v>729</v>
      </c>
      <c r="P15" s="374"/>
      <c r="T15" s="139"/>
      <c r="U15" s="139"/>
      <c r="V15" s="139"/>
      <c r="W15" s="139"/>
      <c r="X15" s="139"/>
    </row>
    <row r="16" spans="1:24" s="375" customFormat="1" x14ac:dyDescent="0.2">
      <c r="C16" s="374" t="s">
        <v>304</v>
      </c>
      <c r="D16" s="376" t="s">
        <v>100</v>
      </c>
      <c r="E16" s="434" t="s">
        <v>39</v>
      </c>
      <c r="F16" s="376" t="s">
        <v>731</v>
      </c>
      <c r="G16" s="414"/>
      <c r="H16" s="377"/>
      <c r="I16" s="435">
        <v>28</v>
      </c>
      <c r="J16" s="379"/>
      <c r="K16" s="380"/>
      <c r="L16" s="379">
        <v>28</v>
      </c>
      <c r="M16" s="376" t="s">
        <v>93</v>
      </c>
      <c r="N16" s="412">
        <v>28</v>
      </c>
      <c r="O16" s="374" t="s">
        <v>732</v>
      </c>
      <c r="P16" s="374"/>
      <c r="T16" s="139"/>
      <c r="U16" s="139"/>
      <c r="V16" s="139"/>
      <c r="W16" s="139"/>
      <c r="X16" s="139"/>
    </row>
    <row r="17" spans="1:24" s="375" customFormat="1" x14ac:dyDescent="0.2">
      <c r="C17" s="374" t="s">
        <v>304</v>
      </c>
      <c r="D17" s="376" t="s">
        <v>100</v>
      </c>
      <c r="E17" s="434" t="s">
        <v>39</v>
      </c>
      <c r="F17" s="376" t="s">
        <v>733</v>
      </c>
      <c r="G17" s="414"/>
      <c r="H17" s="377"/>
      <c r="I17" s="435">
        <v>73.17</v>
      </c>
      <c r="J17" s="379"/>
      <c r="K17" s="380"/>
      <c r="L17" s="379">
        <v>73.17</v>
      </c>
      <c r="M17" s="376" t="s">
        <v>93</v>
      </c>
      <c r="N17" s="412">
        <f>24.99+17.97+30.21</f>
        <v>73.169999999999987</v>
      </c>
      <c r="O17" s="374" t="s">
        <v>734</v>
      </c>
      <c r="P17" s="374"/>
      <c r="T17" s="139"/>
      <c r="U17" s="139"/>
      <c r="V17" s="139"/>
      <c r="W17" s="139"/>
      <c r="X17" s="139"/>
    </row>
    <row r="18" spans="1:24" s="375" customFormat="1" x14ac:dyDescent="0.2">
      <c r="C18" s="374" t="s">
        <v>304</v>
      </c>
      <c r="D18" s="376" t="s">
        <v>100</v>
      </c>
      <c r="E18" s="434" t="s">
        <v>39</v>
      </c>
      <c r="F18" s="376" t="s">
        <v>735</v>
      </c>
      <c r="G18" s="414" t="s">
        <v>289</v>
      </c>
      <c r="H18" s="377"/>
      <c r="I18" s="435">
        <f>150+150</f>
        <v>300</v>
      </c>
      <c r="J18" s="379"/>
      <c r="K18" s="380"/>
      <c r="L18" s="379">
        <v>300</v>
      </c>
      <c r="M18" s="376"/>
      <c r="N18" s="412">
        <v>300</v>
      </c>
      <c r="O18" s="374"/>
      <c r="P18" s="374" t="s">
        <v>736</v>
      </c>
    </row>
    <row r="19" spans="1:24" s="375" customFormat="1" x14ac:dyDescent="0.2">
      <c r="C19" s="374" t="s">
        <v>304</v>
      </c>
      <c r="D19" s="376" t="s">
        <v>100</v>
      </c>
      <c r="E19" s="434" t="s">
        <v>39</v>
      </c>
      <c r="F19" s="376" t="s">
        <v>735</v>
      </c>
      <c r="G19" s="414" t="s">
        <v>291</v>
      </c>
      <c r="H19" s="377"/>
      <c r="I19" s="435">
        <f>150+150</f>
        <v>300</v>
      </c>
      <c r="J19" s="379"/>
      <c r="K19" s="380"/>
      <c r="L19" s="379">
        <v>300</v>
      </c>
      <c r="M19" s="376"/>
      <c r="N19" s="412">
        <v>300</v>
      </c>
      <c r="O19" s="374"/>
      <c r="P19" s="374" t="s">
        <v>737</v>
      </c>
    </row>
    <row r="20" spans="1:24" s="375" customFormat="1" x14ac:dyDescent="0.2">
      <c r="C20" s="374" t="s">
        <v>304</v>
      </c>
      <c r="D20" s="376" t="s">
        <v>100</v>
      </c>
      <c r="E20" s="434" t="s">
        <v>39</v>
      </c>
      <c r="F20" s="376" t="s">
        <v>738</v>
      </c>
      <c r="G20" s="414"/>
      <c r="H20" s="377"/>
      <c r="I20" s="435">
        <v>21</v>
      </c>
      <c r="J20" s="379"/>
      <c r="K20" s="380"/>
      <c r="L20" s="412">
        <v>21</v>
      </c>
      <c r="M20" s="376" t="s">
        <v>93</v>
      </c>
      <c r="N20" s="412">
        <v>21</v>
      </c>
      <c r="O20" s="374"/>
      <c r="P20" s="374"/>
      <c r="T20" s="139"/>
      <c r="U20" s="139"/>
      <c r="V20" s="139"/>
      <c r="W20" s="139"/>
      <c r="X20" s="139"/>
    </row>
    <row r="21" spans="1:24" s="139" customFormat="1" x14ac:dyDescent="0.2">
      <c r="A21" s="387"/>
      <c r="B21" s="387"/>
      <c r="C21" s="424" t="s">
        <v>304</v>
      </c>
      <c r="D21" s="424" t="s">
        <v>100</v>
      </c>
      <c r="E21" s="426" t="s">
        <v>39</v>
      </c>
      <c r="F21" s="427" t="s">
        <v>739</v>
      </c>
      <c r="G21" s="428" t="s">
        <v>740</v>
      </c>
      <c r="H21" s="429"/>
      <c r="I21" s="435">
        <v>700</v>
      </c>
      <c r="J21" s="430"/>
      <c r="K21" s="431"/>
      <c r="L21" s="485">
        <v>700</v>
      </c>
      <c r="M21" s="427"/>
      <c r="N21" s="485">
        <v>700</v>
      </c>
      <c r="O21" s="424">
        <v>201703733</v>
      </c>
      <c r="P21" s="394"/>
      <c r="R21" s="375"/>
      <c r="S21" s="375"/>
    </row>
    <row r="22" spans="1:24" s="139" customFormat="1" x14ac:dyDescent="0.2">
      <c r="A22" s="387"/>
      <c r="B22" s="387"/>
      <c r="C22" s="424" t="s">
        <v>304</v>
      </c>
      <c r="D22" s="427" t="s">
        <v>100</v>
      </c>
      <c r="E22" s="425" t="s">
        <v>39</v>
      </c>
      <c r="F22" s="427" t="s">
        <v>741</v>
      </c>
      <c r="G22" s="428" t="s">
        <v>742</v>
      </c>
      <c r="H22" s="429" t="s">
        <v>743</v>
      </c>
      <c r="I22" s="435">
        <v>420</v>
      </c>
      <c r="J22" s="430"/>
      <c r="K22" s="431"/>
      <c r="L22" s="485">
        <v>420</v>
      </c>
      <c r="M22" s="427"/>
      <c r="N22" s="485">
        <v>420</v>
      </c>
      <c r="O22" s="424">
        <v>201703882</v>
      </c>
      <c r="P22" s="424" t="s">
        <v>744</v>
      </c>
      <c r="R22" s="375"/>
      <c r="S22" s="375"/>
    </row>
    <row r="23" spans="1:24" s="139" customFormat="1" x14ac:dyDescent="0.2">
      <c r="A23" s="416"/>
      <c r="B23" s="416"/>
      <c r="C23" s="424" t="s">
        <v>304</v>
      </c>
      <c r="D23" s="429" t="s">
        <v>100</v>
      </c>
      <c r="E23" s="424" t="s">
        <v>39</v>
      </c>
      <c r="F23" s="427" t="s">
        <v>745</v>
      </c>
      <c r="G23" s="428" t="s">
        <v>235</v>
      </c>
      <c r="H23" s="429" t="s">
        <v>746</v>
      </c>
      <c r="I23" s="433">
        <v>1.25</v>
      </c>
      <c r="J23" s="430"/>
      <c r="K23" s="431"/>
      <c r="L23" s="430">
        <v>1.25</v>
      </c>
      <c r="M23" s="427"/>
      <c r="N23" s="485">
        <v>1.25</v>
      </c>
      <c r="O23" s="424" t="s">
        <v>582</v>
      </c>
      <c r="P23" s="424"/>
      <c r="R23" s="375"/>
      <c r="S23" s="375"/>
    </row>
    <row r="24" spans="1:24" s="139" customFormat="1" x14ac:dyDescent="0.2">
      <c r="A24" s="416"/>
      <c r="B24" s="416"/>
      <c r="C24" s="424" t="s">
        <v>304</v>
      </c>
      <c r="D24" s="429" t="s">
        <v>100</v>
      </c>
      <c r="E24" s="424" t="s">
        <v>39</v>
      </c>
      <c r="F24" s="427" t="s">
        <v>747</v>
      </c>
      <c r="G24" s="428" t="s">
        <v>235</v>
      </c>
      <c r="H24" s="429" t="s">
        <v>748</v>
      </c>
      <c r="I24" s="433">
        <v>7.25</v>
      </c>
      <c r="J24" s="430"/>
      <c r="K24" s="431"/>
      <c r="L24" s="430">
        <v>7.25</v>
      </c>
      <c r="M24" s="427"/>
      <c r="N24" s="485">
        <v>7.25</v>
      </c>
      <c r="O24" s="424" t="s">
        <v>582</v>
      </c>
      <c r="P24" s="424"/>
      <c r="R24" s="375"/>
      <c r="S24" s="375"/>
    </row>
    <row r="25" spans="1:24" s="375" customFormat="1" x14ac:dyDescent="0.2">
      <c r="A25" s="375" t="str">
        <f t="shared" ref="A25" si="2">C25&amp;B25&amp;D25&amp;B25&amp;E25</f>
        <v>ZK106.K245.I007</v>
      </c>
      <c r="B25" s="375" t="s">
        <v>77</v>
      </c>
      <c r="C25" s="374" t="s">
        <v>304</v>
      </c>
      <c r="D25" s="376" t="s">
        <v>464</v>
      </c>
      <c r="E25" s="434" t="s">
        <v>39</v>
      </c>
      <c r="F25" s="376" t="s">
        <v>461</v>
      </c>
      <c r="G25" s="414" t="s">
        <v>749</v>
      </c>
      <c r="H25" s="377" t="s">
        <v>750</v>
      </c>
      <c r="I25" s="435">
        <v>3564.75</v>
      </c>
      <c r="J25" s="379"/>
      <c r="K25" s="380"/>
      <c r="L25" s="379">
        <v>3564.75</v>
      </c>
      <c r="M25" s="376"/>
      <c r="N25" s="379">
        <f>IFERROR(VLOOKUP(A25,'[1]Sum table'!$A:$AV,48,0),0)</f>
        <v>3564.75</v>
      </c>
      <c r="O25" s="374">
        <v>201704991</v>
      </c>
      <c r="P25" s="374" t="s">
        <v>751</v>
      </c>
      <c r="T25" s="139"/>
      <c r="U25" s="139"/>
      <c r="V25" s="139"/>
      <c r="W25" s="139"/>
      <c r="X25" s="139"/>
    </row>
    <row r="26" spans="1:24" s="375" customFormat="1" x14ac:dyDescent="0.2">
      <c r="C26" s="374" t="s">
        <v>304</v>
      </c>
      <c r="D26" s="376" t="s">
        <v>464</v>
      </c>
      <c r="E26" s="434" t="s">
        <v>39</v>
      </c>
      <c r="F26" s="376" t="s">
        <v>752</v>
      </c>
      <c r="G26" s="414"/>
      <c r="H26" s="377"/>
      <c r="I26" s="435">
        <f>1250-1250</f>
        <v>0</v>
      </c>
      <c r="J26" s="379"/>
      <c r="K26" s="380"/>
      <c r="L26" s="379">
        <f>1250-1250</f>
        <v>0</v>
      </c>
      <c r="M26" s="376" t="s">
        <v>93</v>
      </c>
      <c r="N26" s="379">
        <f>1250-1250</f>
        <v>0</v>
      </c>
      <c r="O26" s="374" t="s">
        <v>671</v>
      </c>
      <c r="P26" s="374" t="s">
        <v>753</v>
      </c>
      <c r="T26" s="139"/>
      <c r="U26" s="139"/>
      <c r="V26" s="139"/>
      <c r="W26" s="139"/>
      <c r="X26" s="139"/>
    </row>
    <row r="27" spans="1:24" s="375" customFormat="1" x14ac:dyDescent="0.2">
      <c r="A27" s="375" t="str">
        <f t="shared" ref="A27" si="3">C27&amp;B27&amp;D27&amp;B27&amp;E27</f>
        <v>ZK106.K253.I007</v>
      </c>
      <c r="B27" s="375" t="s">
        <v>77</v>
      </c>
      <c r="C27" s="374" t="s">
        <v>304</v>
      </c>
      <c r="D27" s="376" t="s">
        <v>672</v>
      </c>
      <c r="E27" s="434" t="s">
        <v>39</v>
      </c>
      <c r="F27" s="376" t="s">
        <v>754</v>
      </c>
      <c r="G27" s="414" t="s">
        <v>755</v>
      </c>
      <c r="H27" s="377"/>
      <c r="I27" s="435">
        <v>200</v>
      </c>
      <c r="J27" s="379"/>
      <c r="K27" s="380"/>
      <c r="L27" s="379">
        <v>200</v>
      </c>
      <c r="M27" s="376" t="s">
        <v>93</v>
      </c>
      <c r="N27" s="379">
        <f>IFERROR(VLOOKUP(A27,'[1]Sum table'!$A:$AV,48,0),0)-SUM(N28:N30)</f>
        <v>400</v>
      </c>
      <c r="O27" s="374">
        <v>201705446</v>
      </c>
      <c r="P27" s="374" t="s">
        <v>756</v>
      </c>
      <c r="T27" s="139"/>
      <c r="U27" s="139"/>
      <c r="V27" s="139"/>
      <c r="W27" s="139"/>
      <c r="X27" s="139"/>
    </row>
    <row r="28" spans="1:24" s="375" customFormat="1" x14ac:dyDescent="0.2">
      <c r="C28" s="374" t="s">
        <v>304</v>
      </c>
      <c r="D28" s="376" t="s">
        <v>672</v>
      </c>
      <c r="E28" s="434" t="s">
        <v>39</v>
      </c>
      <c r="F28" s="376" t="s">
        <v>757</v>
      </c>
      <c r="G28" s="414" t="s">
        <v>758</v>
      </c>
      <c r="H28" s="377"/>
      <c r="I28" s="435">
        <v>300</v>
      </c>
      <c r="J28" s="379"/>
      <c r="K28" s="380"/>
      <c r="L28" s="379">
        <v>300</v>
      </c>
      <c r="M28" s="376" t="s">
        <v>93</v>
      </c>
      <c r="N28" s="379">
        <v>300</v>
      </c>
      <c r="O28" s="374">
        <v>201705478</v>
      </c>
      <c r="P28" s="374"/>
      <c r="T28" s="139"/>
      <c r="U28" s="139"/>
      <c r="V28" s="139"/>
      <c r="W28" s="139"/>
      <c r="X28" s="139"/>
    </row>
    <row r="29" spans="1:24" s="375" customFormat="1" x14ac:dyDescent="0.2">
      <c r="C29" s="374" t="s">
        <v>304</v>
      </c>
      <c r="D29" s="376" t="s">
        <v>672</v>
      </c>
      <c r="E29" s="434" t="s">
        <v>39</v>
      </c>
      <c r="F29" s="376" t="s">
        <v>759</v>
      </c>
      <c r="G29" s="414" t="s">
        <v>760</v>
      </c>
      <c r="H29" s="377"/>
      <c r="I29" s="435">
        <v>200</v>
      </c>
      <c r="J29" s="379"/>
      <c r="K29" s="380"/>
      <c r="L29" s="379">
        <v>200</v>
      </c>
      <c r="M29" s="376" t="s">
        <v>93</v>
      </c>
      <c r="N29" s="379">
        <v>200</v>
      </c>
      <c r="O29" s="374">
        <v>201705447</v>
      </c>
      <c r="P29" s="374" t="s">
        <v>761</v>
      </c>
      <c r="T29" s="139"/>
      <c r="U29" s="139"/>
      <c r="V29" s="139"/>
      <c r="W29" s="139"/>
      <c r="X29" s="139"/>
    </row>
    <row r="30" spans="1:24" s="375" customFormat="1" x14ac:dyDescent="0.2">
      <c r="C30" s="374" t="s">
        <v>304</v>
      </c>
      <c r="D30" s="376" t="s">
        <v>672</v>
      </c>
      <c r="E30" s="434" t="s">
        <v>39</v>
      </c>
      <c r="F30" s="376" t="s">
        <v>762</v>
      </c>
      <c r="G30" s="414" t="s">
        <v>763</v>
      </c>
      <c r="H30" s="377"/>
      <c r="I30" s="435">
        <v>300</v>
      </c>
      <c r="J30" s="379"/>
      <c r="K30" s="380"/>
      <c r="L30" s="379">
        <v>300</v>
      </c>
      <c r="M30" s="376" t="s">
        <v>93</v>
      </c>
      <c r="N30" s="379">
        <v>100</v>
      </c>
      <c r="O30" s="374">
        <v>201705462</v>
      </c>
      <c r="P30" s="374" t="s">
        <v>761</v>
      </c>
      <c r="T30" s="139"/>
      <c r="U30" s="139"/>
      <c r="V30" s="139"/>
      <c r="W30" s="139"/>
      <c r="X30" s="139"/>
    </row>
    <row r="31" spans="1:24" s="139" customFormat="1" x14ac:dyDescent="0.2">
      <c r="A31" s="416"/>
      <c r="B31" s="416"/>
      <c r="C31" s="334"/>
      <c r="D31" s="335"/>
      <c r="E31" s="334"/>
      <c r="F31" s="417" t="s">
        <v>676</v>
      </c>
      <c r="G31" s="154"/>
      <c r="H31" s="154"/>
      <c r="I31" s="283"/>
      <c r="J31" s="419">
        <f>SUM(I32:I33)</f>
        <v>55</v>
      </c>
      <c r="K31" s="335"/>
      <c r="L31" s="437"/>
      <c r="M31" s="335"/>
      <c r="N31" s="337"/>
      <c r="O31" s="334"/>
      <c r="P31" s="334"/>
      <c r="R31" s="375"/>
      <c r="S31" s="375"/>
    </row>
    <row r="32" spans="1:24" s="139" customFormat="1" x14ac:dyDescent="0.2">
      <c r="A32" s="416" t="str">
        <f t="shared" ref="A32" si="4">C32&amp;B32&amp;D32&amp;B32&amp;E32</f>
        <v>ZK109.K158.I007</v>
      </c>
      <c r="B32" s="416" t="s">
        <v>77</v>
      </c>
      <c r="C32" s="424" t="s">
        <v>322</v>
      </c>
      <c r="D32" s="427" t="s">
        <v>504</v>
      </c>
      <c r="E32" s="424" t="s">
        <v>39</v>
      </c>
      <c r="F32" s="438" t="s">
        <v>764</v>
      </c>
      <c r="G32" s="429" t="s">
        <v>513</v>
      </c>
      <c r="H32" s="429"/>
      <c r="I32" s="433">
        <v>30</v>
      </c>
      <c r="J32" s="439"/>
      <c r="K32" s="427"/>
      <c r="L32" s="430">
        <v>30</v>
      </c>
      <c r="M32" s="427" t="s">
        <v>93</v>
      </c>
      <c r="N32" s="430">
        <f>IFERROR(VLOOKUP(A32,'[1]Sum table'!$A:$AV,48,0),0)-N33</f>
        <v>30</v>
      </c>
      <c r="O32" s="84"/>
      <c r="P32" s="84"/>
      <c r="R32" s="375"/>
      <c r="S32" s="375"/>
    </row>
    <row r="33" spans="1:20" s="139" customFormat="1" x14ac:dyDescent="0.2">
      <c r="A33" s="387"/>
      <c r="B33" s="387"/>
      <c r="C33" s="424" t="s">
        <v>322</v>
      </c>
      <c r="D33" s="427" t="s">
        <v>504</v>
      </c>
      <c r="E33" s="424" t="s">
        <v>39</v>
      </c>
      <c r="F33" s="428" t="s">
        <v>765</v>
      </c>
      <c r="G33" s="429" t="s">
        <v>213</v>
      </c>
      <c r="H33" s="429"/>
      <c r="I33" s="433">
        <v>25</v>
      </c>
      <c r="J33" s="439"/>
      <c r="K33" s="427"/>
      <c r="L33" s="430">
        <v>25</v>
      </c>
      <c r="M33" s="427" t="s">
        <v>93</v>
      </c>
      <c r="N33" s="430">
        <v>25</v>
      </c>
      <c r="O33" s="424">
        <v>201704309</v>
      </c>
      <c r="P33" s="426" t="s">
        <v>683</v>
      </c>
      <c r="R33" s="375"/>
      <c r="S33" s="375"/>
    </row>
    <row r="34" spans="1:20" s="139" customFormat="1" x14ac:dyDescent="0.2">
      <c r="A34" s="416"/>
      <c r="B34" s="416"/>
      <c r="C34" s="84"/>
      <c r="D34" s="86"/>
      <c r="E34" s="84"/>
      <c r="F34" s="85"/>
      <c r="G34" s="87"/>
      <c r="H34" s="87"/>
      <c r="I34" s="190"/>
      <c r="J34" s="440"/>
      <c r="K34" s="86"/>
      <c r="L34" s="88"/>
      <c r="M34" s="86"/>
      <c r="N34" s="94"/>
      <c r="O34" s="84"/>
      <c r="P34" s="84"/>
      <c r="R34" s="375"/>
      <c r="S34" s="375"/>
    </row>
    <row r="35" spans="1:20" s="139" customFormat="1" x14ac:dyDescent="0.2">
      <c r="A35" s="416"/>
      <c r="B35" s="416"/>
      <c r="C35" s="334"/>
      <c r="D35" s="335"/>
      <c r="E35" s="334"/>
      <c r="F35" s="441" t="s">
        <v>766</v>
      </c>
      <c r="G35" s="154"/>
      <c r="H35" s="154"/>
      <c r="I35" s="442"/>
      <c r="J35" s="443">
        <f>SUM(I36:I40)</f>
        <v>1326</v>
      </c>
      <c r="K35" s="335"/>
      <c r="L35" s="208"/>
      <c r="M35" s="335"/>
      <c r="N35" s="337"/>
      <c r="O35" s="334"/>
      <c r="P35" s="334"/>
      <c r="R35" s="375"/>
      <c r="S35" s="375"/>
    </row>
    <row r="36" spans="1:20" s="375" customFormat="1" x14ac:dyDescent="0.2">
      <c r="A36" s="375" t="str">
        <f t="shared" ref="A36:A37" si="5">C36&amp;B36&amp;D36&amp;B36&amp;E36</f>
        <v>ZK109.K270.I007</v>
      </c>
      <c r="B36" s="375" t="s">
        <v>77</v>
      </c>
      <c r="C36" s="374" t="s">
        <v>322</v>
      </c>
      <c r="D36" s="376" t="s">
        <v>323</v>
      </c>
      <c r="E36" s="374" t="s">
        <v>39</v>
      </c>
      <c r="F36" s="414" t="s">
        <v>767</v>
      </c>
      <c r="G36" s="377" t="s">
        <v>213</v>
      </c>
      <c r="H36" s="377"/>
      <c r="I36" s="435">
        <v>250</v>
      </c>
      <c r="J36" s="484"/>
      <c r="K36" s="376"/>
      <c r="L36" s="379">
        <v>250</v>
      </c>
      <c r="M36" s="376"/>
      <c r="N36" s="379">
        <f>IFERROR(VLOOKUP(A36,'[1]Sum table'!$A:$AV,48,0),0)</f>
        <v>250</v>
      </c>
      <c r="O36" s="374"/>
      <c r="P36" s="374" t="s">
        <v>155</v>
      </c>
    </row>
    <row r="37" spans="1:20" s="416" customFormat="1" x14ac:dyDescent="0.2">
      <c r="A37" s="416" t="str">
        <f t="shared" si="5"/>
        <v>ZK109.K271.I007</v>
      </c>
      <c r="B37" s="416" t="s">
        <v>77</v>
      </c>
      <c r="C37" s="424" t="s">
        <v>322</v>
      </c>
      <c r="D37" s="427" t="s">
        <v>494</v>
      </c>
      <c r="E37" s="424" t="s">
        <v>39</v>
      </c>
      <c r="F37" s="428" t="s">
        <v>686</v>
      </c>
      <c r="G37" s="429" t="s">
        <v>687</v>
      </c>
      <c r="H37" s="429"/>
      <c r="I37" s="433">
        <f>198.4-198.4</f>
        <v>0</v>
      </c>
      <c r="J37" s="439"/>
      <c r="K37" s="427"/>
      <c r="L37" s="430"/>
      <c r="M37" s="427"/>
      <c r="N37" s="430">
        <f>IFERROR(VLOOKUP(A37,'[1]Sum table'!$A:$AV,48,0),0)</f>
        <v>0</v>
      </c>
      <c r="O37" s="424">
        <v>201705299</v>
      </c>
      <c r="P37" s="424" t="s">
        <v>768</v>
      </c>
    </row>
    <row r="38" spans="1:20" s="375" customFormat="1" x14ac:dyDescent="0.2">
      <c r="A38" s="375" t="str">
        <f>C38&amp;B38&amp;D38&amp;B38&amp;E38</f>
        <v>ZK109.K138.I007</v>
      </c>
      <c r="B38" s="375" t="s">
        <v>77</v>
      </c>
      <c r="C38" s="374" t="s">
        <v>322</v>
      </c>
      <c r="D38" s="376" t="s">
        <v>501</v>
      </c>
      <c r="E38" s="374" t="s">
        <v>39</v>
      </c>
      <c r="F38" s="414" t="s">
        <v>769</v>
      </c>
      <c r="G38" s="377" t="s">
        <v>215</v>
      </c>
      <c r="H38" s="377"/>
      <c r="I38" s="435">
        <v>456</v>
      </c>
      <c r="J38" s="484"/>
      <c r="K38" s="376"/>
      <c r="L38" s="379">
        <v>456</v>
      </c>
      <c r="M38" s="376" t="s">
        <v>93</v>
      </c>
      <c r="N38" s="570">
        <f>IFERROR(VLOOKUP(A38,'[1]Sum table'!$A:$AV,48,0),0)-N39</f>
        <v>456</v>
      </c>
      <c r="O38" s="374">
        <v>201705298</v>
      </c>
      <c r="P38" s="374"/>
    </row>
    <row r="39" spans="1:20" s="375" customFormat="1" x14ac:dyDescent="0.2">
      <c r="C39" s="374" t="s">
        <v>322</v>
      </c>
      <c r="D39" s="376" t="s">
        <v>501</v>
      </c>
      <c r="E39" s="374" t="s">
        <v>39</v>
      </c>
      <c r="F39" s="414" t="s">
        <v>770</v>
      </c>
      <c r="G39" s="377" t="s">
        <v>215</v>
      </c>
      <c r="H39" s="377"/>
      <c r="I39" s="435">
        <v>620</v>
      </c>
      <c r="J39" s="484"/>
      <c r="K39" s="376"/>
      <c r="L39" s="379">
        <v>620</v>
      </c>
      <c r="M39" s="376" t="s">
        <v>93</v>
      </c>
      <c r="N39" s="570">
        <v>620</v>
      </c>
      <c r="O39" s="374">
        <v>201705640</v>
      </c>
      <c r="P39" s="374" t="s">
        <v>771</v>
      </c>
    </row>
    <row r="40" spans="1:20" s="139" customFormat="1" x14ac:dyDescent="0.2">
      <c r="A40" s="416"/>
      <c r="B40" s="416"/>
      <c r="C40" s="394"/>
      <c r="D40" s="390"/>
      <c r="E40" s="394"/>
      <c r="F40" s="391"/>
      <c r="G40" s="392"/>
      <c r="H40" s="392"/>
      <c r="I40" s="393"/>
      <c r="J40" s="440"/>
      <c r="K40" s="86"/>
      <c r="L40" s="88"/>
      <c r="M40" s="86"/>
      <c r="N40" s="94"/>
      <c r="O40" s="84"/>
      <c r="P40" s="84"/>
    </row>
    <row r="41" spans="1:20" s="139" customFormat="1" x14ac:dyDescent="0.2">
      <c r="A41" s="416"/>
      <c r="B41" s="416"/>
      <c r="C41" s="395"/>
      <c r="D41" s="396"/>
      <c r="E41" s="395"/>
      <c r="F41" s="444" t="s">
        <v>772</v>
      </c>
      <c r="G41" s="397"/>
      <c r="H41" s="397"/>
      <c r="I41" s="398"/>
      <c r="J41" s="443">
        <f>SUM(I42:I44)</f>
        <v>340</v>
      </c>
      <c r="K41" s="335"/>
      <c r="L41" s="208"/>
      <c r="M41" s="335"/>
      <c r="N41" s="337"/>
      <c r="O41" s="334"/>
      <c r="P41" s="334"/>
    </row>
    <row r="42" spans="1:20" s="375" customFormat="1" x14ac:dyDescent="0.2">
      <c r="A42" s="375" t="str">
        <f>C42&amp;B42&amp;D42&amp;B42&amp;E42</f>
        <v>ZK109.K257.I007</v>
      </c>
      <c r="B42" s="375" t="s">
        <v>77</v>
      </c>
      <c r="C42" s="374" t="s">
        <v>322</v>
      </c>
      <c r="D42" s="376" t="s">
        <v>773</v>
      </c>
      <c r="E42" s="374" t="s">
        <v>39</v>
      </c>
      <c r="F42" s="414" t="s">
        <v>689</v>
      </c>
      <c r="G42" s="377" t="s">
        <v>513</v>
      </c>
      <c r="H42" s="377"/>
      <c r="I42" s="435">
        <v>266</v>
      </c>
      <c r="J42" s="484"/>
      <c r="K42" s="376"/>
      <c r="L42" s="379">
        <v>266</v>
      </c>
      <c r="M42" s="376" t="s">
        <v>93</v>
      </c>
      <c r="N42" s="570">
        <f>IFERROR(VLOOKUP(A42,'[1]Sum table'!$A:$AV,48,0),0)-N43-N44</f>
        <v>266</v>
      </c>
      <c r="O42" s="374">
        <v>201705252</v>
      </c>
      <c r="P42" s="374" t="s">
        <v>774</v>
      </c>
    </row>
    <row r="43" spans="1:20" s="375" customFormat="1" x14ac:dyDescent="0.2">
      <c r="C43" s="374" t="s">
        <v>322</v>
      </c>
      <c r="D43" s="376" t="s">
        <v>773</v>
      </c>
      <c r="E43" s="374" t="s">
        <v>39</v>
      </c>
      <c r="F43" s="414" t="s">
        <v>775</v>
      </c>
      <c r="G43" s="377" t="s">
        <v>513</v>
      </c>
      <c r="H43" s="377"/>
      <c r="I43" s="435">
        <v>24</v>
      </c>
      <c r="J43" s="484"/>
      <c r="K43" s="376"/>
      <c r="L43" s="379">
        <v>24</v>
      </c>
      <c r="M43" s="376" t="s">
        <v>93</v>
      </c>
      <c r="N43" s="570">
        <v>24</v>
      </c>
      <c r="O43" s="375">
        <v>201705357</v>
      </c>
      <c r="P43" s="374" t="s">
        <v>771</v>
      </c>
    </row>
    <row r="44" spans="1:20" s="375" customFormat="1" x14ac:dyDescent="0.2">
      <c r="C44" s="374" t="s">
        <v>322</v>
      </c>
      <c r="D44" s="376" t="s">
        <v>773</v>
      </c>
      <c r="E44" s="374" t="s">
        <v>39</v>
      </c>
      <c r="F44" s="414" t="s">
        <v>776</v>
      </c>
      <c r="G44" s="377" t="s">
        <v>213</v>
      </c>
      <c r="H44" s="377"/>
      <c r="I44" s="435">
        <v>50</v>
      </c>
      <c r="J44" s="484"/>
      <c r="K44" s="376"/>
      <c r="L44" s="379">
        <v>50</v>
      </c>
      <c r="M44" s="376" t="s">
        <v>93</v>
      </c>
      <c r="N44" s="570">
        <v>50</v>
      </c>
      <c r="P44" s="374"/>
    </row>
    <row r="45" spans="1:20" s="139" customFormat="1" x14ac:dyDescent="0.2">
      <c r="A45" s="416"/>
      <c r="B45" s="416"/>
      <c r="C45" s="394"/>
      <c r="D45" s="390"/>
      <c r="E45" s="394"/>
      <c r="F45" s="391"/>
      <c r="G45" s="392"/>
      <c r="H45" s="392"/>
      <c r="I45" s="393"/>
      <c r="J45" s="440"/>
      <c r="K45" s="86"/>
      <c r="L45" s="88"/>
      <c r="M45" s="86"/>
      <c r="N45" s="94"/>
      <c r="O45" s="84"/>
      <c r="P45" s="84"/>
    </row>
    <row r="46" spans="1:20" s="139" customFormat="1" x14ac:dyDescent="0.2">
      <c r="A46" s="416"/>
      <c r="B46" s="416"/>
      <c r="C46" s="395"/>
      <c r="D46" s="396"/>
      <c r="E46" s="395"/>
      <c r="F46" s="444" t="s">
        <v>777</v>
      </c>
      <c r="G46" s="397"/>
      <c r="H46" s="397"/>
      <c r="I46" s="398"/>
      <c r="J46" s="443">
        <f>SUM(I47:I56)</f>
        <v>655</v>
      </c>
      <c r="K46" s="335"/>
      <c r="L46" s="208"/>
      <c r="M46" s="335"/>
      <c r="N46" s="337"/>
      <c r="O46" s="334"/>
      <c r="P46" s="334"/>
    </row>
    <row r="47" spans="1:20" s="375" customFormat="1" x14ac:dyDescent="0.2">
      <c r="A47" s="375" t="str">
        <f>C47&amp;B47&amp;D47&amp;B47&amp;E47</f>
        <v>ZK103.K247.I007</v>
      </c>
      <c r="B47" s="375" t="s">
        <v>77</v>
      </c>
      <c r="C47" s="374" t="s">
        <v>78</v>
      </c>
      <c r="D47" s="376" t="s">
        <v>537</v>
      </c>
      <c r="E47" s="374" t="s">
        <v>39</v>
      </c>
      <c r="F47" s="414" t="s">
        <v>778</v>
      </c>
      <c r="G47" s="377" t="s">
        <v>779</v>
      </c>
      <c r="H47" s="377"/>
      <c r="I47" s="435">
        <v>140</v>
      </c>
      <c r="J47" s="484"/>
      <c r="K47" s="376"/>
      <c r="L47" s="379">
        <v>140</v>
      </c>
      <c r="M47" s="376" t="s">
        <v>93</v>
      </c>
      <c r="N47" s="379">
        <f>IFERROR(VLOOKUP(A47,'[1]Sum table'!$A:$AV,48,0),0)</f>
        <v>140</v>
      </c>
      <c r="O47" s="374">
        <v>201705376</v>
      </c>
      <c r="P47" s="374" t="s">
        <v>780</v>
      </c>
    </row>
    <row r="48" spans="1:20" s="139" customFormat="1" x14ac:dyDescent="0.2">
      <c r="A48" s="416"/>
      <c r="B48" s="416"/>
      <c r="C48" s="394" t="s">
        <v>78</v>
      </c>
      <c r="D48" s="390" t="s">
        <v>537</v>
      </c>
      <c r="E48" s="394" t="s">
        <v>39</v>
      </c>
      <c r="F48" s="391" t="s">
        <v>781</v>
      </c>
      <c r="G48" s="392"/>
      <c r="H48" s="392"/>
      <c r="I48" s="393">
        <f>20-20</f>
        <v>0</v>
      </c>
      <c r="J48" s="440"/>
      <c r="K48" s="86"/>
      <c r="L48" s="88">
        <f>20-20</f>
        <v>0</v>
      </c>
      <c r="M48" s="86" t="s">
        <v>93</v>
      </c>
      <c r="N48" s="94"/>
      <c r="O48" s="84"/>
      <c r="P48" s="84"/>
      <c r="R48" s="375"/>
      <c r="S48" s="375"/>
      <c r="T48" s="375"/>
    </row>
    <row r="49" spans="1:20" s="375" customFormat="1" x14ac:dyDescent="0.2">
      <c r="A49" s="375" t="str">
        <f>C49&amp;B49&amp;D49&amp;B49&amp;E49</f>
        <v>ZK103.K253.I007</v>
      </c>
      <c r="B49" s="375" t="s">
        <v>77</v>
      </c>
      <c r="C49" s="374" t="s">
        <v>78</v>
      </c>
      <c r="D49" s="376" t="s">
        <v>672</v>
      </c>
      <c r="E49" s="374" t="s">
        <v>39</v>
      </c>
      <c r="F49" s="414" t="s">
        <v>782</v>
      </c>
      <c r="G49" s="377" t="s">
        <v>783</v>
      </c>
      <c r="H49" s="377"/>
      <c r="I49" s="435">
        <v>75</v>
      </c>
      <c r="J49" s="484"/>
      <c r="K49" s="376"/>
      <c r="L49" s="379">
        <v>75</v>
      </c>
      <c r="M49" s="376"/>
      <c r="N49" s="379">
        <f>IFERROR(VLOOKUP(A49,'[1]Sum table'!$A:$AV,48,0),0)-N50-N51-N52-N54-N55</f>
        <v>75</v>
      </c>
      <c r="O49" s="374">
        <v>201705397</v>
      </c>
      <c r="P49" s="374"/>
    </row>
    <row r="50" spans="1:20" s="375" customFormat="1" x14ac:dyDescent="0.2">
      <c r="C50" s="374" t="s">
        <v>78</v>
      </c>
      <c r="D50" s="376" t="s">
        <v>672</v>
      </c>
      <c r="E50" s="374" t="s">
        <v>39</v>
      </c>
      <c r="F50" s="414" t="s">
        <v>782</v>
      </c>
      <c r="G50" s="377" t="s">
        <v>784</v>
      </c>
      <c r="H50" s="377"/>
      <c r="I50" s="435">
        <v>75</v>
      </c>
      <c r="J50" s="484"/>
      <c r="K50" s="376"/>
      <c r="L50" s="379">
        <v>75</v>
      </c>
      <c r="M50" s="376"/>
      <c r="N50" s="379">
        <v>75</v>
      </c>
      <c r="O50" s="374">
        <v>201705398</v>
      </c>
      <c r="P50" s="374"/>
    </row>
    <row r="51" spans="1:20" s="375" customFormat="1" x14ac:dyDescent="0.2">
      <c r="C51" s="374" t="s">
        <v>78</v>
      </c>
      <c r="D51" s="376" t="s">
        <v>672</v>
      </c>
      <c r="E51" s="374" t="s">
        <v>39</v>
      </c>
      <c r="F51" s="414" t="s">
        <v>782</v>
      </c>
      <c r="G51" s="377" t="s">
        <v>289</v>
      </c>
      <c r="H51" s="377"/>
      <c r="I51" s="435">
        <v>75</v>
      </c>
      <c r="J51" s="484"/>
      <c r="K51" s="376"/>
      <c r="L51" s="379">
        <v>75</v>
      </c>
      <c r="M51" s="376"/>
      <c r="N51" s="379">
        <v>75</v>
      </c>
      <c r="O51" s="374">
        <v>201705399</v>
      </c>
      <c r="P51" s="374"/>
    </row>
    <row r="52" spans="1:20" s="375" customFormat="1" x14ac:dyDescent="0.2">
      <c r="C52" s="374" t="s">
        <v>78</v>
      </c>
      <c r="D52" s="375" t="s">
        <v>672</v>
      </c>
      <c r="E52" s="374" t="s">
        <v>39</v>
      </c>
      <c r="F52" s="414" t="s">
        <v>782</v>
      </c>
      <c r="G52" s="377" t="s">
        <v>291</v>
      </c>
      <c r="H52" s="377"/>
      <c r="I52" s="435">
        <v>75</v>
      </c>
      <c r="J52" s="484"/>
      <c r="K52" s="376"/>
      <c r="L52" s="379">
        <v>75</v>
      </c>
      <c r="M52" s="376"/>
      <c r="N52" s="379">
        <v>75</v>
      </c>
      <c r="O52" s="374">
        <v>201705401</v>
      </c>
      <c r="P52" s="374"/>
      <c r="R52" s="387"/>
      <c r="S52" s="387"/>
      <c r="T52" s="387"/>
    </row>
    <row r="53" spans="1:20" s="416" customFormat="1" x14ac:dyDescent="0.2">
      <c r="C53" s="424" t="s">
        <v>78</v>
      </c>
      <c r="D53" s="416" t="s">
        <v>672</v>
      </c>
      <c r="E53" s="424" t="s">
        <v>39</v>
      </c>
      <c r="F53" s="428" t="s">
        <v>785</v>
      </c>
      <c r="G53" s="429" t="s">
        <v>783</v>
      </c>
      <c r="H53" s="429"/>
      <c r="I53" s="433">
        <v>0</v>
      </c>
      <c r="J53" s="439"/>
      <c r="K53" s="427"/>
      <c r="L53" s="430">
        <v>0</v>
      </c>
      <c r="M53" s="427"/>
      <c r="N53" s="430"/>
      <c r="O53" s="424">
        <v>201705516</v>
      </c>
      <c r="P53" s="424" t="s">
        <v>786</v>
      </c>
    </row>
    <row r="54" spans="1:20" s="375" customFormat="1" x14ac:dyDescent="0.2">
      <c r="C54" s="374" t="s">
        <v>78</v>
      </c>
      <c r="D54" s="375" t="s">
        <v>672</v>
      </c>
      <c r="E54" s="374" t="s">
        <v>39</v>
      </c>
      <c r="F54" s="414" t="s">
        <v>785</v>
      </c>
      <c r="G54" s="377" t="s">
        <v>289</v>
      </c>
      <c r="H54" s="377"/>
      <c r="I54" s="435">
        <v>75</v>
      </c>
      <c r="J54" s="484"/>
      <c r="K54" s="376"/>
      <c r="L54" s="379">
        <v>75</v>
      </c>
      <c r="M54" s="376"/>
      <c r="N54" s="379">
        <v>75</v>
      </c>
      <c r="O54" s="374">
        <v>201705517</v>
      </c>
      <c r="P54" s="374"/>
    </row>
    <row r="55" spans="1:20" s="375" customFormat="1" x14ac:dyDescent="0.2">
      <c r="C55" s="374" t="s">
        <v>78</v>
      </c>
      <c r="D55" s="375" t="s">
        <v>672</v>
      </c>
      <c r="E55" s="374" t="s">
        <v>39</v>
      </c>
      <c r="F55" s="414" t="s">
        <v>785</v>
      </c>
      <c r="G55" s="377" t="s">
        <v>291</v>
      </c>
      <c r="H55" s="377"/>
      <c r="I55" s="435">
        <v>75</v>
      </c>
      <c r="J55" s="484"/>
      <c r="K55" s="376"/>
      <c r="L55" s="379">
        <v>75</v>
      </c>
      <c r="M55" s="376"/>
      <c r="N55" s="379">
        <v>75</v>
      </c>
      <c r="O55" s="374">
        <v>201705473</v>
      </c>
      <c r="P55" s="374"/>
      <c r="R55" s="387"/>
      <c r="S55" s="387"/>
      <c r="T55" s="387"/>
    </row>
    <row r="56" spans="1:20" s="375" customFormat="1" x14ac:dyDescent="0.2">
      <c r="C56" s="374" t="s">
        <v>78</v>
      </c>
      <c r="D56" s="376" t="s">
        <v>464</v>
      </c>
      <c r="E56" s="374" t="s">
        <v>39</v>
      </c>
      <c r="F56" s="414" t="s">
        <v>787</v>
      </c>
      <c r="G56" s="377" t="s">
        <v>513</v>
      </c>
      <c r="H56" s="377"/>
      <c r="I56" s="435">
        <v>65</v>
      </c>
      <c r="J56" s="484"/>
      <c r="K56" s="376"/>
      <c r="L56" s="379">
        <v>65</v>
      </c>
      <c r="M56" s="376" t="s">
        <v>93</v>
      </c>
      <c r="N56" s="570">
        <v>65</v>
      </c>
      <c r="O56" s="374">
        <v>201705252</v>
      </c>
      <c r="P56" s="374" t="s">
        <v>788</v>
      </c>
    </row>
    <row r="57" spans="1:20" s="139" customFormat="1" x14ac:dyDescent="0.2">
      <c r="A57" s="416"/>
      <c r="B57" s="416"/>
      <c r="C57" s="476"/>
      <c r="D57" s="478"/>
      <c r="E57" s="476"/>
      <c r="F57" s="498"/>
      <c r="G57" s="477"/>
      <c r="H57" s="477"/>
      <c r="I57" s="422"/>
      <c r="J57" s="499"/>
      <c r="K57" s="104"/>
      <c r="L57" s="106"/>
      <c r="M57" s="104"/>
      <c r="N57" s="110"/>
      <c r="O57" s="102"/>
      <c r="P57" s="102"/>
    </row>
    <row r="58" spans="1:20" s="139" customFormat="1" x14ac:dyDescent="0.2">
      <c r="A58" s="416"/>
      <c r="B58" s="416"/>
      <c r="C58" s="392"/>
      <c r="D58" s="392"/>
      <c r="E58" s="392"/>
      <c r="F58" s="391"/>
      <c r="G58" s="392"/>
      <c r="H58" s="392"/>
      <c r="I58" s="393"/>
      <c r="J58" s="440"/>
      <c r="K58" s="86"/>
      <c r="L58" s="88"/>
      <c r="M58" s="86"/>
      <c r="N58" s="94"/>
      <c r="O58" s="87"/>
      <c r="P58" s="87"/>
      <c r="R58" s="553"/>
      <c r="S58" s="553"/>
      <c r="T58" s="553"/>
    </row>
    <row r="59" spans="1:20" ht="16" x14ac:dyDescent="0.2">
      <c r="A59" s="64"/>
      <c r="B59" s="64"/>
      <c r="C59" s="553"/>
      <c r="D59" s="553"/>
      <c r="E59" s="553"/>
      <c r="F59" s="553"/>
      <c r="G59" s="553"/>
      <c r="H59" s="553"/>
      <c r="I59" s="553"/>
      <c r="J59" s="553"/>
      <c r="K59" s="45"/>
      <c r="L59" s="48">
        <f>SUM(L4:L56)</f>
        <v>117224.31999999999</v>
      </c>
      <c r="M59" s="45"/>
      <c r="N59" s="48">
        <f>SUM(N4:N56)</f>
        <v>117224.31999999999</v>
      </c>
      <c r="O59" s="462"/>
      <c r="P59" s="553"/>
      <c r="Q59" s="553"/>
      <c r="R59" s="553"/>
      <c r="S59" s="553"/>
      <c r="T59" s="553"/>
    </row>
  </sheetData>
  <pageMargins left="0.31496062992125984" right="0.31496062992125984" top="0.74803149606299213" bottom="0.74803149606299213" header="0.31496062992125984" footer="0.31496062992125984"/>
  <pageSetup paperSize="9" scale="37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nsitivity xmlns="80129174-c05c-43cc-8e32-21fcbdfe51bb" xsi:nil="true"/>
    <wic_System_Copyright xmlns="http://schemas.microsoft.com/sharepoint/v3/fields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42307EFC073438B4FFFF77ECBCF68" ma:contentTypeVersion="12" ma:contentTypeDescription="Create a new document." ma:contentTypeScope="" ma:versionID="034189de01be7df593913df764eac2ba">
  <xsd:schema xmlns:xsd="http://www.w3.org/2001/XMLSchema" xmlns:xs="http://www.w3.org/2001/XMLSchema" xmlns:p="http://schemas.microsoft.com/office/2006/metadata/properties" xmlns:ns2="80129174-c05c-43cc-8e32-21fcbdfe51bb" xmlns:ns3="958b15ed-c521-4290-b073-2e98d4cc1d7f" xmlns:ns4="http://schemas.microsoft.com/sharepoint/v3/fields" targetNamespace="http://schemas.microsoft.com/office/2006/metadata/properties" ma:root="true" ma:fieldsID="df0f5f7795057d951e7ae7a806083bab" ns2:_="" ns3:_="" ns4:_="">
    <xsd:import namespace="80129174-c05c-43cc-8e32-21fcbdfe51bb"/>
    <xsd:import namespace="958b15ed-c521-4290-b073-2e98d4cc1d7f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4:wic_System_Copyright" minOccurs="0"/>
                <xsd:element ref="ns2:Sensi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29174-c05c-43cc-8e32-21fcbdfe5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Sensitivity" ma:index="19" nillable="true" ma:displayName="Sensitivity" ma:description="Contains personal or commercially sensitive data?" ma:format="Dropdown" ma:internalName="Sensitivity">
      <xsd:simpleType>
        <xsd:restriction base="dms:Choice">
          <xsd:enumeration value="Sensitive personal data"/>
          <xsd:enumeration value="Commercially sensitive data"/>
          <xsd:enumeration value="Both"/>
          <xsd:enumeration value="Nei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8b15ed-c521-4290-b073-2e98d4cc1d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18" nillable="true" ma:displayName="Copyright" ma:internalName="wic_System_Copyrigh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03122F6-0048-4D65-ADA1-9285178CD38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9DCB21F-4F0E-4A83-B8AC-4D4866C3CDB1}">
  <ds:schemaRefs>
    <ds:schemaRef ds:uri="http://schemas.microsoft.com/office/infopath/2007/PartnerControls"/>
    <ds:schemaRef ds:uri="http://www.w3.org/XML/1998/namespace"/>
    <ds:schemaRef ds:uri="http://purl.org/dc/elements/1.1/"/>
    <ds:schemaRef ds:uri="http://schemas.microsoft.com/sharepoint/v3/fields"/>
    <ds:schemaRef ds:uri="80129174-c05c-43cc-8e32-21fcbdfe51bb"/>
    <ds:schemaRef ds:uri="http://purl.org/dc/dcmitype/"/>
    <ds:schemaRef ds:uri="958b15ed-c521-4290-b073-2e98d4cc1d7f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D334F65A-8476-43A4-B897-80964F66EAC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0129174-c05c-43cc-8e32-21fcbdfe51bb"/>
    <ds:schemaRef ds:uri="958b15ed-c521-4290-b073-2e98d4cc1d7f"/>
    <ds:schemaRef ds:uri="http://schemas.microsoft.com/sharepoint/v3/field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18</vt:i4>
      </vt:variant>
    </vt:vector>
  </HeadingPairs>
  <TitlesOfParts>
    <vt:vector size="18" baseType="lpstr">
      <vt:lpstr>Version control</vt:lpstr>
      <vt:lpstr>TOTALS</vt:lpstr>
      <vt:lpstr>I001 - Umbrella</vt:lpstr>
      <vt:lpstr>I002 -  2016 (closed)</vt:lpstr>
      <vt:lpstr>I003 - house (2017)</vt:lpstr>
      <vt:lpstr>I004 - Periplum(closed)</vt:lpstr>
      <vt:lpstr>I005 - Joshua Sofaer</vt:lpstr>
      <vt:lpstr>I006 - And Now(closed)</vt:lpstr>
      <vt:lpstr>I007 - Aswarm (closed)</vt:lpstr>
      <vt:lpstr>I008 - McGuires</vt:lpstr>
      <vt:lpstr>I009 - Macnas</vt:lpstr>
      <vt:lpstr>I010 - Crates (closed)</vt:lpstr>
      <vt:lpstr>I011 - Time Capsule (closed)</vt:lpstr>
      <vt:lpstr>I012 - Book</vt:lpstr>
      <vt:lpstr>I013 - Fellowship (closed)</vt:lpstr>
      <vt:lpstr>I014 - MarComms</vt:lpstr>
      <vt:lpstr>Marketing info for Laura</vt:lpstr>
      <vt:lpstr>Summary for James Trowsdale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Kirsty Sutcliffe</dc:creator>
  <cp:keywords/>
  <dc:description/>
  <cp:lastModifiedBy>Microsoft Office User</cp:lastModifiedBy>
  <cp:revision/>
  <dcterms:created xsi:type="dcterms:W3CDTF">2017-09-14T13:58:21Z</dcterms:created>
  <dcterms:modified xsi:type="dcterms:W3CDTF">2018-05-10T09:06:05Z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0x010100F8C42307EFC073438B4FFFF77ECBCF68</vt:lpwstr>
  </property>
</Properties>
</file>