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-15" windowWidth="5085" windowHeight="8685" activeTab="1"/>
  </bookViews>
  <sheets>
    <sheet name="Feb Festival Programme" sheetId="1" r:id="rId1"/>
    <sheet name="Feb Box Office Projection" sheetId="4" r:id="rId2"/>
    <sheet name="May Festival Programme" sheetId="2" r:id="rId3"/>
    <sheet name="May Box Office Projection" sheetId="3" r:id="rId4"/>
  </sheets>
  <calcPr calcId="145621"/>
</workbook>
</file>

<file path=xl/calcChain.xml><?xml version="1.0" encoding="utf-8"?>
<calcChain xmlns="http://schemas.openxmlformats.org/spreadsheetml/2006/main">
  <c r="H41" i="3" l="1"/>
  <c r="G41" i="3"/>
  <c r="D8" i="3"/>
  <c r="H8" i="3"/>
  <c r="D12" i="3"/>
  <c r="D40" i="3" s="1"/>
  <c r="H12" i="3"/>
  <c r="D17" i="3"/>
  <c r="H17" i="3"/>
  <c r="D22" i="3"/>
  <c r="H22" i="3"/>
  <c r="D27" i="3"/>
  <c r="H27" i="3"/>
  <c r="D32" i="3"/>
  <c r="H32" i="3"/>
  <c r="D37" i="3"/>
  <c r="H37" i="3"/>
  <c r="H38" i="4"/>
  <c r="H8" i="4"/>
  <c r="H13" i="4"/>
  <c r="H18" i="4"/>
  <c r="H23" i="4"/>
  <c r="H37" i="4" s="1"/>
  <c r="H28" i="4"/>
  <c r="H34" i="4"/>
  <c r="G38" i="4"/>
  <c r="D8" i="4"/>
  <c r="D13" i="4"/>
  <c r="E13" i="4"/>
  <c r="D18" i="4"/>
  <c r="D23" i="4"/>
  <c r="D37" i="4" s="1"/>
  <c r="D28" i="4"/>
  <c r="D34" i="4"/>
  <c r="H40" i="3" l="1"/>
  <c r="I40" i="3" l="1"/>
  <c r="H7" i="3"/>
  <c r="I7" i="3" s="1"/>
  <c r="G7" i="3"/>
  <c r="I37" i="4"/>
  <c r="G37" i="4"/>
  <c r="H12" i="4"/>
  <c r="I12" i="4" s="1"/>
  <c r="G12" i="4"/>
  <c r="G33" i="4" l="1"/>
  <c r="G32" i="4"/>
  <c r="G31" i="4"/>
  <c r="G30" i="4"/>
  <c r="G27" i="4"/>
  <c r="G26" i="4"/>
  <c r="G25" i="4"/>
  <c r="G22" i="4"/>
  <c r="G21" i="4"/>
  <c r="G20" i="4"/>
  <c r="G17" i="4"/>
  <c r="G16" i="4"/>
  <c r="G15" i="4"/>
  <c r="G11" i="4"/>
  <c r="G10" i="4"/>
  <c r="G7" i="4"/>
  <c r="G6" i="4"/>
  <c r="G5" i="4"/>
  <c r="G36" i="3"/>
  <c r="G35" i="3"/>
  <c r="G34" i="3"/>
  <c r="G31" i="3"/>
  <c r="G30" i="3"/>
  <c r="G29" i="3"/>
  <c r="G26" i="3"/>
  <c r="G25" i="3"/>
  <c r="G24" i="3"/>
  <c r="G21" i="3"/>
  <c r="G20" i="3"/>
  <c r="G19" i="3"/>
  <c r="G16" i="3"/>
  <c r="G15" i="3"/>
  <c r="G14" i="3"/>
  <c r="G11" i="3"/>
  <c r="G10" i="3"/>
  <c r="G6" i="3"/>
  <c r="G5" i="3"/>
  <c r="H16" i="3"/>
  <c r="I16" i="3" s="1"/>
  <c r="H15" i="3"/>
  <c r="I15" i="3" s="1"/>
  <c r="H14" i="3"/>
  <c r="I14" i="3" s="1"/>
  <c r="H36" i="3"/>
  <c r="I36" i="3" s="1"/>
  <c r="H35" i="3"/>
  <c r="I35" i="3" s="1"/>
  <c r="H34" i="3"/>
  <c r="I34" i="3" s="1"/>
  <c r="H31" i="3"/>
  <c r="H30" i="3"/>
  <c r="H29" i="3"/>
  <c r="H5" i="3"/>
  <c r="B40" i="3"/>
  <c r="F19" i="2"/>
  <c r="G37" i="3" l="1"/>
  <c r="I37" i="3"/>
  <c r="H33" i="4" l="1"/>
  <c r="I33" i="4" s="1"/>
  <c r="H31" i="4"/>
  <c r="I31" i="4" s="1"/>
  <c r="H30" i="4"/>
  <c r="I30" i="4" s="1"/>
  <c r="H27" i="4"/>
  <c r="I27" i="4" s="1"/>
  <c r="H26" i="4"/>
  <c r="I26" i="4" s="1"/>
  <c r="H25" i="4"/>
  <c r="I25" i="4" s="1"/>
  <c r="H22" i="4"/>
  <c r="I22" i="4" s="1"/>
  <c r="H21" i="4"/>
  <c r="I21" i="4" s="1"/>
  <c r="H20" i="4"/>
  <c r="I20" i="4" s="1"/>
  <c r="H17" i="4"/>
  <c r="I17" i="4" s="1"/>
  <c r="H16" i="4"/>
  <c r="I16" i="4" s="1"/>
  <c r="H15" i="4"/>
  <c r="I15" i="4" s="1"/>
  <c r="H11" i="4"/>
  <c r="I11" i="4" s="1"/>
  <c r="H10" i="4"/>
  <c r="I10" i="4" s="1"/>
  <c r="H7" i="4"/>
  <c r="I7" i="4" s="1"/>
  <c r="H6" i="4"/>
  <c r="I6" i="4" s="1"/>
  <c r="H5" i="4"/>
  <c r="I5" i="4" s="1"/>
  <c r="B37" i="4"/>
  <c r="G13" i="4" l="1"/>
  <c r="G28" i="4"/>
  <c r="G8" i="4"/>
  <c r="H32" i="4"/>
  <c r="I32" i="4" s="1"/>
  <c r="I34" i="4" s="1"/>
  <c r="I13" i="4"/>
  <c r="G34" i="4"/>
  <c r="I28" i="4"/>
  <c r="G23" i="4"/>
  <c r="I18" i="4"/>
  <c r="G18" i="4"/>
  <c r="I8" i="4"/>
  <c r="I23" i="4"/>
  <c r="F51" i="1" l="1"/>
  <c r="N51" i="1"/>
  <c r="J51" i="1"/>
  <c r="N23" i="1"/>
  <c r="H26" i="3"/>
  <c r="H25" i="3"/>
  <c r="H24" i="3"/>
  <c r="H21" i="3"/>
  <c r="H20" i="3"/>
  <c r="H19" i="3"/>
  <c r="H11" i="3"/>
  <c r="H10" i="3"/>
  <c r="H6" i="3"/>
  <c r="C53" i="1" l="1"/>
  <c r="I31" i="3" l="1"/>
  <c r="I11" i="3"/>
  <c r="I10" i="3"/>
  <c r="I30" i="3"/>
  <c r="I29" i="3"/>
  <c r="I26" i="3"/>
  <c r="I25" i="3"/>
  <c r="I24" i="3"/>
  <c r="I21" i="3"/>
  <c r="I20" i="3"/>
  <c r="I19" i="3"/>
  <c r="I6" i="3"/>
  <c r="I5" i="3"/>
  <c r="O19" i="2"/>
  <c r="K19" i="2"/>
  <c r="G19" i="2"/>
  <c r="F23" i="1"/>
  <c r="J23" i="1"/>
  <c r="C25" i="1" l="1"/>
  <c r="C21" i="2"/>
  <c r="G8" i="3"/>
  <c r="G12" i="3"/>
  <c r="I12" i="3"/>
  <c r="G32" i="3"/>
  <c r="G22" i="3"/>
  <c r="G27" i="3"/>
  <c r="I32" i="3"/>
  <c r="G17" i="3"/>
  <c r="I22" i="3"/>
  <c r="I8" i="3"/>
  <c r="I17" i="3"/>
  <c r="I27" i="3"/>
  <c r="G40" i="3" l="1"/>
</calcChain>
</file>

<file path=xl/comments1.xml><?xml version="1.0" encoding="utf-8"?>
<comments xmlns="http://schemas.openxmlformats.org/spreadsheetml/2006/main">
  <authors>
    <author>Duckworth Henrietta</author>
  </authors>
  <commentList>
    <comment ref="E29" authorId="0">
      <text>
        <r>
          <rPr>
            <b/>
            <sz val="9"/>
            <color indexed="81"/>
            <rFont val="Tahoma"/>
            <family val="2"/>
          </rPr>
          <t>Duckworth Henrietta:</t>
        </r>
        <r>
          <rPr>
            <sz val="9"/>
            <color indexed="81"/>
            <rFont val="Tahoma"/>
            <family val="2"/>
          </rPr>
          <t xml:space="preserve">
Pay What You Want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Duckworth Henrietta:</t>
        </r>
        <r>
          <rPr>
            <sz val="9"/>
            <color indexed="81"/>
            <rFont val="Tahoma"/>
            <family val="2"/>
          </rPr>
          <t xml:space="preserve">
Pay What You Want</t>
        </r>
      </text>
    </comment>
  </commentList>
</comments>
</file>

<file path=xl/sharedStrings.xml><?xml version="1.0" encoding="utf-8"?>
<sst xmlns="http://schemas.openxmlformats.org/spreadsheetml/2006/main" count="418" uniqueCount="110">
  <si>
    <t xml:space="preserve">Hull 2017 - Network Neighbourhood </t>
  </si>
  <si>
    <t>DATE</t>
  </si>
  <si>
    <t>EAST</t>
  </si>
  <si>
    <t>WEST</t>
  </si>
  <si>
    <t>NORTH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</si>
  <si>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</si>
  <si>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</si>
  <si>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</si>
  <si>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</si>
  <si>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</si>
  <si>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</si>
  <si>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</si>
  <si>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</si>
  <si>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Comedy</t>
  </si>
  <si>
    <t xml:space="preserve">Circus </t>
  </si>
  <si>
    <t>Theatre</t>
  </si>
  <si>
    <t>Freedom Centre</t>
  </si>
  <si>
    <t xml:space="preserve">Headline - Lenny Henry </t>
  </si>
  <si>
    <t>Production</t>
  </si>
  <si>
    <t xml:space="preserve">Space </t>
  </si>
  <si>
    <t>Fee</t>
  </si>
  <si>
    <t>Family Film Club</t>
  </si>
  <si>
    <t>Sentamu</t>
  </si>
  <si>
    <t>Film</t>
  </si>
  <si>
    <t>Family</t>
  </si>
  <si>
    <t>Underneath Floorboards / Potato Needs A Bath</t>
  </si>
  <si>
    <t>Malet Lambert</t>
  </si>
  <si>
    <t>Cabaret</t>
  </si>
  <si>
    <t>Music</t>
  </si>
  <si>
    <t>Ockham's Razor Tipping Point</t>
  </si>
  <si>
    <t>Sesh Goes East</t>
  </si>
  <si>
    <t xml:space="preserve">Total </t>
  </si>
  <si>
    <t>Local Programme - Family Day etc</t>
  </si>
  <si>
    <t>Indie Signed Band</t>
  </si>
  <si>
    <t>Kingswood</t>
  </si>
  <si>
    <t>Winifred Holtby</t>
  </si>
  <si>
    <t>Indicative Programme</t>
  </si>
  <si>
    <t>Club Night</t>
  </si>
  <si>
    <t>Sesh: Local Bands</t>
  </si>
  <si>
    <t>Local Pubs</t>
  </si>
  <si>
    <t>Polish Film Club</t>
  </si>
  <si>
    <t>Walton St Social</t>
  </si>
  <si>
    <t>Hymers</t>
  </si>
  <si>
    <t>Gemmell Social</t>
  </si>
  <si>
    <t>Red Ladder: Playing the Field
House Band</t>
  </si>
  <si>
    <t>Sirius Sports Hall</t>
  </si>
  <si>
    <t>East End Perverts</t>
  </si>
  <si>
    <t>Hull Chamber Music</t>
  </si>
  <si>
    <t>Sub Total</t>
  </si>
  <si>
    <t>Overall Festival Total</t>
  </si>
  <si>
    <t>Headline - Lucy Beaumont</t>
  </si>
  <si>
    <t>Family Music Party: Hackney Colliery Band</t>
  </si>
  <si>
    <t>Family Film Club: Toy Story 4 Premier</t>
  </si>
  <si>
    <t>Drive In: World Cinema</t>
  </si>
  <si>
    <t>Walton St</t>
  </si>
  <si>
    <t>Boulevard</t>
  </si>
  <si>
    <t>Gemmell Social Club</t>
  </si>
  <si>
    <t>No Perfs</t>
  </si>
  <si>
    <t>Venue</t>
  </si>
  <si>
    <t>Capacity</t>
  </si>
  <si>
    <t>Av Gross Ticket Price</t>
  </si>
  <si>
    <t>Target Capacity %</t>
  </si>
  <si>
    <t>Freedom</t>
  </si>
  <si>
    <t>Gross BO</t>
  </si>
  <si>
    <t>Net BO</t>
  </si>
  <si>
    <t>Family - Potato / Floorboards</t>
  </si>
  <si>
    <t>Subtotal</t>
  </si>
  <si>
    <t>Red Ladder: Playing the Joker</t>
  </si>
  <si>
    <t>Gemmell</t>
  </si>
  <si>
    <t>Sirius</t>
  </si>
  <si>
    <t>Winifred</t>
  </si>
  <si>
    <t>Music - Sesh</t>
  </si>
  <si>
    <t>East End Cabaret</t>
  </si>
  <si>
    <t>Attendance</t>
  </si>
  <si>
    <t>Overall Total</t>
  </si>
  <si>
    <t>Music - Hackney Colliery</t>
  </si>
  <si>
    <t>Malet Lambert - East Park</t>
  </si>
  <si>
    <t>Drive In</t>
  </si>
  <si>
    <t>Indicative Programme - Box Office Projections - May Festival</t>
  </si>
  <si>
    <t xml:space="preserve">Okhams Razor: Tipping Point </t>
  </si>
  <si>
    <t>Circus</t>
  </si>
  <si>
    <t>Animation / Local Programme</t>
  </si>
  <si>
    <t xml:space="preserve">Dance </t>
  </si>
  <si>
    <t>National Youth Dance Co</t>
  </si>
  <si>
    <t>Boulevard / Hymers</t>
  </si>
  <si>
    <t>ORIGINAL</t>
  </si>
  <si>
    <t>REVISED FEBRUARY FESTIVAL</t>
  </si>
  <si>
    <t>Revised Programme - Box Office Projections - February Festival</t>
  </si>
  <si>
    <t>Named Artist</t>
  </si>
  <si>
    <t>Headline Comic</t>
  </si>
  <si>
    <t>Winifred / Freedom</t>
  </si>
  <si>
    <t>Sesh: Local Bands / Polish Night &amp; Disco</t>
  </si>
  <si>
    <t>Local Bands</t>
  </si>
  <si>
    <t>M Lambert &amp; East Park</t>
  </si>
  <si>
    <t>Walton</t>
  </si>
  <si>
    <t>Ockhams Razor - Tipping Point</t>
  </si>
  <si>
    <t>Headline Comedy</t>
  </si>
  <si>
    <t xml:space="preserve">Family - Theatre / Puppetry </t>
  </si>
  <si>
    <t>Winifred Hotlby</t>
  </si>
  <si>
    <t>Family - Theatre / Puppetry</t>
  </si>
  <si>
    <t>`</t>
  </si>
  <si>
    <t>Music - Polish Disco</t>
  </si>
  <si>
    <t xml:space="preserve">Music - Chamber </t>
  </si>
  <si>
    <t>Roaring Girls: Women of Troy</t>
  </si>
  <si>
    <t>Headline</t>
  </si>
  <si>
    <t>Theatre/Dance</t>
  </si>
  <si>
    <t>Dance/Theatre</t>
  </si>
  <si>
    <t>Candoco/Assemble Fest</t>
  </si>
  <si>
    <t>Dance / Theatre: Candoco / Assemble</t>
  </si>
  <si>
    <t>East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</si>
</sst>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164" fontId="3" fillId="2" borderId="2" xfId="1" applyNumberFormat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wrapText="1"/>
    </xf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7" xfId="0" applyFill="1" applyBorder="1"/>
    <xf numFmtId="0" fontId="0" fillId="4" borderId="8" xfId="0" applyFill="1" applyBorder="1"/>
    <xf numFmtId="0" fontId="0" fillId="5" borderId="7" xfId="0" applyFill="1" applyBorder="1"/>
    <xf numFmtId="0" fontId="0" fillId="5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6" borderId="7" xfId="0" applyFill="1" applyBorder="1"/>
    <xf numFmtId="0" fontId="0" fillId="6" borderId="8" xfId="0" applyFill="1" applyBorder="1"/>
    <xf numFmtId="0" fontId="0" fillId="8" borderId="7" xfId="0" applyFill="1" applyBorder="1"/>
    <xf numFmtId="0" fontId="0" fillId="8" borderId="8" xfId="0" applyFill="1" applyBorder="1"/>
    <xf numFmtId="0" fontId="0" fillId="7" borderId="7" xfId="0" applyFill="1" applyBorder="1"/>
    <xf numFmtId="0" fontId="0" fillId="7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4" borderId="0" xfId="0" applyFill="1" applyBorder="1"/>
    <xf numFmtId="0" fontId="0" fillId="5" borderId="0" xfId="0" applyFill="1" applyBorder="1"/>
    <xf numFmtId="0" fontId="0" fillId="3" borderId="0" xfId="0" applyFill="1" applyBorder="1"/>
    <xf numFmtId="0" fontId="0" fillId="6" borderId="0" xfId="0" applyFill="1" applyBorder="1"/>
    <xf numFmtId="0" fontId="0" fillId="8" borderId="0" xfId="0" applyFill="1" applyBorder="1"/>
    <xf numFmtId="0" fontId="0" fillId="7" borderId="0" xfId="0" applyFill="1" applyBorder="1"/>
    <xf numFmtId="0" fontId="0" fillId="0" borderId="12" xfId="0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9" borderId="7" xfId="0" applyFill="1" applyBorder="1"/>
    <xf numFmtId="0" fontId="0" fillId="9" borderId="0" xfId="0" applyFill="1" applyBorder="1"/>
    <xf numFmtId="0" fontId="0" fillId="9" borderId="8" xfId="0" applyFill="1" applyBorder="1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164" fontId="5" fillId="10" borderId="13" xfId="1" applyNumberFormat="1" applyFont="1" applyFill="1" applyBorder="1" applyAlignment="1">
      <alignment wrapText="1"/>
    </xf>
    <xf numFmtId="164" fontId="5" fillId="10" borderId="4" xfId="1" applyNumberFormat="1" applyFont="1" applyFill="1" applyBorder="1" applyAlignment="1">
      <alignment wrapText="1"/>
    </xf>
    <xf numFmtId="164" fontId="3" fillId="11" borderId="2" xfId="1" applyNumberFormat="1" applyFont="1" applyFill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9" fontId="0" fillId="0" borderId="0" xfId="2" applyFont="1"/>
    <xf numFmtId="0" fontId="1" fillId="0" borderId="17" xfId="0" applyFont="1" applyBorder="1"/>
    <xf numFmtId="0" fontId="0" fillId="0" borderId="17" xfId="0" applyBorder="1"/>
    <xf numFmtId="9" fontId="0" fillId="0" borderId="17" xfId="2" applyFont="1" applyBorder="1"/>
    <xf numFmtId="1" fontId="0" fillId="0" borderId="0" xfId="0" applyNumberFormat="1"/>
    <xf numFmtId="1" fontId="0" fillId="0" borderId="17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Border="1"/>
    <xf numFmtId="9" fontId="0" fillId="0" borderId="0" xfId="2" applyFont="1" applyBorder="1"/>
    <xf numFmtId="1" fontId="0" fillId="0" borderId="0" xfId="0" applyNumberFormat="1" applyBorder="1"/>
    <xf numFmtId="0" fontId="0" fillId="0" borderId="0" xfId="2" applyNumberFormat="1" applyFont="1"/>
    <xf numFmtId="0" fontId="0" fillId="0" borderId="17" xfId="2" applyNumberFormat="1" applyFont="1" applyBorder="1"/>
    <xf numFmtId="9" fontId="0" fillId="0" borderId="0" xfId="2" applyFont="1" applyFill="1" applyBorder="1"/>
    <xf numFmtId="0" fontId="1" fillId="0" borderId="18" xfId="0" applyFont="1" applyBorder="1"/>
    <xf numFmtId="0" fontId="1" fillId="0" borderId="18" xfId="0" applyFont="1" applyBorder="1" applyAlignment="1">
      <alignment wrapText="1"/>
    </xf>
    <xf numFmtId="1" fontId="1" fillId="0" borderId="18" xfId="0" applyNumberFormat="1" applyFont="1" applyBorder="1"/>
    <xf numFmtId="1" fontId="0" fillId="0" borderId="17" xfId="2" applyNumberFormat="1" applyFont="1" applyBorder="1"/>
    <xf numFmtId="0" fontId="1" fillId="0" borderId="0" xfId="0" applyFont="1" applyAlignment="1">
      <alignment wrapText="1"/>
    </xf>
    <xf numFmtId="0" fontId="1" fillId="0" borderId="1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7" borderId="0" xfId="0" applyFill="1"/>
    <xf numFmtId="0" fontId="0" fillId="3" borderId="0" xfId="0" applyFill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1" fillId="0" borderId="22" xfId="0" applyFont="1" applyBorder="1"/>
    <xf numFmtId="0" fontId="6" fillId="0" borderId="0" xfId="0" applyFont="1"/>
    <xf numFmtId="1" fontId="0" fillId="0" borderId="0" xfId="0" applyNumberFormat="1" applyAlignment="1">
      <alignment horizontal="right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F48" sqref="F48"/>
    </sheetView>
  </sheetViews>
  <sheetFormatPr defaultRowHeight="15" x14ac:dyDescent="0.25"/>
  <cols>
    <col min="2" max="2" width="17.28515625" bestFit="1" customWidth="1"/>
    <col min="3" max="3" width="8.28515625" bestFit="1" customWidth="1"/>
    <col min="4" max="4" width="22" style="42" customWidth="1"/>
    <col min="5" max="5" width="19.5703125" style="1" customWidth="1"/>
    <col min="6" max="6" width="6" style="1" bestFit="1" customWidth="1"/>
    <col min="7" max="7" width="9.7109375" customWidth="1"/>
    <col min="8" max="9" width="19.5703125" style="1" customWidth="1"/>
    <col min="10" max="10" width="6" style="1" bestFit="1" customWidth="1"/>
    <col min="11" max="11" width="10.85546875" customWidth="1"/>
    <col min="12" max="13" width="19.5703125" style="1" customWidth="1"/>
    <col min="14" max="14" width="6" style="1" bestFit="1" customWidth="1"/>
  </cols>
  <sheetData>
    <row r="1" spans="1:14" x14ac:dyDescent="0.25">
      <c r="A1" s="4" t="s">
        <v>0</v>
      </c>
    </row>
    <row r="2" spans="1:14" x14ac:dyDescent="0.25">
      <c r="A2" s="4" t="s">
        <v>36</v>
      </c>
    </row>
    <row r="4" spans="1:14" s="1" customFormat="1" x14ac:dyDescent="0.25">
      <c r="A4" s="1" t="s">
        <v>85</v>
      </c>
      <c r="D4" s="42"/>
    </row>
    <row r="5" spans="1:14" s="4" customFormat="1" x14ac:dyDescent="0.25">
      <c r="A5" s="5" t="s">
        <v>5</v>
      </c>
      <c r="B5" s="5" t="s">
        <v>1</v>
      </c>
      <c r="C5" s="8" t="s">
        <v>2</v>
      </c>
      <c r="D5" s="43" t="s">
        <v>18</v>
      </c>
      <c r="E5" s="8" t="s">
        <v>19</v>
      </c>
      <c r="F5" s="8" t="s">
        <v>20</v>
      </c>
      <c r="G5" s="8" t="s">
        <v>4</v>
      </c>
      <c r="H5" s="43" t="s">
        <v>18</v>
      </c>
      <c r="I5" s="8" t="s">
        <v>19</v>
      </c>
      <c r="J5" s="8" t="s">
        <v>20</v>
      </c>
      <c r="K5" s="8" t="s">
        <v>3</v>
      </c>
      <c r="L5" s="43" t="s">
        <v>18</v>
      </c>
      <c r="M5" s="8" t="s">
        <v>19</v>
      </c>
      <c r="N5" s="8" t="s">
        <v>20</v>
      </c>
    </row>
    <row r="6" spans="1:14" ht="15.75" x14ac:dyDescent="0.25">
      <c r="A6" s="2" t="s">
        <v>8</v>
      </c>
      <c r="B6" s="7">
        <v>42779</v>
      </c>
      <c r="C6" s="11"/>
      <c r="D6" s="44"/>
      <c r="E6" s="28"/>
      <c r="F6" s="12"/>
      <c r="G6" s="11"/>
      <c r="H6" s="28"/>
      <c r="I6" s="28"/>
      <c r="J6" s="12"/>
      <c r="K6" s="11"/>
      <c r="L6" s="28"/>
      <c r="M6" s="28"/>
      <c r="N6" s="12"/>
    </row>
    <row r="7" spans="1:14" ht="15.75" x14ac:dyDescent="0.25">
      <c r="A7" s="2" t="s">
        <v>9</v>
      </c>
      <c r="B7" s="7">
        <v>42780</v>
      </c>
      <c r="C7" s="11"/>
      <c r="D7" s="44"/>
      <c r="E7" s="28"/>
      <c r="F7" s="12"/>
      <c r="G7" s="11"/>
      <c r="H7" s="28"/>
      <c r="I7" s="28"/>
      <c r="J7" s="12"/>
      <c r="K7" s="11"/>
      <c r="L7" s="28"/>
      <c r="M7" s="28"/>
      <c r="N7" s="12"/>
    </row>
    <row r="8" spans="1:14" ht="15.75" x14ac:dyDescent="0.25">
      <c r="A8" s="2" t="s">
        <v>10</v>
      </c>
      <c r="B8" s="7">
        <v>42781</v>
      </c>
      <c r="C8" s="11"/>
      <c r="D8" s="44"/>
      <c r="E8" s="28"/>
      <c r="F8" s="12"/>
      <c r="G8" s="11"/>
      <c r="H8" s="28"/>
      <c r="I8" s="28"/>
      <c r="J8" s="12"/>
      <c r="K8" s="11"/>
      <c r="L8" s="28"/>
      <c r="M8" s="28"/>
      <c r="N8" s="12"/>
    </row>
    <row r="9" spans="1:14" ht="15.75" x14ac:dyDescent="0.25">
      <c r="A9" s="2" t="s">
        <v>11</v>
      </c>
      <c r="B9" s="7">
        <v>42782</v>
      </c>
      <c r="C9" s="11"/>
      <c r="D9" s="44"/>
      <c r="E9" s="28"/>
      <c r="F9" s="12"/>
      <c r="G9" s="11"/>
      <c r="H9" s="28"/>
      <c r="I9" s="28"/>
      <c r="J9" s="12"/>
      <c r="K9" s="11"/>
      <c r="L9" s="28"/>
      <c r="M9" s="28"/>
      <c r="N9" s="12"/>
    </row>
    <row r="10" spans="1:14" ht="15.75" x14ac:dyDescent="0.25">
      <c r="A10" s="2" t="s">
        <v>12</v>
      </c>
      <c r="B10" s="7">
        <v>42783</v>
      </c>
      <c r="C10" s="36"/>
      <c r="D10" s="45"/>
      <c r="E10" s="37"/>
      <c r="F10" s="38"/>
      <c r="K10" s="21" t="s">
        <v>28</v>
      </c>
      <c r="L10" s="52" t="s">
        <v>33</v>
      </c>
      <c r="M10" s="33" t="s">
        <v>34</v>
      </c>
      <c r="N10" s="22">
        <v>3500</v>
      </c>
    </row>
    <row r="11" spans="1:14" ht="30" x14ac:dyDescent="0.25">
      <c r="A11" s="3" t="s">
        <v>6</v>
      </c>
      <c r="B11" s="6">
        <v>42784</v>
      </c>
      <c r="C11" s="15" t="s">
        <v>13</v>
      </c>
      <c r="D11" s="46" t="s">
        <v>17</v>
      </c>
      <c r="E11" s="30" t="s">
        <v>16</v>
      </c>
      <c r="F11" s="16">
        <v>2500</v>
      </c>
      <c r="G11" s="19" t="s">
        <v>23</v>
      </c>
      <c r="H11" s="47" t="s">
        <v>40</v>
      </c>
      <c r="I11" s="32" t="s">
        <v>42</v>
      </c>
      <c r="J11" s="20">
        <v>800</v>
      </c>
      <c r="K11" s="17" t="s">
        <v>14</v>
      </c>
      <c r="L11" s="51" t="s">
        <v>29</v>
      </c>
      <c r="M11" s="31" t="s">
        <v>35</v>
      </c>
      <c r="N11" s="18">
        <v>4000</v>
      </c>
    </row>
    <row r="12" spans="1:14" ht="30" x14ac:dyDescent="0.25">
      <c r="A12" s="3" t="s">
        <v>7</v>
      </c>
      <c r="B12" s="6">
        <v>42785</v>
      </c>
      <c r="C12" s="19" t="s">
        <v>23</v>
      </c>
      <c r="D12" s="47" t="s">
        <v>21</v>
      </c>
      <c r="E12" s="32" t="s">
        <v>22</v>
      </c>
      <c r="F12" s="20">
        <v>600</v>
      </c>
      <c r="K12" s="17" t="s">
        <v>14</v>
      </c>
      <c r="L12" s="51" t="s">
        <v>29</v>
      </c>
      <c r="M12" s="31" t="s">
        <v>35</v>
      </c>
      <c r="N12" s="18"/>
    </row>
    <row r="13" spans="1:14" ht="45" x14ac:dyDescent="0.25">
      <c r="A13" s="2" t="s">
        <v>8</v>
      </c>
      <c r="B13" s="7">
        <v>42786</v>
      </c>
      <c r="C13" s="13" t="s">
        <v>24</v>
      </c>
      <c r="D13" s="48" t="s">
        <v>25</v>
      </c>
      <c r="E13" s="29" t="s">
        <v>26</v>
      </c>
      <c r="F13" s="14">
        <v>600</v>
      </c>
      <c r="G13" s="23" t="s">
        <v>15</v>
      </c>
      <c r="H13" s="49" t="s">
        <v>44</v>
      </c>
      <c r="I13" s="34" t="s">
        <v>43</v>
      </c>
      <c r="J13" s="24">
        <v>2000</v>
      </c>
      <c r="K13" s="36"/>
      <c r="L13" s="45"/>
      <c r="M13" s="37"/>
      <c r="N13" s="38"/>
    </row>
    <row r="14" spans="1:14" ht="30" x14ac:dyDescent="0.25">
      <c r="A14" s="2" t="s">
        <v>9</v>
      </c>
      <c r="B14" s="7">
        <v>42787</v>
      </c>
      <c r="C14" s="11"/>
      <c r="D14" s="44"/>
      <c r="E14" s="28"/>
      <c r="F14" s="12"/>
      <c r="G14" s="17" t="s">
        <v>14</v>
      </c>
      <c r="H14" s="51" t="s">
        <v>29</v>
      </c>
      <c r="I14" s="31" t="s">
        <v>45</v>
      </c>
      <c r="J14" s="18">
        <v>4000</v>
      </c>
      <c r="K14" s="36"/>
      <c r="L14" s="45"/>
      <c r="M14" s="37"/>
      <c r="N14" s="38"/>
    </row>
    <row r="15" spans="1:14" ht="45" x14ac:dyDescent="0.25">
      <c r="A15" s="2" t="s">
        <v>10</v>
      </c>
      <c r="B15" s="7">
        <v>42788</v>
      </c>
      <c r="C15" s="23" t="s">
        <v>15</v>
      </c>
      <c r="D15" s="49" t="s">
        <v>44</v>
      </c>
      <c r="E15" s="34" t="s">
        <v>26</v>
      </c>
      <c r="F15" s="24">
        <v>2000</v>
      </c>
      <c r="G15" s="17" t="s">
        <v>14</v>
      </c>
      <c r="H15" s="51" t="s">
        <v>29</v>
      </c>
      <c r="I15" s="31" t="s">
        <v>45</v>
      </c>
      <c r="J15" s="18"/>
      <c r="K15" s="13" t="s">
        <v>24</v>
      </c>
      <c r="L15" s="48" t="s">
        <v>25</v>
      </c>
      <c r="M15" s="29" t="s">
        <v>34</v>
      </c>
      <c r="N15" s="14">
        <v>600</v>
      </c>
    </row>
    <row r="16" spans="1:14" ht="15.75" x14ac:dyDescent="0.25">
      <c r="A16" s="2" t="s">
        <v>11</v>
      </c>
      <c r="B16" s="7">
        <v>42789</v>
      </c>
      <c r="C16" s="39" t="s">
        <v>27</v>
      </c>
      <c r="D16" s="50" t="s">
        <v>46</v>
      </c>
      <c r="E16" s="40" t="s">
        <v>16</v>
      </c>
      <c r="F16" s="41">
        <v>1500</v>
      </c>
      <c r="G16" s="21" t="s">
        <v>28</v>
      </c>
      <c r="H16" s="52" t="s">
        <v>47</v>
      </c>
      <c r="I16" s="33" t="s">
        <v>42</v>
      </c>
      <c r="J16" s="22">
        <v>1000</v>
      </c>
      <c r="K16" s="15" t="s">
        <v>13</v>
      </c>
      <c r="L16" s="46" t="s">
        <v>37</v>
      </c>
      <c r="M16" s="30" t="s">
        <v>35</v>
      </c>
      <c r="N16" s="16">
        <v>1000</v>
      </c>
    </row>
    <row r="17" spans="1:14" s="1" customFormat="1" ht="15.75" x14ac:dyDescent="0.25">
      <c r="A17" s="2"/>
      <c r="B17" s="7"/>
      <c r="C17" s="36"/>
      <c r="D17" s="45"/>
      <c r="E17" s="37"/>
      <c r="F17" s="38"/>
      <c r="G17" s="36"/>
      <c r="H17" s="45"/>
      <c r="I17" s="37"/>
      <c r="J17" s="38"/>
      <c r="K17" s="21" t="s">
        <v>28</v>
      </c>
      <c r="L17" s="52" t="s">
        <v>38</v>
      </c>
      <c r="M17" s="33" t="s">
        <v>39</v>
      </c>
      <c r="N17" s="22">
        <v>500</v>
      </c>
    </row>
    <row r="18" spans="1:14" ht="45" x14ac:dyDescent="0.25">
      <c r="A18" s="2" t="s">
        <v>12</v>
      </c>
      <c r="B18" s="7">
        <v>42790</v>
      </c>
      <c r="C18" s="17" t="s">
        <v>14</v>
      </c>
      <c r="D18" s="51" t="s">
        <v>29</v>
      </c>
      <c r="E18" s="31" t="s">
        <v>22</v>
      </c>
      <c r="F18" s="18">
        <v>4000</v>
      </c>
      <c r="G18" s="39" t="s">
        <v>27</v>
      </c>
      <c r="H18" s="50" t="s">
        <v>46</v>
      </c>
      <c r="I18" s="40" t="s">
        <v>98</v>
      </c>
      <c r="J18" s="41">
        <v>1500</v>
      </c>
      <c r="K18" s="23" t="s">
        <v>15</v>
      </c>
      <c r="L18" s="49" t="s">
        <v>44</v>
      </c>
      <c r="M18" s="34" t="s">
        <v>34</v>
      </c>
      <c r="N18" s="24">
        <v>2000</v>
      </c>
    </row>
    <row r="19" spans="1:14" ht="30" x14ac:dyDescent="0.25">
      <c r="A19" s="3" t="s">
        <v>6</v>
      </c>
      <c r="B19" s="6">
        <v>42791</v>
      </c>
      <c r="C19" s="21" t="s">
        <v>28</v>
      </c>
      <c r="D19" s="52" t="s">
        <v>30</v>
      </c>
      <c r="E19" s="33" t="s">
        <v>16</v>
      </c>
      <c r="F19" s="22">
        <v>1500</v>
      </c>
      <c r="G19" s="15" t="s">
        <v>13</v>
      </c>
      <c r="H19" s="46" t="s">
        <v>17</v>
      </c>
      <c r="I19" s="30" t="s">
        <v>41</v>
      </c>
      <c r="J19" s="16">
        <v>2500</v>
      </c>
      <c r="K19" s="39" t="s">
        <v>27</v>
      </c>
      <c r="L19" s="50"/>
      <c r="M19" s="40" t="s">
        <v>68</v>
      </c>
      <c r="N19" s="41">
        <v>1500</v>
      </c>
    </row>
    <row r="20" spans="1:14" s="1" customFormat="1" ht="30" x14ac:dyDescent="0.25">
      <c r="A20" s="3"/>
      <c r="B20" s="6"/>
      <c r="C20" s="17" t="s">
        <v>14</v>
      </c>
      <c r="D20" s="51" t="s">
        <v>29</v>
      </c>
      <c r="E20" s="31" t="s">
        <v>22</v>
      </c>
      <c r="F20" s="18"/>
      <c r="G20" s="36"/>
      <c r="H20" s="45"/>
      <c r="I20" s="37"/>
      <c r="J20" s="38"/>
      <c r="K20" s="19" t="s">
        <v>23</v>
      </c>
      <c r="L20" s="47" t="s">
        <v>21</v>
      </c>
      <c r="M20" s="32" t="s">
        <v>34</v>
      </c>
      <c r="N20" s="20">
        <v>600</v>
      </c>
    </row>
    <row r="21" spans="1:14" ht="16.5" thickBot="1" x14ac:dyDescent="0.3">
      <c r="A21" s="3" t="s">
        <v>7</v>
      </c>
      <c r="B21" s="6">
        <v>42792</v>
      </c>
      <c r="C21" s="25"/>
      <c r="D21" s="53"/>
      <c r="E21" s="35"/>
      <c r="F21" s="26"/>
      <c r="G21" s="25"/>
      <c r="H21" s="35"/>
      <c r="I21" s="35"/>
      <c r="J21" s="26"/>
      <c r="K21" s="25"/>
      <c r="L21" s="35"/>
      <c r="M21" s="35"/>
      <c r="N21" s="26"/>
    </row>
    <row r="22" spans="1:14" s="1" customFormat="1" ht="15.75" x14ac:dyDescent="0.25">
      <c r="A22" s="37"/>
      <c r="B22" s="54"/>
      <c r="C22" s="9" t="s">
        <v>32</v>
      </c>
      <c r="D22" s="55"/>
      <c r="E22" s="27"/>
      <c r="F22" s="10">
        <v>1000</v>
      </c>
      <c r="G22" s="9" t="s">
        <v>32</v>
      </c>
      <c r="H22" s="55"/>
      <c r="I22" s="27"/>
      <c r="J22" s="10">
        <v>1000</v>
      </c>
      <c r="K22" s="9" t="s">
        <v>32</v>
      </c>
      <c r="L22" s="55"/>
      <c r="M22" s="27"/>
      <c r="N22" s="10">
        <v>1000</v>
      </c>
    </row>
    <row r="23" spans="1:14" ht="15.75" thickBot="1" x14ac:dyDescent="0.3">
      <c r="A23" s="35" t="s">
        <v>48</v>
      </c>
      <c r="B23" s="35"/>
      <c r="C23" s="25" t="s">
        <v>31</v>
      </c>
      <c r="D23" s="53"/>
      <c r="E23" s="35"/>
      <c r="F23" s="26">
        <f>SUM(F10:F22)</f>
        <v>13700</v>
      </c>
      <c r="G23" s="25" t="s">
        <v>31</v>
      </c>
      <c r="H23" s="53"/>
      <c r="I23" s="35"/>
      <c r="J23" s="26">
        <f>SUM(J9:J22)</f>
        <v>12800</v>
      </c>
      <c r="K23" s="25" t="s">
        <v>31</v>
      </c>
      <c r="L23" s="53"/>
      <c r="M23" s="35"/>
      <c r="N23" s="26">
        <f>SUM(N10:N22)</f>
        <v>14700</v>
      </c>
    </row>
    <row r="24" spans="1:14" ht="15.75" thickBot="1" x14ac:dyDescent="0.3"/>
    <row r="25" spans="1:14" ht="15.75" thickBot="1" x14ac:dyDescent="0.3">
      <c r="A25" s="59" t="s">
        <v>49</v>
      </c>
      <c r="B25" s="60"/>
      <c r="C25" s="61">
        <f>SUM(F23+J23+N23)</f>
        <v>41200</v>
      </c>
    </row>
    <row r="28" spans="1:14" ht="15.75" thickBot="1" x14ac:dyDescent="0.3">
      <c r="A28" s="93" t="s">
        <v>86</v>
      </c>
    </row>
    <row r="29" spans="1:14" s="4" customFormat="1" x14ac:dyDescent="0.25">
      <c r="A29" s="5" t="s">
        <v>5</v>
      </c>
      <c r="B29" s="87" t="s">
        <v>1</v>
      </c>
      <c r="C29" s="89" t="s">
        <v>2</v>
      </c>
      <c r="D29" s="90" t="s">
        <v>18</v>
      </c>
      <c r="E29" s="91" t="s">
        <v>19</v>
      </c>
      <c r="F29" s="92" t="s">
        <v>20</v>
      </c>
      <c r="G29" s="89" t="s">
        <v>4</v>
      </c>
      <c r="H29" s="90" t="s">
        <v>18</v>
      </c>
      <c r="I29" s="91" t="s">
        <v>19</v>
      </c>
      <c r="J29" s="92" t="s">
        <v>20</v>
      </c>
      <c r="K29" s="88" t="s">
        <v>3</v>
      </c>
      <c r="L29" s="43" t="s">
        <v>18</v>
      </c>
      <c r="M29" s="8" t="s">
        <v>19</v>
      </c>
      <c r="N29" s="8" t="s">
        <v>20</v>
      </c>
    </row>
    <row r="30" spans="1:14" s="1" customFormat="1" ht="15.75" x14ac:dyDescent="0.25">
      <c r="A30" s="2" t="s">
        <v>8</v>
      </c>
      <c r="B30" s="7">
        <v>42779</v>
      </c>
      <c r="C30" s="11"/>
      <c r="D30" s="44"/>
      <c r="E30" s="28"/>
      <c r="F30" s="12"/>
      <c r="G30" s="11"/>
      <c r="H30" s="28"/>
      <c r="I30" s="28"/>
      <c r="J30" s="12"/>
      <c r="K30" s="28"/>
      <c r="L30" s="28"/>
      <c r="M30" s="28"/>
      <c r="N30" s="12"/>
    </row>
    <row r="31" spans="1:14" s="1" customFormat="1" ht="15.75" x14ac:dyDescent="0.25">
      <c r="A31" s="2" t="s">
        <v>9</v>
      </c>
      <c r="B31" s="7">
        <v>42780</v>
      </c>
      <c r="C31" s="11"/>
      <c r="D31" s="44"/>
      <c r="E31" s="28"/>
      <c r="F31" s="12"/>
      <c r="G31" s="11"/>
      <c r="H31" s="28"/>
      <c r="I31" s="28"/>
      <c r="J31" s="12"/>
      <c r="K31" s="28"/>
      <c r="L31" s="28"/>
      <c r="M31" s="28"/>
      <c r="N31" s="12"/>
    </row>
    <row r="32" spans="1:14" s="1" customFormat="1" ht="15.75" x14ac:dyDescent="0.25">
      <c r="A32" s="2" t="s">
        <v>10</v>
      </c>
      <c r="B32" s="7">
        <v>42781</v>
      </c>
      <c r="C32" s="11"/>
      <c r="D32" s="44"/>
      <c r="E32" s="28"/>
      <c r="F32" s="12"/>
      <c r="G32" s="11"/>
      <c r="H32" s="28"/>
      <c r="I32" s="28"/>
      <c r="J32" s="12"/>
      <c r="K32" s="28"/>
      <c r="L32" s="28"/>
      <c r="M32" s="28"/>
      <c r="N32" s="12"/>
    </row>
    <row r="33" spans="1:14" s="1" customFormat="1" ht="15.75" x14ac:dyDescent="0.25">
      <c r="A33" s="2" t="s">
        <v>11</v>
      </c>
      <c r="B33" s="7">
        <v>42782</v>
      </c>
      <c r="C33" s="11"/>
      <c r="D33" s="44"/>
      <c r="E33" s="28"/>
      <c r="F33" s="12"/>
      <c r="G33" s="11"/>
      <c r="H33" s="28"/>
      <c r="I33" s="28"/>
      <c r="J33" s="12"/>
      <c r="K33" s="28"/>
      <c r="L33" s="28"/>
      <c r="M33" s="28"/>
      <c r="N33" s="12"/>
    </row>
    <row r="34" spans="1:14" s="1" customFormat="1" ht="15.75" x14ac:dyDescent="0.25">
      <c r="A34" s="2" t="s">
        <v>12</v>
      </c>
      <c r="B34" s="7">
        <v>42783</v>
      </c>
      <c r="C34" s="36"/>
      <c r="D34" s="45"/>
      <c r="E34" s="37"/>
      <c r="F34" s="38"/>
      <c r="G34" s="11"/>
      <c r="H34" s="28"/>
      <c r="I34" s="28"/>
      <c r="J34" s="12"/>
      <c r="K34" s="37"/>
      <c r="L34" s="45"/>
      <c r="M34" s="37"/>
      <c r="N34" s="38"/>
    </row>
    <row r="35" spans="1:14" s="1" customFormat="1" ht="15.75" x14ac:dyDescent="0.25">
      <c r="A35" s="3" t="s">
        <v>6</v>
      </c>
      <c r="B35" s="6">
        <v>42784</v>
      </c>
      <c r="C35" s="36"/>
      <c r="D35" s="45"/>
      <c r="E35" s="37"/>
      <c r="F35" s="38"/>
      <c r="G35" s="36"/>
      <c r="H35" s="45"/>
      <c r="I35" s="37"/>
      <c r="J35" s="38"/>
      <c r="K35" s="37"/>
      <c r="L35" s="45"/>
      <c r="M35" s="37"/>
      <c r="N35" s="38"/>
    </row>
    <row r="36" spans="1:14" s="1" customFormat="1" ht="15.75" x14ac:dyDescent="0.25">
      <c r="A36" s="3" t="s">
        <v>7</v>
      </c>
      <c r="B36" s="6">
        <v>42785</v>
      </c>
      <c r="C36" s="36"/>
      <c r="D36" s="45"/>
      <c r="E36" s="37"/>
      <c r="F36" s="38"/>
      <c r="G36" s="36"/>
      <c r="H36" s="37"/>
      <c r="I36" s="37"/>
      <c r="J36" s="38"/>
      <c r="K36" s="37"/>
      <c r="L36" s="45"/>
      <c r="M36" s="37"/>
      <c r="N36" s="38"/>
    </row>
    <row r="37" spans="1:14" s="1" customFormat="1" ht="30" x14ac:dyDescent="0.25">
      <c r="A37" s="2" t="s">
        <v>8</v>
      </c>
      <c r="B37" s="7">
        <v>42786</v>
      </c>
      <c r="C37" s="36"/>
      <c r="D37" s="45"/>
      <c r="E37" s="37"/>
      <c r="F37" s="38"/>
      <c r="G37" s="36" t="s">
        <v>82</v>
      </c>
      <c r="H37" s="45" t="s">
        <v>83</v>
      </c>
      <c r="I37" s="37" t="s">
        <v>34</v>
      </c>
      <c r="J37" s="38">
        <v>0</v>
      </c>
      <c r="K37" s="37"/>
      <c r="L37" s="45"/>
      <c r="M37" s="37"/>
      <c r="N37" s="38"/>
    </row>
    <row r="38" spans="1:14" s="1" customFormat="1" ht="30" x14ac:dyDescent="0.25">
      <c r="A38" s="2" t="s">
        <v>9</v>
      </c>
      <c r="B38" s="7">
        <v>42787</v>
      </c>
      <c r="C38" s="11"/>
      <c r="D38" s="44"/>
      <c r="E38" s="28"/>
      <c r="F38" s="12"/>
      <c r="G38" s="36" t="s">
        <v>82</v>
      </c>
      <c r="H38" s="45" t="s">
        <v>83</v>
      </c>
      <c r="I38" s="37" t="s">
        <v>34</v>
      </c>
      <c r="J38" s="38">
        <v>0</v>
      </c>
      <c r="K38" s="37"/>
      <c r="L38" s="45"/>
      <c r="M38" s="37"/>
      <c r="N38" s="38"/>
    </row>
    <row r="39" spans="1:14" s="1" customFormat="1" ht="30" x14ac:dyDescent="0.25">
      <c r="A39" s="2" t="s">
        <v>10</v>
      </c>
      <c r="B39" s="7">
        <v>42788</v>
      </c>
      <c r="C39" s="36"/>
      <c r="D39" s="45"/>
      <c r="E39" s="37"/>
      <c r="F39" s="38"/>
      <c r="G39" s="36" t="s">
        <v>82</v>
      </c>
      <c r="H39" s="45" t="s">
        <v>83</v>
      </c>
      <c r="I39" s="37" t="s">
        <v>34</v>
      </c>
      <c r="J39" s="38">
        <v>0</v>
      </c>
      <c r="K39" s="37"/>
      <c r="L39" s="45"/>
      <c r="M39" s="37"/>
      <c r="N39" s="38"/>
    </row>
    <row r="40" spans="1:14" s="1" customFormat="1" ht="45" x14ac:dyDescent="0.25">
      <c r="A40" s="2" t="s">
        <v>11</v>
      </c>
      <c r="B40" s="7">
        <v>42789</v>
      </c>
      <c r="C40" s="23" t="s">
        <v>15</v>
      </c>
      <c r="D40" s="49" t="s">
        <v>44</v>
      </c>
      <c r="E40" s="34" t="s">
        <v>22</v>
      </c>
      <c r="F40" s="24">
        <v>2000</v>
      </c>
      <c r="G40" s="13" t="s">
        <v>24</v>
      </c>
      <c r="H40" s="48" t="s">
        <v>25</v>
      </c>
      <c r="I40" s="29" t="s">
        <v>35</v>
      </c>
      <c r="J40" s="14">
        <v>600</v>
      </c>
      <c r="K40" s="33" t="s">
        <v>28</v>
      </c>
      <c r="L40" s="52" t="s">
        <v>91</v>
      </c>
      <c r="M40" s="33" t="s">
        <v>54</v>
      </c>
      <c r="N40" s="22">
        <v>500</v>
      </c>
    </row>
    <row r="41" spans="1:14" s="1" customFormat="1" ht="30" x14ac:dyDescent="0.25">
      <c r="A41" s="2" t="s">
        <v>11</v>
      </c>
      <c r="B41" s="7">
        <v>42789</v>
      </c>
      <c r="C41" s="36"/>
      <c r="D41" s="45"/>
      <c r="E41" s="37"/>
      <c r="F41" s="38"/>
      <c r="G41" s="23" t="s">
        <v>15</v>
      </c>
      <c r="H41" s="49" t="s">
        <v>103</v>
      </c>
      <c r="I41" s="34" t="s">
        <v>35</v>
      </c>
      <c r="J41" s="24">
        <v>250</v>
      </c>
      <c r="K41" s="37"/>
      <c r="L41" s="45"/>
      <c r="M41" s="37"/>
      <c r="N41" s="38"/>
    </row>
    <row r="42" spans="1:14" s="1" customFormat="1" ht="15.75" x14ac:dyDescent="0.25">
      <c r="A42" s="2" t="s">
        <v>11</v>
      </c>
      <c r="B42" s="7">
        <v>42789</v>
      </c>
      <c r="C42" s="36"/>
      <c r="D42" s="45"/>
      <c r="E42" s="37"/>
      <c r="F42" s="38"/>
      <c r="G42" s="15" t="s">
        <v>13</v>
      </c>
      <c r="H42" s="46" t="s">
        <v>37</v>
      </c>
      <c r="I42" s="30" t="s">
        <v>35</v>
      </c>
      <c r="J42" s="16">
        <v>1500</v>
      </c>
      <c r="K42" s="37"/>
      <c r="L42" s="45"/>
      <c r="M42" s="37"/>
      <c r="N42" s="38"/>
    </row>
    <row r="43" spans="1:14" s="1" customFormat="1" ht="15.75" x14ac:dyDescent="0.25">
      <c r="A43" s="2" t="s">
        <v>12</v>
      </c>
      <c r="B43" s="7">
        <v>42790</v>
      </c>
      <c r="C43" s="19" t="s">
        <v>23</v>
      </c>
      <c r="D43" s="47" t="s">
        <v>21</v>
      </c>
      <c r="E43" s="32" t="s">
        <v>22</v>
      </c>
      <c r="F43" s="20">
        <v>600</v>
      </c>
      <c r="K43" s="19" t="s">
        <v>23</v>
      </c>
      <c r="L43" s="47" t="s">
        <v>40</v>
      </c>
      <c r="M43" s="32" t="s">
        <v>42</v>
      </c>
      <c r="N43" s="20">
        <v>800</v>
      </c>
    </row>
    <row r="44" spans="1:14" s="1" customFormat="1" ht="45" x14ac:dyDescent="0.25">
      <c r="A44" s="2" t="s">
        <v>12</v>
      </c>
      <c r="B44" s="7">
        <v>42790</v>
      </c>
      <c r="C44" s="21" t="s">
        <v>28</v>
      </c>
      <c r="D44" s="52" t="s">
        <v>92</v>
      </c>
      <c r="E44" s="33" t="s">
        <v>62</v>
      </c>
      <c r="F44" s="22">
        <v>500</v>
      </c>
      <c r="G44" s="23" t="s">
        <v>15</v>
      </c>
      <c r="H44" s="49" t="s">
        <v>44</v>
      </c>
      <c r="I44" s="34" t="s">
        <v>34</v>
      </c>
      <c r="J44" s="24">
        <v>2000</v>
      </c>
      <c r="K44" s="29" t="s">
        <v>24</v>
      </c>
      <c r="L44" s="48" t="s">
        <v>25</v>
      </c>
      <c r="M44" s="29" t="s">
        <v>84</v>
      </c>
      <c r="N44" s="14">
        <v>600</v>
      </c>
    </row>
    <row r="45" spans="1:14" s="1" customFormat="1" ht="30" x14ac:dyDescent="0.25">
      <c r="A45" s="2" t="s">
        <v>12</v>
      </c>
      <c r="B45" s="7">
        <v>42790</v>
      </c>
      <c r="C45" s="36"/>
      <c r="D45" s="45"/>
      <c r="E45" s="37"/>
      <c r="F45" s="38"/>
      <c r="G45" s="36"/>
      <c r="H45" s="45"/>
      <c r="I45" s="37"/>
      <c r="J45" s="38"/>
      <c r="K45" s="23" t="s">
        <v>15</v>
      </c>
      <c r="L45" s="49" t="s">
        <v>103</v>
      </c>
      <c r="M45" s="34" t="s">
        <v>56</v>
      </c>
      <c r="N45" s="24">
        <v>250</v>
      </c>
    </row>
    <row r="46" spans="1:14" s="1" customFormat="1" ht="15.75" x14ac:dyDescent="0.25">
      <c r="A46" s="2" t="s">
        <v>12</v>
      </c>
      <c r="B46" s="7">
        <v>42790</v>
      </c>
      <c r="C46" s="36"/>
      <c r="D46" s="45"/>
      <c r="E46" s="37"/>
      <c r="F46" s="38"/>
      <c r="G46" s="36"/>
      <c r="H46" s="45"/>
      <c r="I46" s="37"/>
      <c r="J46" s="38"/>
      <c r="K46" s="15" t="s">
        <v>13</v>
      </c>
      <c r="L46" s="46" t="s">
        <v>88</v>
      </c>
      <c r="M46" s="30" t="s">
        <v>54</v>
      </c>
      <c r="N46" s="16">
        <v>2500</v>
      </c>
    </row>
    <row r="47" spans="1:14" s="1" customFormat="1" ht="45" x14ac:dyDescent="0.25">
      <c r="A47" s="3" t="s">
        <v>6</v>
      </c>
      <c r="B47" s="6">
        <v>42791</v>
      </c>
      <c r="C47" s="13" t="s">
        <v>24</v>
      </c>
      <c r="D47" s="48" t="s">
        <v>25</v>
      </c>
      <c r="E47" s="29" t="s">
        <v>62</v>
      </c>
      <c r="F47" s="14">
        <v>600</v>
      </c>
      <c r="G47" s="21" t="s">
        <v>28</v>
      </c>
      <c r="H47" s="52" t="s">
        <v>92</v>
      </c>
      <c r="I47" s="33" t="s">
        <v>39</v>
      </c>
      <c r="J47" s="22">
        <v>500</v>
      </c>
      <c r="K47" s="34" t="s">
        <v>15</v>
      </c>
      <c r="L47" s="49" t="s">
        <v>44</v>
      </c>
      <c r="M47" s="34" t="s">
        <v>56</v>
      </c>
      <c r="N47" s="24">
        <v>2000</v>
      </c>
    </row>
    <row r="48" spans="1:14" s="1" customFormat="1" ht="15.75" x14ac:dyDescent="0.25">
      <c r="A48" s="3" t="s">
        <v>6</v>
      </c>
      <c r="B48" s="6">
        <v>42791</v>
      </c>
      <c r="C48" s="15" t="s">
        <v>13</v>
      </c>
      <c r="D48" s="46" t="s">
        <v>37</v>
      </c>
      <c r="E48" s="30" t="s">
        <v>62</v>
      </c>
      <c r="F48" s="16">
        <v>1500</v>
      </c>
      <c r="G48" s="19" t="s">
        <v>23</v>
      </c>
      <c r="H48" s="47" t="s">
        <v>21</v>
      </c>
      <c r="I48" s="32" t="s">
        <v>34</v>
      </c>
      <c r="J48" s="20">
        <v>600</v>
      </c>
      <c r="K48" s="37"/>
      <c r="L48" s="45"/>
      <c r="M48" s="37"/>
      <c r="N48" s="38"/>
    </row>
    <row r="49" spans="1:14" s="1" customFormat="1" ht="30.75" thickBot="1" x14ac:dyDescent="0.3">
      <c r="A49" s="3" t="s">
        <v>6</v>
      </c>
      <c r="B49" s="6">
        <v>42791</v>
      </c>
      <c r="C49" s="23" t="s">
        <v>15</v>
      </c>
      <c r="D49" s="49" t="s">
        <v>103</v>
      </c>
      <c r="E49" s="34" t="s">
        <v>22</v>
      </c>
      <c r="F49" s="24">
        <v>250</v>
      </c>
      <c r="G49" s="25"/>
      <c r="H49" s="35"/>
      <c r="I49" s="35"/>
      <c r="J49" s="26"/>
      <c r="K49" s="35"/>
      <c r="L49" s="35"/>
      <c r="M49" s="35"/>
      <c r="N49" s="26"/>
    </row>
    <row r="50" spans="1:14" s="1" customFormat="1" ht="15.75" x14ac:dyDescent="0.25">
      <c r="A50" s="37"/>
      <c r="B50" s="54"/>
      <c r="C50" s="9" t="s">
        <v>81</v>
      </c>
      <c r="D50" s="55"/>
      <c r="E50" s="27"/>
      <c r="F50" s="10">
        <v>1500</v>
      </c>
      <c r="G50" s="9" t="s">
        <v>81</v>
      </c>
      <c r="H50" s="55"/>
      <c r="I50" s="27"/>
      <c r="J50" s="10">
        <v>1500</v>
      </c>
      <c r="K50" s="9" t="s">
        <v>81</v>
      </c>
      <c r="L50" s="55"/>
      <c r="M50" s="27"/>
      <c r="N50" s="10">
        <v>1500</v>
      </c>
    </row>
    <row r="51" spans="1:14" s="1" customFormat="1" ht="15.75" thickBot="1" x14ac:dyDescent="0.3">
      <c r="A51" s="35" t="s">
        <v>48</v>
      </c>
      <c r="B51" s="35"/>
      <c r="C51" s="25" t="s">
        <v>31</v>
      </c>
      <c r="D51" s="53"/>
      <c r="E51" s="35"/>
      <c r="F51" s="26">
        <f>SUM(F34:F50)</f>
        <v>6950</v>
      </c>
      <c r="G51" s="25" t="s">
        <v>31</v>
      </c>
      <c r="H51" s="53"/>
      <c r="I51" s="35"/>
      <c r="J51" s="26">
        <f>SUM(J33:J50)</f>
        <v>6950</v>
      </c>
      <c r="K51" s="35" t="s">
        <v>31</v>
      </c>
      <c r="L51" s="53"/>
      <c r="M51" s="35"/>
      <c r="N51" s="26">
        <f>SUM(N34:N50)</f>
        <v>8150</v>
      </c>
    </row>
    <row r="52" spans="1:14" s="1" customFormat="1" ht="15.75" thickBot="1" x14ac:dyDescent="0.3">
      <c r="D52" s="42"/>
    </row>
    <row r="53" spans="1:14" s="1" customFormat="1" ht="15.75" thickBot="1" x14ac:dyDescent="0.3">
      <c r="A53" s="59" t="s">
        <v>49</v>
      </c>
      <c r="B53" s="60"/>
      <c r="C53" s="61">
        <f>SUM(F51+J51+N51)</f>
        <v>22050</v>
      </c>
      <c r="D53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4" workbookViewId="0">
      <selection activeCell="F6" sqref="F6"/>
    </sheetView>
  </sheetViews>
  <sheetFormatPr defaultRowHeight="15" x14ac:dyDescent="0.25"/>
  <cols>
    <col min="1" max="1" width="21.5703125" style="1" customWidth="1"/>
    <col min="2" max="2" width="8.5703125" style="1" bestFit="1" customWidth="1"/>
    <col min="3" max="3" width="14" style="1" bestFit="1" customWidth="1"/>
    <col min="4" max="4" width="8.42578125" style="42" bestFit="1" customWidth="1"/>
    <col min="5" max="5" width="7.5703125" style="1" customWidth="1"/>
    <col min="6" max="6" width="9.140625" style="1" customWidth="1"/>
    <col min="7" max="7" width="8.140625" style="1" bestFit="1" customWidth="1"/>
    <col min="8" max="8" width="9.7109375" style="1" customWidth="1"/>
    <col min="9" max="9" width="19.5703125" style="1" customWidth="1"/>
  </cols>
  <sheetData>
    <row r="1" spans="1:9" x14ac:dyDescent="0.25">
      <c r="A1" s="4" t="s">
        <v>0</v>
      </c>
    </row>
    <row r="2" spans="1:9" x14ac:dyDescent="0.25">
      <c r="A2" s="4" t="s">
        <v>87</v>
      </c>
    </row>
    <row r="3" spans="1:9" s="1" customFormat="1" x14ac:dyDescent="0.25">
      <c r="A3" s="4"/>
      <c r="D3" s="42"/>
    </row>
    <row r="4" spans="1:9" s="42" customFormat="1" ht="60" x14ac:dyDescent="0.25">
      <c r="A4" s="71" t="s">
        <v>18</v>
      </c>
      <c r="B4" s="71" t="s">
        <v>57</v>
      </c>
      <c r="C4" s="71" t="s">
        <v>58</v>
      </c>
      <c r="D4" s="71" t="s">
        <v>59</v>
      </c>
      <c r="E4" s="71" t="s">
        <v>60</v>
      </c>
      <c r="F4" s="71" t="s">
        <v>61</v>
      </c>
      <c r="G4" s="71" t="s">
        <v>73</v>
      </c>
      <c r="H4" s="71" t="s">
        <v>63</v>
      </c>
      <c r="I4" s="71" t="s">
        <v>64</v>
      </c>
    </row>
    <row r="5" spans="1:9" s="1" customFormat="1" x14ac:dyDescent="0.25">
      <c r="A5" s="4" t="s">
        <v>89</v>
      </c>
      <c r="B5" s="1">
        <v>1</v>
      </c>
      <c r="C5" s="1" t="s">
        <v>54</v>
      </c>
      <c r="D5" s="42">
        <v>500</v>
      </c>
      <c r="E5" s="1">
        <v>10</v>
      </c>
      <c r="F5" s="65">
        <v>0.8</v>
      </c>
      <c r="G5" s="75">
        <f>F5*D5*B5</f>
        <v>400</v>
      </c>
      <c r="H5" s="1">
        <f>E5*D5*F5*B5</f>
        <v>4000</v>
      </c>
      <c r="I5" s="69">
        <f>H5/1.2</f>
        <v>3333.3333333333335</v>
      </c>
    </row>
    <row r="6" spans="1:9" s="1" customFormat="1" x14ac:dyDescent="0.25">
      <c r="A6" s="4"/>
      <c r="B6" s="1">
        <v>0</v>
      </c>
      <c r="C6" s="1" t="s">
        <v>54</v>
      </c>
      <c r="D6" s="42">
        <v>500</v>
      </c>
      <c r="E6" s="1">
        <v>10</v>
      </c>
      <c r="F6" s="65">
        <v>0.8</v>
      </c>
      <c r="G6" s="75">
        <f>F6*D6*B6</f>
        <v>0</v>
      </c>
      <c r="H6" s="1">
        <f>E6*D6*F6*B6</f>
        <v>0</v>
      </c>
      <c r="I6" s="69">
        <f>H6/1.2</f>
        <v>0</v>
      </c>
    </row>
    <row r="7" spans="1:9" s="1" customFormat="1" x14ac:dyDescent="0.25">
      <c r="A7" s="4" t="s">
        <v>37</v>
      </c>
      <c r="B7" s="1">
        <v>2</v>
      </c>
      <c r="C7" s="1" t="s">
        <v>90</v>
      </c>
      <c r="D7" s="42">
        <v>200</v>
      </c>
      <c r="E7" s="1">
        <v>5</v>
      </c>
      <c r="F7" s="65">
        <v>0.65</v>
      </c>
      <c r="G7" s="75">
        <f>F7*D7*B7</f>
        <v>260</v>
      </c>
      <c r="H7" s="1">
        <f>E7*D7*F7*B7</f>
        <v>1300</v>
      </c>
      <c r="I7" s="69">
        <f>H7/1.2</f>
        <v>1083.3333333333335</v>
      </c>
    </row>
    <row r="8" spans="1:9" s="1" customFormat="1" x14ac:dyDescent="0.25">
      <c r="A8" s="66" t="s">
        <v>66</v>
      </c>
      <c r="B8" s="67"/>
      <c r="C8" s="67"/>
      <c r="D8" s="70">
        <f>SUM(D5:D7)</f>
        <v>1200</v>
      </c>
      <c r="E8" s="67"/>
      <c r="F8" s="68"/>
      <c r="G8" s="70">
        <f>SUM(G5:G7)</f>
        <v>660</v>
      </c>
      <c r="H8" s="70">
        <f>SUM(H5:H7)</f>
        <v>5300</v>
      </c>
      <c r="I8" s="70">
        <f>SUM(I5:I7)</f>
        <v>4416.666666666667</v>
      </c>
    </row>
    <row r="9" spans="1:9" s="1" customFormat="1" x14ac:dyDescent="0.25">
      <c r="A9" s="4"/>
      <c r="D9" s="42"/>
      <c r="F9" s="65"/>
      <c r="G9" s="65"/>
    </row>
    <row r="10" spans="1:9" s="1" customFormat="1" x14ac:dyDescent="0.25">
      <c r="A10" s="72" t="s">
        <v>21</v>
      </c>
      <c r="B10" s="28">
        <v>1</v>
      </c>
      <c r="C10" s="28" t="s">
        <v>22</v>
      </c>
      <c r="D10" s="44">
        <v>150</v>
      </c>
      <c r="E10" s="28">
        <v>2</v>
      </c>
      <c r="F10" s="73">
        <v>0.7</v>
      </c>
      <c r="G10" s="75">
        <f>F10*D10*B10</f>
        <v>105</v>
      </c>
      <c r="H10" s="1">
        <f>E10*D10*F10*B10</f>
        <v>210</v>
      </c>
      <c r="I10" s="74">
        <f>H10/1.2</f>
        <v>175</v>
      </c>
    </row>
    <row r="11" spans="1:9" s="1" customFormat="1" x14ac:dyDescent="0.25">
      <c r="A11" s="4"/>
      <c r="B11" s="37">
        <v>1</v>
      </c>
      <c r="C11" s="37" t="s">
        <v>34</v>
      </c>
      <c r="D11" s="42">
        <v>250</v>
      </c>
      <c r="E11" s="28">
        <v>2</v>
      </c>
      <c r="F11" s="73">
        <v>0.7</v>
      </c>
      <c r="G11" s="75">
        <f>F11*D11*B11</f>
        <v>175</v>
      </c>
      <c r="H11" s="1">
        <f>E11*D11*F11*B11</f>
        <v>350</v>
      </c>
      <c r="I11" s="74">
        <f>H11/1.2</f>
        <v>291.66666666666669</v>
      </c>
    </row>
    <row r="12" spans="1:9" s="1" customFormat="1" x14ac:dyDescent="0.25">
      <c r="A12" s="4" t="s">
        <v>40</v>
      </c>
      <c r="B12" s="37">
        <v>1</v>
      </c>
      <c r="C12" s="37" t="s">
        <v>42</v>
      </c>
      <c r="D12" s="42">
        <v>200</v>
      </c>
      <c r="E12" s="28">
        <v>2</v>
      </c>
      <c r="F12" s="73">
        <v>0.7</v>
      </c>
      <c r="G12" s="75">
        <f>F12*D12*B12</f>
        <v>140</v>
      </c>
      <c r="H12" s="1">
        <f>E12*D12*F12*B12</f>
        <v>280</v>
      </c>
      <c r="I12" s="74">
        <f>H12/1.2</f>
        <v>233.33333333333334</v>
      </c>
    </row>
    <row r="13" spans="1:9" s="1" customFormat="1" x14ac:dyDescent="0.25">
      <c r="A13" s="66" t="s">
        <v>66</v>
      </c>
      <c r="B13" s="67"/>
      <c r="C13" s="67"/>
      <c r="D13" s="81">
        <f>SUM(D10:D11)</f>
        <v>400</v>
      </c>
      <c r="E13" s="81">
        <f>SUM(E10:E11)</f>
        <v>4</v>
      </c>
      <c r="F13" s="68"/>
      <c r="G13" s="81">
        <f>SUM(G10:G11)</f>
        <v>280</v>
      </c>
      <c r="H13" s="81">
        <f>SUM(H10:H11)</f>
        <v>560</v>
      </c>
      <c r="I13" s="70">
        <f>SUM(I10:I11)</f>
        <v>466.66666666666669</v>
      </c>
    </row>
    <row r="14" spans="1:9" s="1" customFormat="1" x14ac:dyDescent="0.25">
      <c r="A14" s="4"/>
      <c r="D14" s="42"/>
      <c r="F14" s="65"/>
      <c r="G14" s="65"/>
    </row>
    <row r="15" spans="1:9" s="1" customFormat="1" x14ac:dyDescent="0.25">
      <c r="A15" s="4" t="s">
        <v>65</v>
      </c>
      <c r="B15" s="1">
        <v>2</v>
      </c>
      <c r="C15" s="1" t="s">
        <v>62</v>
      </c>
      <c r="D15" s="42">
        <v>50</v>
      </c>
      <c r="E15" s="1">
        <v>2</v>
      </c>
      <c r="F15" s="65">
        <v>0.7</v>
      </c>
      <c r="G15" s="75">
        <f>F15*D15*B15</f>
        <v>70</v>
      </c>
      <c r="H15" s="1">
        <f>E15*D15*F15*B15</f>
        <v>140</v>
      </c>
      <c r="I15" s="69">
        <f>H15/1.2</f>
        <v>116.66666666666667</v>
      </c>
    </row>
    <row r="16" spans="1:9" s="1" customFormat="1" x14ac:dyDescent="0.25">
      <c r="A16" s="4"/>
      <c r="B16" s="1">
        <v>2</v>
      </c>
      <c r="C16" s="1" t="s">
        <v>55</v>
      </c>
      <c r="D16" s="42">
        <v>50</v>
      </c>
      <c r="E16" s="1">
        <v>2</v>
      </c>
      <c r="F16" s="65">
        <v>0.7</v>
      </c>
      <c r="G16" s="75">
        <f>F16*D16*B16</f>
        <v>70</v>
      </c>
      <c r="H16" s="1">
        <f>E16*D16*F16*B16</f>
        <v>140</v>
      </c>
      <c r="I16" s="69">
        <f>H16/1.2</f>
        <v>116.66666666666667</v>
      </c>
    </row>
    <row r="17" spans="1:9" s="1" customFormat="1" x14ac:dyDescent="0.25">
      <c r="A17" s="4"/>
      <c r="B17" s="1">
        <v>2</v>
      </c>
      <c r="C17" s="1" t="s">
        <v>34</v>
      </c>
      <c r="D17" s="42">
        <v>50</v>
      </c>
      <c r="E17" s="1">
        <v>2</v>
      </c>
      <c r="F17" s="65">
        <v>0.7</v>
      </c>
      <c r="G17" s="75">
        <f>F17*D17*B17</f>
        <v>70</v>
      </c>
      <c r="H17" s="1">
        <f>E17*D17*F17*B17</f>
        <v>140</v>
      </c>
      <c r="I17" s="69">
        <f>H17/1.2</f>
        <v>116.66666666666667</v>
      </c>
    </row>
    <row r="18" spans="1:9" s="1" customFormat="1" x14ac:dyDescent="0.25">
      <c r="A18" s="66" t="s">
        <v>66</v>
      </c>
      <c r="B18" s="67"/>
      <c r="C18" s="67"/>
      <c r="D18" s="70">
        <f>SUM(D15:D17)</f>
        <v>150</v>
      </c>
      <c r="E18" s="67"/>
      <c r="F18" s="68"/>
      <c r="G18" s="70">
        <f>SUM(G15:G17)</f>
        <v>210</v>
      </c>
      <c r="H18" s="70">
        <f>SUM(H15:H17)</f>
        <v>420</v>
      </c>
      <c r="I18" s="67">
        <f>SUM(I15:I17)</f>
        <v>350</v>
      </c>
    </row>
    <row r="19" spans="1:9" s="1" customFormat="1" x14ac:dyDescent="0.25">
      <c r="A19" s="4"/>
      <c r="D19" s="42"/>
      <c r="F19" s="65"/>
      <c r="G19" s="65"/>
    </row>
    <row r="20" spans="1:9" s="1" customFormat="1" x14ac:dyDescent="0.25">
      <c r="A20" s="4" t="s">
        <v>67</v>
      </c>
      <c r="B20" s="1">
        <v>1</v>
      </c>
      <c r="C20" s="1" t="s">
        <v>22</v>
      </c>
      <c r="D20" s="42">
        <v>150</v>
      </c>
      <c r="E20" s="1">
        <v>5</v>
      </c>
      <c r="F20" s="65">
        <v>0.5</v>
      </c>
      <c r="G20" s="75">
        <f>F20*D20*B20</f>
        <v>75</v>
      </c>
      <c r="H20" s="1">
        <f>E20*D20*F20*B20</f>
        <v>375</v>
      </c>
      <c r="I20" s="69">
        <f>H20/1.2</f>
        <v>312.5</v>
      </c>
    </row>
    <row r="21" spans="1:9" s="1" customFormat="1" x14ac:dyDescent="0.25">
      <c r="A21" s="4"/>
      <c r="B21" s="1">
        <v>1</v>
      </c>
      <c r="C21" s="1" t="s">
        <v>68</v>
      </c>
      <c r="D21" s="42">
        <v>100</v>
      </c>
      <c r="E21" s="1">
        <v>5</v>
      </c>
      <c r="F21" s="65">
        <v>0.5</v>
      </c>
      <c r="G21" s="75">
        <f>F21*D21*B21</f>
        <v>50</v>
      </c>
      <c r="H21" s="1">
        <f>E21*D21*F21*B21</f>
        <v>250</v>
      </c>
      <c r="I21" s="69">
        <f>H21/1.2</f>
        <v>208.33333333333334</v>
      </c>
    </row>
    <row r="22" spans="1:9" s="1" customFormat="1" x14ac:dyDescent="0.25">
      <c r="A22" s="4"/>
      <c r="B22" s="1">
        <v>1</v>
      </c>
      <c r="C22" s="1" t="s">
        <v>34</v>
      </c>
      <c r="D22" s="42">
        <v>250</v>
      </c>
      <c r="E22" s="1">
        <v>5</v>
      </c>
      <c r="F22" s="65">
        <v>0.5</v>
      </c>
      <c r="G22" s="75">
        <f>F22*D22*B22</f>
        <v>125</v>
      </c>
      <c r="H22" s="1">
        <f>E22*D22*F22*B22</f>
        <v>625</v>
      </c>
      <c r="I22" s="69">
        <f>H22/1.2</f>
        <v>520.83333333333337</v>
      </c>
    </row>
    <row r="23" spans="1:9" s="1" customFormat="1" x14ac:dyDescent="0.25">
      <c r="A23" s="66" t="s">
        <v>66</v>
      </c>
      <c r="B23" s="67"/>
      <c r="C23" s="67"/>
      <c r="D23" s="70">
        <f>SUM(D20:D22)</f>
        <v>500</v>
      </c>
      <c r="E23" s="67"/>
      <c r="F23" s="68"/>
      <c r="G23" s="70">
        <f>SUM(G20:G22)</f>
        <v>250</v>
      </c>
      <c r="H23" s="70">
        <f>SUM(H20:H22)</f>
        <v>1250</v>
      </c>
      <c r="I23" s="70">
        <f>SUM(I20:I22)</f>
        <v>1041.6666666666667</v>
      </c>
    </row>
    <row r="24" spans="1:9" s="1" customFormat="1" x14ac:dyDescent="0.25">
      <c r="A24" s="4"/>
      <c r="D24" s="42"/>
      <c r="F24" s="65"/>
      <c r="G24" s="65"/>
    </row>
    <row r="25" spans="1:9" s="1" customFormat="1" x14ac:dyDescent="0.25">
      <c r="A25" s="4" t="s">
        <v>103</v>
      </c>
      <c r="B25" s="1">
        <v>1</v>
      </c>
      <c r="C25" s="1" t="s">
        <v>22</v>
      </c>
      <c r="D25" s="42">
        <v>150</v>
      </c>
      <c r="E25" s="1">
        <v>5</v>
      </c>
      <c r="F25" s="65">
        <v>0.4</v>
      </c>
      <c r="G25" s="75">
        <f>F25*D25*B25</f>
        <v>60</v>
      </c>
      <c r="H25" s="1">
        <f>E25*D25*F25*B25</f>
        <v>300</v>
      </c>
      <c r="I25" s="69">
        <f>H25/1.2</f>
        <v>250</v>
      </c>
    </row>
    <row r="26" spans="1:9" s="1" customFormat="1" x14ac:dyDescent="0.25">
      <c r="A26" s="4"/>
      <c r="B26" s="1">
        <v>1</v>
      </c>
      <c r="C26" s="1" t="s">
        <v>70</v>
      </c>
      <c r="D26" s="42">
        <v>200</v>
      </c>
      <c r="E26" s="1">
        <v>5</v>
      </c>
      <c r="F26" s="65">
        <v>0.4</v>
      </c>
      <c r="G26" s="75">
        <f>F26*D26*B26</f>
        <v>80</v>
      </c>
      <c r="H26" s="1">
        <f>E26*D26*F26*B26</f>
        <v>400</v>
      </c>
      <c r="I26" s="69">
        <f>H26/1.2</f>
        <v>333.33333333333337</v>
      </c>
    </row>
    <row r="27" spans="1:9" s="1" customFormat="1" x14ac:dyDescent="0.25">
      <c r="A27" s="4"/>
      <c r="B27" s="1">
        <v>1</v>
      </c>
      <c r="C27" s="1" t="s">
        <v>68</v>
      </c>
      <c r="D27" s="42">
        <v>150</v>
      </c>
      <c r="E27" s="1">
        <v>5</v>
      </c>
      <c r="F27" s="65">
        <v>0.4</v>
      </c>
      <c r="G27" s="75">
        <f>F27*D27*B27</f>
        <v>60</v>
      </c>
      <c r="H27" s="1">
        <f>E27*D27*F27*B27</f>
        <v>300</v>
      </c>
      <c r="I27" s="69">
        <f>H27/1.2</f>
        <v>250</v>
      </c>
    </row>
    <row r="28" spans="1:9" s="1" customFormat="1" x14ac:dyDescent="0.25">
      <c r="A28" s="66" t="s">
        <v>66</v>
      </c>
      <c r="B28" s="67"/>
      <c r="C28" s="67"/>
      <c r="D28" s="70">
        <f>SUM(D25:D27)</f>
        <v>500</v>
      </c>
      <c r="E28" s="67"/>
      <c r="F28" s="68"/>
      <c r="G28" s="70">
        <f>SUM(G25:G27)</f>
        <v>200</v>
      </c>
      <c r="H28" s="70">
        <f>SUM(H25:H27)</f>
        <v>1000</v>
      </c>
      <c r="I28" s="70">
        <f>SUM(I25:I27)</f>
        <v>833.33333333333337</v>
      </c>
    </row>
    <row r="29" spans="1:9" s="1" customFormat="1" x14ac:dyDescent="0.25">
      <c r="A29" s="4"/>
      <c r="D29" s="42"/>
      <c r="F29" s="65"/>
      <c r="G29" s="65"/>
    </row>
    <row r="30" spans="1:9" s="1" customFormat="1" x14ac:dyDescent="0.25">
      <c r="A30" s="4" t="s">
        <v>71</v>
      </c>
      <c r="B30" s="1">
        <v>1</v>
      </c>
      <c r="C30" s="1" t="s">
        <v>62</v>
      </c>
      <c r="D30" s="42">
        <v>250</v>
      </c>
      <c r="E30" s="1">
        <v>2</v>
      </c>
      <c r="F30" s="65">
        <v>0.6</v>
      </c>
      <c r="G30" s="75">
        <f>F30*D30*B30</f>
        <v>150</v>
      </c>
      <c r="H30" s="1">
        <f>E30*D30*F30*B30</f>
        <v>300</v>
      </c>
      <c r="I30" s="69">
        <f>H30/1.2</f>
        <v>250</v>
      </c>
    </row>
    <row r="31" spans="1:9" s="1" customFormat="1" x14ac:dyDescent="0.25">
      <c r="A31" s="4" t="s">
        <v>71</v>
      </c>
      <c r="B31" s="1">
        <v>0</v>
      </c>
      <c r="C31" s="1" t="s">
        <v>34</v>
      </c>
      <c r="D31" s="42">
        <v>500</v>
      </c>
      <c r="E31" s="1">
        <v>5</v>
      </c>
      <c r="F31" s="65">
        <v>0.6</v>
      </c>
      <c r="G31" s="75">
        <f t="shared" ref="G31:G33" si="0">F31*D31*B31</f>
        <v>0</v>
      </c>
      <c r="H31" s="1">
        <f>E31*D31*F31*B31</f>
        <v>0</v>
      </c>
      <c r="I31" s="69">
        <f>H31/1.2</f>
        <v>0</v>
      </c>
    </row>
    <row r="32" spans="1:9" s="1" customFormat="1" x14ac:dyDescent="0.25">
      <c r="A32" s="4" t="s">
        <v>71</v>
      </c>
      <c r="B32" s="1">
        <v>1</v>
      </c>
      <c r="C32" s="1" t="s">
        <v>39</v>
      </c>
      <c r="D32" s="42">
        <v>150</v>
      </c>
      <c r="E32" s="1">
        <v>2</v>
      </c>
      <c r="F32" s="65">
        <v>0.6</v>
      </c>
      <c r="G32" s="75">
        <f t="shared" si="0"/>
        <v>90</v>
      </c>
      <c r="H32" s="1">
        <f>E32*D32*F32*B32</f>
        <v>180</v>
      </c>
      <c r="I32" s="69">
        <f>H32/1.2</f>
        <v>150</v>
      </c>
    </row>
    <row r="33" spans="1:9" s="1" customFormat="1" x14ac:dyDescent="0.25">
      <c r="A33" s="4" t="s">
        <v>101</v>
      </c>
      <c r="B33" s="1">
        <v>1</v>
      </c>
      <c r="C33" s="1" t="s">
        <v>54</v>
      </c>
      <c r="D33" s="42">
        <v>250</v>
      </c>
      <c r="E33" s="1">
        <v>2</v>
      </c>
      <c r="F33" s="65">
        <v>0.6</v>
      </c>
      <c r="G33" s="75">
        <f t="shared" si="0"/>
        <v>150</v>
      </c>
      <c r="H33" s="1">
        <f>E33*D33*F33*B33</f>
        <v>300</v>
      </c>
      <c r="I33" s="69">
        <f>H33/1.2</f>
        <v>250</v>
      </c>
    </row>
    <row r="34" spans="1:9" s="1" customFormat="1" x14ac:dyDescent="0.25">
      <c r="A34" s="66" t="s">
        <v>66</v>
      </c>
      <c r="B34" s="67"/>
      <c r="C34" s="67"/>
      <c r="D34" s="70">
        <f>SUM(D30:D33)</f>
        <v>1150</v>
      </c>
      <c r="E34" s="67"/>
      <c r="F34" s="68"/>
      <c r="G34" s="70">
        <f>SUM(G30:G33)</f>
        <v>390</v>
      </c>
      <c r="H34" s="70">
        <f>SUM(H30:H33)</f>
        <v>780</v>
      </c>
      <c r="I34" s="70">
        <f>SUM(I30:I33)</f>
        <v>650</v>
      </c>
    </row>
    <row r="35" spans="1:9" s="1" customFormat="1" x14ac:dyDescent="0.25">
      <c r="A35" s="72"/>
      <c r="B35" s="28"/>
      <c r="C35" s="28"/>
      <c r="D35" s="44"/>
      <c r="E35" s="28"/>
      <c r="F35" s="73"/>
      <c r="G35" s="73"/>
      <c r="H35" s="28"/>
      <c r="I35" s="74"/>
    </row>
    <row r="37" spans="1:9" ht="15.75" thickBot="1" x14ac:dyDescent="0.3">
      <c r="A37" s="78" t="s">
        <v>74</v>
      </c>
      <c r="B37" s="78">
        <f>SUM(B5:B35)</f>
        <v>21</v>
      </c>
      <c r="C37" s="78"/>
      <c r="D37" s="80">
        <f>SUM(D34+D28+D23+D18+D13+D8)</f>
        <v>3900</v>
      </c>
      <c r="E37" s="78"/>
      <c r="F37" s="78"/>
      <c r="G37" s="80">
        <f>SUM(G34+G28+G23+G18+G13+G8)</f>
        <v>1990</v>
      </c>
      <c r="H37" s="80">
        <f>SUM(H34+H28+H23+H18+H13+H8)</f>
        <v>9310</v>
      </c>
      <c r="I37" s="80">
        <f>SUM(I34+I28+I23+I18+I13+I8)</f>
        <v>7758.3333333333339</v>
      </c>
    </row>
    <row r="38" spans="1:9" x14ac:dyDescent="0.25">
      <c r="G38" s="1">
        <f>+G37/D37</f>
        <v>0.51025641025641022</v>
      </c>
      <c r="H38" s="1">
        <f>+H37/G37</f>
        <v>4.6783919597989954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D15" sqref="D15"/>
    </sheetView>
  </sheetViews>
  <sheetFormatPr defaultRowHeight="15" x14ac:dyDescent="0.25"/>
  <cols>
    <col min="1" max="1" width="9.140625" style="1"/>
    <col min="2" max="2" width="17.28515625" style="1" bestFit="1" customWidth="1"/>
    <col min="3" max="3" width="8.28515625" style="1" bestFit="1" customWidth="1"/>
    <col min="4" max="4" width="26.28515625" style="42" customWidth="1"/>
    <col min="5" max="6" width="14.5703125" style="1" customWidth="1"/>
    <col min="7" max="7" width="6" style="1" hidden="1" customWidth="1"/>
    <col min="8" max="8" width="9.7109375" style="1" customWidth="1"/>
    <col min="9" max="10" width="19.5703125" style="1" customWidth="1"/>
    <col min="11" max="11" width="6" style="1" bestFit="1" customWidth="1"/>
    <col min="12" max="12" width="10.85546875" style="1" customWidth="1"/>
    <col min="13" max="14" width="19.5703125" style="1" customWidth="1"/>
    <col min="15" max="15" width="6" style="1" bestFit="1" customWidth="1"/>
  </cols>
  <sheetData>
    <row r="1" spans="1:15" x14ac:dyDescent="0.25">
      <c r="A1" s="4" t="s">
        <v>0</v>
      </c>
    </row>
    <row r="2" spans="1:15" x14ac:dyDescent="0.25">
      <c r="A2" s="4" t="s">
        <v>36</v>
      </c>
    </row>
    <row r="4" spans="1:15" x14ac:dyDescent="0.25">
      <c r="A4" s="5" t="s">
        <v>5</v>
      </c>
      <c r="B4" s="5" t="s">
        <v>1</v>
      </c>
      <c r="C4" s="8" t="s">
        <v>2</v>
      </c>
      <c r="D4" s="43" t="s">
        <v>18</v>
      </c>
      <c r="E4" s="8" t="s">
        <v>19</v>
      </c>
      <c r="F4" s="8" t="s">
        <v>20</v>
      </c>
      <c r="G4" s="8" t="s">
        <v>20</v>
      </c>
      <c r="H4" s="8" t="s">
        <v>4</v>
      </c>
      <c r="I4" s="43" t="s">
        <v>18</v>
      </c>
      <c r="J4" s="8" t="s">
        <v>19</v>
      </c>
      <c r="K4" s="8" t="s">
        <v>20</v>
      </c>
      <c r="L4" s="8" t="s">
        <v>3</v>
      </c>
      <c r="M4" s="43" t="s">
        <v>18</v>
      </c>
      <c r="N4" s="8" t="s">
        <v>19</v>
      </c>
      <c r="O4" s="8" t="s">
        <v>20</v>
      </c>
    </row>
    <row r="5" spans="1:15" ht="15.75" x14ac:dyDescent="0.25">
      <c r="A5" s="2" t="s">
        <v>12</v>
      </c>
      <c r="B5" s="58">
        <v>42882</v>
      </c>
      <c r="C5" s="36"/>
      <c r="D5" s="45"/>
      <c r="E5" s="37"/>
      <c r="F5" s="37"/>
      <c r="G5" s="38"/>
      <c r="H5" s="36"/>
      <c r="I5" s="45"/>
      <c r="J5" s="37"/>
      <c r="K5" s="38"/>
      <c r="L5" s="36"/>
      <c r="M5" s="45"/>
      <c r="N5" s="37"/>
      <c r="O5" s="38"/>
    </row>
    <row r="6" spans="1:15" ht="16.5" thickBot="1" x14ac:dyDescent="0.3">
      <c r="A6" s="3" t="s">
        <v>6</v>
      </c>
      <c r="B6" s="56">
        <v>42883</v>
      </c>
      <c r="C6" s="36"/>
      <c r="D6" s="45"/>
      <c r="E6" s="37"/>
      <c r="F6" s="37"/>
      <c r="G6" s="38"/>
      <c r="H6" s="36"/>
      <c r="I6" s="45"/>
      <c r="J6" s="37"/>
      <c r="K6" s="38"/>
      <c r="L6" s="36"/>
      <c r="M6" s="45"/>
      <c r="N6" s="37"/>
      <c r="O6" s="38"/>
    </row>
    <row r="7" spans="1:15" ht="15.75" x14ac:dyDescent="0.25">
      <c r="A7" s="3" t="s">
        <v>7</v>
      </c>
      <c r="B7" s="57">
        <v>42884</v>
      </c>
      <c r="C7" s="36"/>
      <c r="D7" s="45"/>
      <c r="E7" s="37"/>
      <c r="F7" s="37"/>
      <c r="G7" s="38"/>
      <c r="H7" s="36"/>
      <c r="I7" s="45"/>
      <c r="J7" s="37"/>
      <c r="K7" s="38"/>
      <c r="L7" s="36"/>
      <c r="M7" s="45"/>
      <c r="N7" s="37"/>
      <c r="O7" s="38"/>
    </row>
    <row r="8" spans="1:15" ht="15.75" x14ac:dyDescent="0.25">
      <c r="A8" s="2" t="s">
        <v>8</v>
      </c>
      <c r="B8" s="58">
        <v>42885</v>
      </c>
      <c r="H8" s="36"/>
      <c r="I8" s="45"/>
      <c r="J8" s="37"/>
      <c r="K8" s="38"/>
      <c r="L8" s="36"/>
      <c r="M8" s="45"/>
      <c r="N8" s="37"/>
      <c r="O8" s="38"/>
    </row>
    <row r="9" spans="1:15" ht="30" x14ac:dyDescent="0.25">
      <c r="A9" s="2" t="s">
        <v>9</v>
      </c>
      <c r="B9" s="58">
        <v>42886</v>
      </c>
      <c r="C9" s="17" t="s">
        <v>14</v>
      </c>
      <c r="D9" s="51" t="s">
        <v>79</v>
      </c>
      <c r="E9" s="31" t="s">
        <v>22</v>
      </c>
      <c r="F9" s="31">
        <v>3000</v>
      </c>
      <c r="G9" s="18">
        <v>2250</v>
      </c>
      <c r="H9" s="19" t="s">
        <v>23</v>
      </c>
      <c r="I9" s="47" t="s">
        <v>52</v>
      </c>
      <c r="J9" s="32" t="s">
        <v>35</v>
      </c>
      <c r="K9" s="32">
        <v>2000</v>
      </c>
      <c r="L9" s="21" t="s">
        <v>28</v>
      </c>
      <c r="M9" s="52" t="s">
        <v>47</v>
      </c>
      <c r="N9" s="33" t="s">
        <v>42</v>
      </c>
      <c r="O9" s="22">
        <v>1000</v>
      </c>
    </row>
    <row r="10" spans="1:15" ht="30" x14ac:dyDescent="0.25">
      <c r="A10" s="2" t="s">
        <v>10</v>
      </c>
      <c r="B10" s="58">
        <v>42887</v>
      </c>
      <c r="C10" s="36"/>
      <c r="D10" s="45"/>
      <c r="E10" s="37"/>
      <c r="F10" s="37"/>
      <c r="G10" s="18">
        <v>2250</v>
      </c>
      <c r="H10" s="15" t="s">
        <v>13</v>
      </c>
      <c r="I10" s="46" t="s">
        <v>104</v>
      </c>
      <c r="J10" s="30" t="s">
        <v>34</v>
      </c>
      <c r="K10" s="16">
        <v>1500</v>
      </c>
      <c r="L10" s="13" t="s">
        <v>24</v>
      </c>
      <c r="M10" s="48" t="s">
        <v>97</v>
      </c>
      <c r="N10" s="29" t="s">
        <v>55</v>
      </c>
      <c r="O10" s="14">
        <v>600</v>
      </c>
    </row>
    <row r="11" spans="1:15" s="1" customFormat="1" ht="30" x14ac:dyDescent="0.25">
      <c r="A11" s="2" t="s">
        <v>10</v>
      </c>
      <c r="B11" s="58">
        <v>42887</v>
      </c>
      <c r="C11" s="36"/>
      <c r="D11" s="45"/>
      <c r="E11" s="37"/>
      <c r="F11" s="37"/>
      <c r="G11" s="18"/>
      <c r="H11" s="36"/>
      <c r="I11" s="45"/>
      <c r="J11" s="37"/>
      <c r="K11" s="37"/>
      <c r="L11" s="23" t="s">
        <v>106</v>
      </c>
      <c r="M11" s="49" t="s">
        <v>107</v>
      </c>
      <c r="N11" s="34" t="s">
        <v>42</v>
      </c>
      <c r="O11" s="24">
        <v>1500</v>
      </c>
    </row>
    <row r="12" spans="1:15" s="1" customFormat="1" ht="15.75" x14ac:dyDescent="0.25">
      <c r="A12" s="2" t="s">
        <v>11</v>
      </c>
      <c r="B12" s="58">
        <v>42888</v>
      </c>
      <c r="C12" s="23" t="s">
        <v>106</v>
      </c>
      <c r="D12" s="49" t="s">
        <v>107</v>
      </c>
      <c r="E12" s="34" t="s">
        <v>22</v>
      </c>
      <c r="F12" s="24">
        <v>1500</v>
      </c>
      <c r="G12" s="18"/>
      <c r="H12" s="36"/>
      <c r="I12" s="45"/>
      <c r="J12" s="37"/>
      <c r="K12" s="37"/>
      <c r="L12" s="36"/>
      <c r="M12" s="45"/>
      <c r="N12" s="37"/>
      <c r="O12" s="38"/>
    </row>
    <row r="13" spans="1:15" ht="30" x14ac:dyDescent="0.25">
      <c r="A13" s="2" t="s">
        <v>11</v>
      </c>
      <c r="B13" s="58">
        <v>42888</v>
      </c>
      <c r="C13" s="15" t="s">
        <v>13</v>
      </c>
      <c r="D13" s="46" t="s">
        <v>50</v>
      </c>
      <c r="E13" s="30" t="s">
        <v>62</v>
      </c>
      <c r="F13" s="30">
        <v>1500</v>
      </c>
      <c r="G13" s="38"/>
      <c r="H13" s="17" t="s">
        <v>14</v>
      </c>
      <c r="I13" s="51" t="s">
        <v>79</v>
      </c>
      <c r="J13" s="31" t="s">
        <v>34</v>
      </c>
      <c r="K13" s="31">
        <v>3000</v>
      </c>
      <c r="L13" s="19" t="s">
        <v>23</v>
      </c>
      <c r="M13" s="47" t="s">
        <v>53</v>
      </c>
      <c r="N13" s="32" t="s">
        <v>54</v>
      </c>
      <c r="O13" s="20">
        <v>1000</v>
      </c>
    </row>
    <row r="14" spans="1:15" ht="30" x14ac:dyDescent="0.25">
      <c r="A14" s="2" t="s">
        <v>12</v>
      </c>
      <c r="B14" s="58">
        <v>42889</v>
      </c>
      <c r="C14" s="13" t="s">
        <v>24</v>
      </c>
      <c r="D14" s="48" t="s">
        <v>97</v>
      </c>
      <c r="E14" s="29" t="s">
        <v>62</v>
      </c>
      <c r="F14" s="14">
        <v>600</v>
      </c>
      <c r="G14" s="16">
        <v>1500</v>
      </c>
      <c r="H14" s="23" t="s">
        <v>106</v>
      </c>
      <c r="I14" s="49" t="s">
        <v>107</v>
      </c>
      <c r="J14" s="34" t="s">
        <v>34</v>
      </c>
      <c r="K14" s="24">
        <v>1500</v>
      </c>
      <c r="L14" s="15" t="s">
        <v>13</v>
      </c>
      <c r="M14" s="46" t="s">
        <v>50</v>
      </c>
      <c r="N14" s="30" t="s">
        <v>54</v>
      </c>
      <c r="O14" s="16">
        <v>1500</v>
      </c>
    </row>
    <row r="15" spans="1:15" ht="30.75" thickBot="1" x14ac:dyDescent="0.3">
      <c r="A15" s="3" t="s">
        <v>6</v>
      </c>
      <c r="B15" s="56">
        <v>42890</v>
      </c>
      <c r="C15" s="21" t="s">
        <v>28</v>
      </c>
      <c r="D15" s="52" t="s">
        <v>51</v>
      </c>
      <c r="E15" s="33" t="s">
        <v>93</v>
      </c>
      <c r="F15" s="33">
        <v>3000</v>
      </c>
      <c r="G15" s="22">
        <v>3000</v>
      </c>
      <c r="H15" s="13" t="s">
        <v>24</v>
      </c>
      <c r="I15" s="48" t="s">
        <v>97</v>
      </c>
      <c r="J15" s="29" t="s">
        <v>34</v>
      </c>
      <c r="K15" s="14">
        <v>600</v>
      </c>
      <c r="L15" s="17" t="s">
        <v>14</v>
      </c>
      <c r="M15" s="51" t="s">
        <v>79</v>
      </c>
      <c r="N15" s="31" t="s">
        <v>69</v>
      </c>
      <c r="O15" s="18">
        <v>3000</v>
      </c>
    </row>
    <row r="16" spans="1:15" s="1" customFormat="1" ht="16.5" thickBot="1" x14ac:dyDescent="0.3">
      <c r="A16" s="3" t="s">
        <v>6</v>
      </c>
      <c r="B16" s="56">
        <v>42890</v>
      </c>
      <c r="C16" s="36"/>
      <c r="D16" s="45"/>
      <c r="E16" s="37"/>
      <c r="F16" s="37"/>
      <c r="G16" s="22"/>
      <c r="H16" s="39" t="s">
        <v>27</v>
      </c>
      <c r="I16" s="50" t="s">
        <v>46</v>
      </c>
      <c r="J16" s="40" t="s">
        <v>35</v>
      </c>
      <c r="K16" s="41">
        <v>1500</v>
      </c>
      <c r="L16" s="17"/>
      <c r="M16" s="51"/>
      <c r="N16" s="31"/>
      <c r="O16" s="18"/>
    </row>
    <row r="17" spans="1:15" ht="45.75" thickBot="1" x14ac:dyDescent="0.3">
      <c r="A17" s="3" t="s">
        <v>7</v>
      </c>
      <c r="B17" s="56">
        <v>42891</v>
      </c>
      <c r="C17" s="19" t="s">
        <v>23</v>
      </c>
      <c r="D17" s="47" t="s">
        <v>52</v>
      </c>
      <c r="E17" s="32" t="s">
        <v>93</v>
      </c>
      <c r="F17" s="32">
        <v>2000</v>
      </c>
      <c r="G17" s="20">
        <v>1000</v>
      </c>
      <c r="H17" s="21" t="s">
        <v>28</v>
      </c>
      <c r="I17" s="52" t="s">
        <v>51</v>
      </c>
      <c r="J17" s="33" t="s">
        <v>35</v>
      </c>
      <c r="K17" s="22">
        <v>3000</v>
      </c>
      <c r="L17" s="17" t="s">
        <v>14</v>
      </c>
      <c r="M17" s="51" t="s">
        <v>79</v>
      </c>
      <c r="N17" s="31" t="s">
        <v>69</v>
      </c>
      <c r="O17" s="18">
        <v>3000</v>
      </c>
    </row>
    <row r="18" spans="1:15" ht="15.75" x14ac:dyDescent="0.25">
      <c r="A18" s="37"/>
      <c r="B18" s="54"/>
      <c r="C18" s="9" t="s">
        <v>32</v>
      </c>
      <c r="D18" s="55"/>
      <c r="E18" s="27"/>
      <c r="F18" s="27">
        <v>1500</v>
      </c>
      <c r="G18" s="10">
        <v>1000</v>
      </c>
      <c r="H18" s="9" t="s">
        <v>32</v>
      </c>
      <c r="I18" s="55"/>
      <c r="J18" s="27"/>
      <c r="K18" s="10">
        <v>1500</v>
      </c>
      <c r="L18" s="9" t="s">
        <v>32</v>
      </c>
      <c r="M18" s="55"/>
      <c r="N18" s="27" t="s">
        <v>100</v>
      </c>
      <c r="O18" s="10">
        <v>1500</v>
      </c>
    </row>
    <row r="19" spans="1:15" ht="15.75" thickBot="1" x14ac:dyDescent="0.3">
      <c r="A19" s="35" t="s">
        <v>48</v>
      </c>
      <c r="B19" s="35"/>
      <c r="C19" s="25" t="s">
        <v>31</v>
      </c>
      <c r="D19" s="53"/>
      <c r="E19" s="35"/>
      <c r="F19" s="26">
        <f>SUM(F5:F18)</f>
        <v>13100</v>
      </c>
      <c r="G19" s="26">
        <f>SUM(G5:G18)</f>
        <v>11000</v>
      </c>
      <c r="H19" s="25" t="s">
        <v>31</v>
      </c>
      <c r="I19" s="53"/>
      <c r="J19" s="35"/>
      <c r="K19" s="26">
        <f>SUM(K5:K18)</f>
        <v>14600</v>
      </c>
      <c r="L19" s="25" t="s">
        <v>31</v>
      </c>
      <c r="M19" s="53"/>
      <c r="N19" s="35"/>
      <c r="O19" s="26">
        <f>SUM(O5:O18)</f>
        <v>13100</v>
      </c>
    </row>
    <row r="20" spans="1:15" ht="15.75" thickBot="1" x14ac:dyDescent="0.3"/>
    <row r="21" spans="1:15" ht="15.75" thickBot="1" x14ac:dyDescent="0.3">
      <c r="A21" s="62" t="s">
        <v>49</v>
      </c>
      <c r="B21" s="63"/>
      <c r="C21" s="64">
        <f>SUM(F19+K19+O19)</f>
        <v>40800</v>
      </c>
    </row>
    <row r="23" spans="1:15" x14ac:dyDescent="0.25">
      <c r="D23" s="1"/>
      <c r="L23"/>
      <c r="M23"/>
      <c r="N23"/>
      <c r="O23"/>
    </row>
    <row r="24" spans="1:15" x14ac:dyDescent="0.25">
      <c r="A24" s="85" t="s">
        <v>105</v>
      </c>
      <c r="D24" s="1"/>
      <c r="L24"/>
      <c r="M24"/>
      <c r="N24"/>
      <c r="O24"/>
    </row>
    <row r="25" spans="1:15" x14ac:dyDescent="0.25">
      <c r="A25" s="86" t="s">
        <v>80</v>
      </c>
    </row>
    <row r="26" spans="1:15" x14ac:dyDescent="0.25">
      <c r="A26" s="40" t="s">
        <v>27</v>
      </c>
    </row>
    <row r="27" spans="1:15" x14ac:dyDescent="0.25">
      <c r="A27" s="33" t="s">
        <v>28</v>
      </c>
    </row>
    <row r="28" spans="1:15" x14ac:dyDescent="0.25">
      <c r="A28" s="32" t="s">
        <v>23</v>
      </c>
    </row>
    <row r="29" spans="1:15" x14ac:dyDescent="0.25">
      <c r="A29" s="30" t="s">
        <v>13</v>
      </c>
    </row>
    <row r="30" spans="1:15" x14ac:dyDescent="0.25">
      <c r="A30" s="29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workbookViewId="0">
      <selection activeCell="E30" sqref="E30"/>
    </sheetView>
  </sheetViews>
  <sheetFormatPr defaultRowHeight="15" x14ac:dyDescent="0.25"/>
  <cols>
    <col min="1" max="1" width="35" style="42" customWidth="1"/>
    <col min="2" max="2" width="8.5703125" style="1" bestFit="1" customWidth="1"/>
    <col min="3" max="3" width="14" style="1" bestFit="1" customWidth="1"/>
    <col min="4" max="4" width="8.42578125" style="42" bestFit="1" customWidth="1"/>
    <col min="5" max="5" width="7.5703125" style="1" customWidth="1"/>
    <col min="6" max="6" width="9.140625" style="1" customWidth="1"/>
    <col min="7" max="7" width="8.140625" style="1" bestFit="1" customWidth="1"/>
    <col min="8" max="8" width="9.7109375" style="1" customWidth="1"/>
    <col min="9" max="9" width="19.5703125" style="1" customWidth="1"/>
  </cols>
  <sheetData>
    <row r="1" spans="1:9" x14ac:dyDescent="0.25">
      <c r="A1" s="82" t="s">
        <v>0</v>
      </c>
    </row>
    <row r="2" spans="1:9" ht="30" x14ac:dyDescent="0.25">
      <c r="A2" s="82" t="s">
        <v>78</v>
      </c>
    </row>
    <row r="3" spans="1:9" x14ac:dyDescent="0.25">
      <c r="A3" s="82"/>
    </row>
    <row r="4" spans="1:9" ht="60" x14ac:dyDescent="0.25">
      <c r="A4" s="71" t="s">
        <v>18</v>
      </c>
      <c r="B4" s="71" t="s">
        <v>57</v>
      </c>
      <c r="C4" s="71" t="s">
        <v>58</v>
      </c>
      <c r="D4" s="71" t="s">
        <v>59</v>
      </c>
      <c r="E4" s="71" t="s">
        <v>60</v>
      </c>
      <c r="F4" s="71" t="s">
        <v>61</v>
      </c>
      <c r="G4" s="71" t="s">
        <v>73</v>
      </c>
      <c r="H4" s="71" t="s">
        <v>63</v>
      </c>
      <c r="I4" s="71" t="s">
        <v>64</v>
      </c>
    </row>
    <row r="5" spans="1:9" x14ac:dyDescent="0.25">
      <c r="A5" s="82" t="s">
        <v>96</v>
      </c>
      <c r="B5" s="1">
        <v>1</v>
      </c>
      <c r="C5" s="1" t="s">
        <v>62</v>
      </c>
      <c r="D5" s="42">
        <v>350</v>
      </c>
      <c r="E5" s="1">
        <v>10</v>
      </c>
      <c r="F5" s="65">
        <v>0.8</v>
      </c>
      <c r="G5" s="75">
        <f>F5*D5*B5</f>
        <v>280</v>
      </c>
      <c r="H5" s="1">
        <f>E5*D5*F5*B5</f>
        <v>2800</v>
      </c>
      <c r="I5" s="69">
        <f>H5/1.2</f>
        <v>2333.3333333333335</v>
      </c>
    </row>
    <row r="6" spans="1:9" x14ac:dyDescent="0.25">
      <c r="A6" s="82"/>
      <c r="B6" s="1">
        <v>1</v>
      </c>
      <c r="C6" s="1" t="s">
        <v>34</v>
      </c>
      <c r="D6" s="42">
        <v>250</v>
      </c>
      <c r="E6" s="1">
        <v>10</v>
      </c>
      <c r="F6" s="65">
        <v>0.8</v>
      </c>
      <c r="G6" s="75">
        <f>F6*D6*B6</f>
        <v>200</v>
      </c>
      <c r="H6" s="1">
        <f>E6*D6*F6*B6</f>
        <v>2000</v>
      </c>
      <c r="I6" s="69">
        <f>H6/1.2</f>
        <v>1666.6666666666667</v>
      </c>
    </row>
    <row r="7" spans="1:9" s="1" customFormat="1" x14ac:dyDescent="0.25">
      <c r="A7" s="82"/>
      <c r="B7" s="1">
        <v>1</v>
      </c>
      <c r="C7" s="1" t="s">
        <v>94</v>
      </c>
      <c r="D7" s="42">
        <v>500</v>
      </c>
      <c r="E7" s="1">
        <v>10</v>
      </c>
      <c r="F7" s="65">
        <v>0.8</v>
      </c>
      <c r="G7" s="75">
        <f>F7*D7*B7</f>
        <v>400</v>
      </c>
      <c r="H7" s="1">
        <f>E7*D7*F7*B7</f>
        <v>4000</v>
      </c>
      <c r="I7" s="69">
        <f>H7/1.2</f>
        <v>3333.3333333333335</v>
      </c>
    </row>
    <row r="8" spans="1:9" x14ac:dyDescent="0.25">
      <c r="A8" s="83" t="s">
        <v>66</v>
      </c>
      <c r="B8" s="67"/>
      <c r="C8" s="67"/>
      <c r="D8" s="70">
        <f>SUM(D5:D6)</f>
        <v>600</v>
      </c>
      <c r="E8" s="67"/>
      <c r="F8" s="68"/>
      <c r="G8" s="70">
        <f>SUM(G5:G6)</f>
        <v>480</v>
      </c>
      <c r="H8" s="70">
        <f>SUM(H5:H6)</f>
        <v>4800</v>
      </c>
      <c r="I8" s="70">
        <f>SUM(I5:I6)</f>
        <v>4000</v>
      </c>
    </row>
    <row r="9" spans="1:9" x14ac:dyDescent="0.25">
      <c r="A9" s="82"/>
      <c r="F9" s="65"/>
      <c r="G9" s="65"/>
    </row>
    <row r="10" spans="1:9" s="1" customFormat="1" x14ac:dyDescent="0.25">
      <c r="A10" s="82" t="s">
        <v>21</v>
      </c>
      <c r="B10" s="1">
        <v>1</v>
      </c>
      <c r="C10" s="1" t="s">
        <v>76</v>
      </c>
      <c r="D10" s="42">
        <v>500</v>
      </c>
      <c r="E10" s="1">
        <v>2</v>
      </c>
      <c r="F10" s="65">
        <v>0.7</v>
      </c>
      <c r="G10" s="75">
        <f>F10*D10*B10</f>
        <v>350</v>
      </c>
      <c r="H10" s="1">
        <f>E10*D10*F10*B10</f>
        <v>700</v>
      </c>
      <c r="I10" s="69">
        <f>H10/1.2</f>
        <v>583.33333333333337</v>
      </c>
    </row>
    <row r="11" spans="1:9" s="1" customFormat="1" x14ac:dyDescent="0.25">
      <c r="A11" s="82" t="s">
        <v>77</v>
      </c>
      <c r="B11" s="1">
        <v>1</v>
      </c>
      <c r="C11" s="1" t="s">
        <v>54</v>
      </c>
      <c r="D11" s="42">
        <v>100</v>
      </c>
      <c r="E11" s="1">
        <v>5</v>
      </c>
      <c r="F11" s="65">
        <v>0.8</v>
      </c>
      <c r="G11" s="75">
        <f>F11*D11*B11</f>
        <v>80</v>
      </c>
      <c r="H11" s="1">
        <f>E11*D11*F11*B11</f>
        <v>400</v>
      </c>
      <c r="I11" s="94">
        <f>H11/1.2</f>
        <v>333.33333333333337</v>
      </c>
    </row>
    <row r="12" spans="1:9" x14ac:dyDescent="0.25">
      <c r="A12" s="83" t="s">
        <v>66</v>
      </c>
      <c r="B12" s="67"/>
      <c r="C12" s="67"/>
      <c r="D12" s="76">
        <f>SUM(D10:D11)</f>
        <v>600</v>
      </c>
      <c r="E12" s="67"/>
      <c r="F12" s="68"/>
      <c r="G12" s="76">
        <f>SUM(G10:G11)</f>
        <v>430</v>
      </c>
      <c r="H12" s="76">
        <f>SUM(H10:H11)</f>
        <v>1100</v>
      </c>
      <c r="I12" s="70">
        <f>SUM(I10:I11)</f>
        <v>916.66666666666674</v>
      </c>
    </row>
    <row r="13" spans="1:9" x14ac:dyDescent="0.25">
      <c r="A13" s="82"/>
      <c r="F13" s="65"/>
      <c r="G13" s="65"/>
    </row>
    <row r="14" spans="1:9" x14ac:dyDescent="0.25">
      <c r="A14" s="82" t="s">
        <v>99</v>
      </c>
      <c r="B14" s="1">
        <v>2</v>
      </c>
      <c r="C14" s="1" t="s">
        <v>62</v>
      </c>
      <c r="D14" s="42">
        <v>50</v>
      </c>
      <c r="E14" s="1">
        <v>2</v>
      </c>
      <c r="F14" s="65">
        <v>0.7</v>
      </c>
      <c r="G14" s="75">
        <f>F14*D14*B14</f>
        <v>70</v>
      </c>
      <c r="H14" s="1">
        <f>E14*D14*F14*B14</f>
        <v>140</v>
      </c>
      <c r="I14" s="69">
        <f>H14/1.2</f>
        <v>116.66666666666667</v>
      </c>
    </row>
    <row r="15" spans="1:9" x14ac:dyDescent="0.25">
      <c r="A15" s="82"/>
      <c r="B15" s="1">
        <v>2</v>
      </c>
      <c r="C15" s="1" t="s">
        <v>55</v>
      </c>
      <c r="D15" s="42">
        <v>50</v>
      </c>
      <c r="E15" s="1">
        <v>2</v>
      </c>
      <c r="F15" s="65">
        <v>0.7</v>
      </c>
      <c r="G15" s="75">
        <f>F15*D15*B15</f>
        <v>70</v>
      </c>
      <c r="H15" s="1">
        <f>E15*D15*F15*B15</f>
        <v>140</v>
      </c>
      <c r="I15" s="69">
        <f>H15/1.2</f>
        <v>116.66666666666667</v>
      </c>
    </row>
    <row r="16" spans="1:9" x14ac:dyDescent="0.25">
      <c r="A16" s="82"/>
      <c r="B16" s="1">
        <v>2</v>
      </c>
      <c r="C16" s="1" t="s">
        <v>34</v>
      </c>
      <c r="D16" s="42">
        <v>50</v>
      </c>
      <c r="E16" s="1">
        <v>2</v>
      </c>
      <c r="F16" s="65">
        <v>0.7</v>
      </c>
      <c r="G16" s="75">
        <f>F16*D16*B16</f>
        <v>70</v>
      </c>
      <c r="H16" s="1">
        <f>E16*D16*F16*B16</f>
        <v>140</v>
      </c>
      <c r="I16" s="69">
        <f>H16/1.2</f>
        <v>116.66666666666667</v>
      </c>
    </row>
    <row r="17" spans="1:9" x14ac:dyDescent="0.25">
      <c r="A17" s="83" t="s">
        <v>66</v>
      </c>
      <c r="B17" s="67"/>
      <c r="C17" s="67"/>
      <c r="D17" s="70">
        <f>SUM(D14:D16)</f>
        <v>150</v>
      </c>
      <c r="E17" s="67"/>
      <c r="F17" s="68"/>
      <c r="G17" s="70">
        <f>SUM(G14:G16)</f>
        <v>210</v>
      </c>
      <c r="H17" s="70">
        <f>SUM(H14:H16)</f>
        <v>420</v>
      </c>
      <c r="I17" s="67">
        <f>SUM(I14:I16)</f>
        <v>350</v>
      </c>
    </row>
    <row r="18" spans="1:9" x14ac:dyDescent="0.25">
      <c r="A18" s="82"/>
      <c r="F18" s="65"/>
      <c r="G18" s="65"/>
    </row>
    <row r="19" spans="1:9" x14ac:dyDescent="0.25">
      <c r="A19" s="82" t="s">
        <v>108</v>
      </c>
      <c r="B19" s="1">
        <v>1</v>
      </c>
      <c r="C19" s="1" t="s">
        <v>22</v>
      </c>
      <c r="D19" s="42">
        <v>200</v>
      </c>
      <c r="E19" s="1">
        <v>5</v>
      </c>
      <c r="F19" s="65">
        <v>0.4</v>
      </c>
      <c r="G19" s="75">
        <f>F19*D19*B19</f>
        <v>80</v>
      </c>
      <c r="H19" s="1">
        <f>E19*D19*F19*B19</f>
        <v>400</v>
      </c>
      <c r="I19" s="69">
        <f>H19/1.2</f>
        <v>333.33333333333337</v>
      </c>
    </row>
    <row r="20" spans="1:9" x14ac:dyDescent="0.25">
      <c r="A20" s="82"/>
      <c r="B20" s="1">
        <v>1</v>
      </c>
      <c r="C20" s="1" t="s">
        <v>34</v>
      </c>
      <c r="D20" s="42">
        <v>250</v>
      </c>
      <c r="E20" s="1">
        <v>5</v>
      </c>
      <c r="F20" s="65">
        <v>0.4</v>
      </c>
      <c r="G20" s="75">
        <f>F20*D20*B20</f>
        <v>100</v>
      </c>
      <c r="H20" s="1">
        <f>E20*D20*F20*B20</f>
        <v>500</v>
      </c>
      <c r="I20" s="69">
        <f>H20/1.2</f>
        <v>416.66666666666669</v>
      </c>
    </row>
    <row r="21" spans="1:9" x14ac:dyDescent="0.25">
      <c r="A21" s="82"/>
      <c r="B21" s="1">
        <v>1</v>
      </c>
      <c r="C21" s="1" t="s">
        <v>42</v>
      </c>
      <c r="D21" s="42">
        <v>200</v>
      </c>
      <c r="E21" s="1">
        <v>5</v>
      </c>
      <c r="F21" s="65">
        <v>0.4</v>
      </c>
      <c r="G21" s="75">
        <f>F21*D21*B21</f>
        <v>80</v>
      </c>
      <c r="H21" s="1">
        <f>E21*D21*F21*B21</f>
        <v>400</v>
      </c>
      <c r="I21" s="69">
        <f>H21/1.2</f>
        <v>333.33333333333337</v>
      </c>
    </row>
    <row r="22" spans="1:9" x14ac:dyDescent="0.25">
      <c r="A22" s="83" t="s">
        <v>66</v>
      </c>
      <c r="B22" s="67"/>
      <c r="C22" s="67"/>
      <c r="D22" s="70">
        <f>SUM(D19:D21)</f>
        <v>650</v>
      </c>
      <c r="E22" s="67"/>
      <c r="F22" s="68"/>
      <c r="G22" s="70">
        <f>SUM(G19:G21)</f>
        <v>260</v>
      </c>
      <c r="H22" s="70">
        <f>SUM(H19:H21)</f>
        <v>1300</v>
      </c>
      <c r="I22" s="70">
        <f>SUM(I19:I21)</f>
        <v>1083.3333333333335</v>
      </c>
    </row>
    <row r="23" spans="1:9" x14ac:dyDescent="0.25">
      <c r="A23" s="82"/>
      <c r="F23" s="65"/>
      <c r="G23" s="65"/>
    </row>
    <row r="24" spans="1:9" x14ac:dyDescent="0.25">
      <c r="A24" s="82" t="s">
        <v>95</v>
      </c>
      <c r="B24" s="1">
        <v>1</v>
      </c>
      <c r="C24" s="1" t="s">
        <v>22</v>
      </c>
      <c r="D24" s="42">
        <v>300</v>
      </c>
      <c r="E24" s="1">
        <v>5</v>
      </c>
      <c r="F24" s="65">
        <v>0.5</v>
      </c>
      <c r="G24" s="75">
        <f>F24*D24*B24</f>
        <v>150</v>
      </c>
      <c r="H24" s="1">
        <f>E24*D24*F24*B24</f>
        <v>750</v>
      </c>
      <c r="I24" s="69">
        <f>H24/1.2</f>
        <v>625</v>
      </c>
    </row>
    <row r="25" spans="1:9" x14ac:dyDescent="0.25">
      <c r="A25" s="82"/>
      <c r="B25" s="1">
        <v>1</v>
      </c>
      <c r="C25" s="1" t="s">
        <v>34</v>
      </c>
      <c r="D25" s="42">
        <v>300</v>
      </c>
      <c r="E25" s="1">
        <v>5</v>
      </c>
      <c r="F25" s="65">
        <v>0.5</v>
      </c>
      <c r="G25" s="75">
        <f>F25*D25*B25</f>
        <v>150</v>
      </c>
      <c r="H25" s="1">
        <f>E25*D25*F25*B25</f>
        <v>750</v>
      </c>
      <c r="I25" s="69">
        <f>H25/1.2</f>
        <v>625</v>
      </c>
    </row>
    <row r="26" spans="1:9" x14ac:dyDescent="0.25">
      <c r="A26" s="82"/>
      <c r="B26" s="1">
        <v>2</v>
      </c>
      <c r="C26" s="1" t="s">
        <v>69</v>
      </c>
      <c r="D26" s="42">
        <v>300</v>
      </c>
      <c r="E26" s="1">
        <v>5</v>
      </c>
      <c r="F26" s="65">
        <v>0.5</v>
      </c>
      <c r="G26" s="75">
        <f>F26*D26*B26</f>
        <v>300</v>
      </c>
      <c r="H26" s="1">
        <f>E26*D26*F26*B26</f>
        <v>1500</v>
      </c>
      <c r="I26" s="69">
        <f>H26/1.2</f>
        <v>1250</v>
      </c>
    </row>
    <row r="27" spans="1:9" x14ac:dyDescent="0.25">
      <c r="A27" s="83" t="s">
        <v>66</v>
      </c>
      <c r="B27" s="67"/>
      <c r="C27" s="67"/>
      <c r="D27" s="70">
        <f>SUM(D24:D26)</f>
        <v>900</v>
      </c>
      <c r="E27" s="67"/>
      <c r="F27" s="68"/>
      <c r="G27" s="70">
        <f>SUM(G24:G26)</f>
        <v>600</v>
      </c>
      <c r="H27" s="70">
        <f>SUM(H24:H26)</f>
        <v>3000</v>
      </c>
      <c r="I27" s="70">
        <f>SUM(I24:I26)</f>
        <v>2500</v>
      </c>
    </row>
    <row r="28" spans="1:9" x14ac:dyDescent="0.25">
      <c r="A28" s="82"/>
      <c r="F28" s="65"/>
      <c r="G28" s="65"/>
    </row>
    <row r="29" spans="1:9" x14ac:dyDescent="0.25">
      <c r="A29" s="82" t="s">
        <v>75</v>
      </c>
      <c r="B29" s="1">
        <v>1</v>
      </c>
      <c r="C29" s="1" t="s">
        <v>109</v>
      </c>
      <c r="D29" s="42">
        <v>500</v>
      </c>
      <c r="E29" s="1">
        <v>2</v>
      </c>
      <c r="F29" s="65">
        <v>0.75</v>
      </c>
      <c r="G29" s="75">
        <f>F29*D29*B29</f>
        <v>375</v>
      </c>
      <c r="H29" s="69">
        <f>E29*D29*F29*B29</f>
        <v>750</v>
      </c>
      <c r="I29" s="69">
        <f>H29/1.2</f>
        <v>625</v>
      </c>
    </row>
    <row r="30" spans="1:9" x14ac:dyDescent="0.25">
      <c r="A30" s="82"/>
      <c r="B30" s="1">
        <v>1</v>
      </c>
      <c r="C30" s="1" t="s">
        <v>35</v>
      </c>
      <c r="D30" s="42">
        <v>500</v>
      </c>
      <c r="E30" s="1">
        <v>2</v>
      </c>
      <c r="F30" s="65">
        <v>0.75</v>
      </c>
      <c r="G30" s="75">
        <f>F30*D30*B30</f>
        <v>375</v>
      </c>
      <c r="H30" s="69">
        <f>E30*D30*F30*B30</f>
        <v>750</v>
      </c>
      <c r="I30" s="69">
        <f>H30/1.2</f>
        <v>625</v>
      </c>
    </row>
    <row r="31" spans="1:9" s="1" customFormat="1" x14ac:dyDescent="0.25">
      <c r="A31" s="82" t="s">
        <v>102</v>
      </c>
      <c r="B31" s="1">
        <v>1</v>
      </c>
      <c r="C31" s="1" t="s">
        <v>42</v>
      </c>
      <c r="D31" s="42">
        <v>200</v>
      </c>
      <c r="E31" s="1">
        <v>2</v>
      </c>
      <c r="F31" s="65">
        <v>0.6</v>
      </c>
      <c r="G31" s="75">
        <f>F31*D31*B31</f>
        <v>120</v>
      </c>
      <c r="H31" s="69">
        <f>E31*D31*F31*B31</f>
        <v>240</v>
      </c>
      <c r="I31" s="69">
        <f>H31/1.2</f>
        <v>200</v>
      </c>
    </row>
    <row r="32" spans="1:9" x14ac:dyDescent="0.25">
      <c r="A32" s="83" t="s">
        <v>66</v>
      </c>
      <c r="B32" s="67"/>
      <c r="C32" s="67"/>
      <c r="D32" s="70">
        <f>SUM(D29:D30)</f>
        <v>1000</v>
      </c>
      <c r="E32" s="67"/>
      <c r="F32" s="68"/>
      <c r="G32" s="70">
        <f>SUM(G29:G30)</f>
        <v>750</v>
      </c>
      <c r="H32" s="70">
        <f>SUM(H29:H30)</f>
        <v>1500</v>
      </c>
      <c r="I32" s="70">
        <f>SUM(I29:I30)</f>
        <v>1250</v>
      </c>
    </row>
    <row r="33" spans="1:9" s="1" customFormat="1" x14ac:dyDescent="0.25">
      <c r="A33" s="84"/>
      <c r="B33" s="28"/>
      <c r="C33" s="28"/>
      <c r="D33" s="44"/>
      <c r="E33" s="28"/>
      <c r="F33" s="73"/>
      <c r="G33" s="74"/>
      <c r="H33" s="28"/>
      <c r="I33" s="74"/>
    </row>
    <row r="34" spans="1:9" s="1" customFormat="1" x14ac:dyDescent="0.25">
      <c r="A34" s="72" t="s">
        <v>72</v>
      </c>
      <c r="B34" s="37">
        <v>1</v>
      </c>
      <c r="C34" s="37" t="s">
        <v>62</v>
      </c>
      <c r="D34" s="44">
        <v>300</v>
      </c>
      <c r="E34" s="37">
        <v>10</v>
      </c>
      <c r="F34" s="73">
        <v>0.6</v>
      </c>
      <c r="G34" s="75">
        <f>F34*D34*B34</f>
        <v>180</v>
      </c>
      <c r="H34" s="69">
        <f>E34*D34*F34*B34</f>
        <v>1800</v>
      </c>
      <c r="I34" s="69">
        <f>H34/1.2</f>
        <v>1500</v>
      </c>
    </row>
    <row r="35" spans="1:9" s="1" customFormat="1" x14ac:dyDescent="0.25">
      <c r="A35" s="72"/>
      <c r="B35" s="37">
        <v>1</v>
      </c>
      <c r="C35" s="37" t="s">
        <v>68</v>
      </c>
      <c r="D35" s="44">
        <v>150</v>
      </c>
      <c r="E35" s="37">
        <v>10</v>
      </c>
      <c r="F35" s="73">
        <v>0.6</v>
      </c>
      <c r="G35" s="75">
        <f>F35*D35*B35</f>
        <v>90</v>
      </c>
      <c r="H35" s="69">
        <f>E35*D35*F35*B35</f>
        <v>900</v>
      </c>
      <c r="I35" s="69">
        <f>H35/1.2</f>
        <v>750</v>
      </c>
    </row>
    <row r="36" spans="1:9" s="1" customFormat="1" x14ac:dyDescent="0.25">
      <c r="A36" s="4"/>
      <c r="B36" s="37">
        <v>1</v>
      </c>
      <c r="C36" s="37" t="s">
        <v>70</v>
      </c>
      <c r="D36" s="42">
        <v>200</v>
      </c>
      <c r="E36" s="37">
        <v>10</v>
      </c>
      <c r="F36" s="77">
        <v>0.6</v>
      </c>
      <c r="G36" s="75">
        <f>F36*D36*B36</f>
        <v>120</v>
      </c>
      <c r="H36" s="69">
        <f>E36*D36*F36*B36</f>
        <v>1200</v>
      </c>
      <c r="I36" s="69">
        <f>H36/1.2</f>
        <v>1000</v>
      </c>
    </row>
    <row r="37" spans="1:9" s="1" customFormat="1" x14ac:dyDescent="0.25">
      <c r="A37" s="66" t="s">
        <v>66</v>
      </c>
      <c r="B37" s="67"/>
      <c r="C37" s="67"/>
      <c r="D37" s="67">
        <f>SUM(D34:D36)</f>
        <v>650</v>
      </c>
      <c r="E37" s="67"/>
      <c r="F37" s="67"/>
      <c r="G37" s="67">
        <f>SUM(G34:G36)</f>
        <v>390</v>
      </c>
      <c r="H37" s="67">
        <f>SUM(H34:H36)</f>
        <v>3900</v>
      </c>
      <c r="I37" s="70">
        <f>SUM(I34:I36)</f>
        <v>3250</v>
      </c>
    </row>
    <row r="38" spans="1:9" x14ac:dyDescent="0.25">
      <c r="A38" s="84"/>
      <c r="B38" s="28"/>
      <c r="C38" s="28"/>
      <c r="D38" s="44"/>
      <c r="E38" s="28"/>
      <c r="F38" s="73"/>
      <c r="G38" s="73"/>
      <c r="H38" s="28"/>
      <c r="I38" s="74"/>
    </row>
    <row r="40" spans="1:9" ht="15.75" thickBot="1" x14ac:dyDescent="0.3">
      <c r="A40" s="79" t="s">
        <v>74</v>
      </c>
      <c r="B40" s="80">
        <f>SUM(B5:B37)</f>
        <v>24</v>
      </c>
      <c r="C40" s="78"/>
      <c r="D40" s="80">
        <f>SUM(D8+D12+D17+D22+D27+D32+D37)</f>
        <v>4550</v>
      </c>
      <c r="E40" s="78"/>
      <c r="F40" s="78"/>
      <c r="G40" s="80">
        <f>SUM(G8+G12+G17+G22+G27+G32+G37)</f>
        <v>3120</v>
      </c>
      <c r="H40" s="80">
        <f>SUM(H8+H12+H17+H22+H27+H32+H37)</f>
        <v>16020</v>
      </c>
      <c r="I40" s="80">
        <f>SUM(I8+I12+I17+I22+I27+I32+I37)</f>
        <v>13350</v>
      </c>
    </row>
    <row r="41" spans="1:9" x14ac:dyDescent="0.25">
      <c r="G41" s="1">
        <f>+G40/D40</f>
        <v>0.68571428571428572</v>
      </c>
      <c r="H41" s="1">
        <f>+H40/G40</f>
        <v>5.134615384615385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5B2A5B7-62B9-40DB-8EB1-07DA74BC5381}"/>
</file>

<file path=customXml/itemProps2.xml><?xml version="1.0" encoding="utf-8"?>
<ds:datastoreItem xmlns:ds="http://schemas.openxmlformats.org/officeDocument/2006/customXml" ds:itemID="{C9A710FF-1A52-4AB0-BBFE-0ED84DF1050B}"/>
</file>

<file path=customXml/itemProps3.xml><?xml version="1.0" encoding="utf-8"?>
<ds:datastoreItem xmlns:ds="http://schemas.openxmlformats.org/officeDocument/2006/customXml" ds:itemID="{B71126F3-3758-45E3-8A88-97BCDDB4C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 Festival Programme</vt:lpstr>
      <vt:lpstr>Feb Box Office Projection</vt:lpstr>
      <vt:lpstr>May Festival Programme</vt:lpstr>
      <vt:lpstr>May Box Office Projection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Sam Kind</cp:lastModifiedBy>
  <dcterms:created xsi:type="dcterms:W3CDTF">2016-01-17T22:52:56Z</dcterms:created>
  <dcterms:modified xsi:type="dcterms:W3CDTF">2016-06-17T14:09:33Z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