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bookViews>
    <workbookView xWindow="0" yWindow="0" windowWidth="20430" windowHeight="6900" tabRatio="822"/>
  </bookViews>
  <sheets>
    <sheet name="20170609" sheetId="14" r:id="rId1"/>
    <sheet name="General Costs" sheetId="13" r:id="rId2"/>
    <sheet name="Old Budget" sheetId="10" r:id="rId3"/>
    <sheet name="Marketing" sheetId="12" r:id="rId4"/>
    <sheet name="Questions" sheetId="11" r:id="rId5"/>
  </sheets>
  <calcPr calcId="17102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0" i="14" l="1"/>
  <c r="D66" i="14"/>
  <c r="D57" i="14"/>
  <c r="D56" i="14"/>
  <c r="D55" i="14"/>
  <c r="D54" i="14"/>
  <c r="D53" i="14"/>
  <c r="D52" i="14"/>
  <c r="D51" i="14"/>
  <c r="D46" i="14"/>
  <c r="D40" i="14"/>
  <c r="D35" i="14"/>
  <c r="D31" i="14"/>
  <c r="D28" i="14"/>
  <c r="D25" i="14"/>
  <c r="B21" i="14"/>
  <c r="D21" i="14"/>
  <c r="D20" i="14"/>
  <c r="D19" i="14"/>
  <c r="D14" i="14"/>
  <c r="D9" i="14"/>
  <c r="B34" i="13"/>
  <c r="B36" i="13"/>
  <c r="B11" i="13"/>
  <c r="B17" i="13"/>
  <c r="B16" i="13"/>
  <c r="B3" i="13"/>
  <c r="B8" i="13"/>
  <c r="B33" i="12"/>
  <c r="B36" i="12"/>
  <c r="B37" i="12"/>
  <c r="B8" i="12"/>
  <c r="B13" i="12"/>
  <c r="B18" i="12"/>
  <c r="B24" i="12"/>
  <c r="B30" i="12"/>
  <c r="D56" i="10"/>
  <c r="D58" i="10"/>
  <c r="D31" i="10"/>
  <c r="D62" i="10"/>
  <c r="D32" i="10"/>
  <c r="D49" i="10"/>
  <c r="D79" i="10"/>
  <c r="D80" i="10"/>
  <c r="D81" i="10"/>
  <c r="D19" i="10"/>
  <c r="D12" i="10"/>
  <c r="D18" i="10"/>
  <c r="AA28" i="10"/>
  <c r="AA53" i="10"/>
  <c r="AA74" i="10"/>
  <c r="AA50" i="10"/>
  <c r="AA19" i="10"/>
  <c r="AA12" i="10"/>
  <c r="AA18" i="10"/>
  <c r="M89" i="10"/>
  <c r="B25" i="10"/>
  <c r="D25" i="10"/>
  <c r="AA26" i="10"/>
  <c r="B26" i="10"/>
  <c r="D26" i="10"/>
  <c r="D63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73" i="10"/>
  <c r="AA72" i="10"/>
  <c r="AA71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5" i="10"/>
  <c r="AA76" i="10"/>
  <c r="AA77" i="10"/>
  <c r="AA78" i="10"/>
  <c r="AA79" i="10"/>
  <c r="AA80" i="10"/>
  <c r="AA82" i="10"/>
  <c r="AA83" i="10"/>
  <c r="AA84" i="10"/>
  <c r="AA85" i="10"/>
  <c r="AA86" i="10"/>
  <c r="AA88" i="10"/>
  <c r="D59" i="10"/>
  <c r="D57" i="10"/>
  <c r="D7" i="10"/>
  <c r="D6" i="10"/>
  <c r="I89" i="10"/>
  <c r="H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L89" i="10"/>
  <c r="K89" i="10"/>
  <c r="J89" i="10"/>
  <c r="G89" i="10"/>
  <c r="D71" i="10"/>
  <c r="D64" i="10"/>
  <c r="B35" i="10"/>
  <c r="D35" i="10"/>
  <c r="B39" i="10"/>
  <c r="D39" i="10"/>
  <c r="B33" i="10"/>
  <c r="D33" i="10"/>
  <c r="D27" i="10"/>
  <c r="D48" i="10"/>
  <c r="D51" i="10"/>
  <c r="D52" i="10"/>
  <c r="D77" i="10"/>
  <c r="D82" i="10"/>
  <c r="D85" i="10"/>
  <c r="D86" i="10"/>
  <c r="D69" i="10"/>
  <c r="D70" i="10"/>
  <c r="D72" i="10"/>
  <c r="D73" i="10"/>
  <c r="D88" i="10"/>
  <c r="D24" i="10"/>
  <c r="D78" i="10"/>
  <c r="D83" i="10"/>
  <c r="D84" i="10"/>
  <c r="D46" i="10"/>
  <c r="D38" i="10"/>
  <c r="D37" i="10"/>
  <c r="D41" i="10"/>
  <c r="D22" i="10"/>
  <c r="D16" i="10"/>
  <c r="D15" i="10"/>
  <c r="D14" i="10"/>
  <c r="D13" i="10"/>
  <c r="D5" i="10"/>
  <c r="D4" i="10"/>
  <c r="D92" i="10"/>
  <c r="B9" i="13"/>
  <c r="AA92" i="10"/>
</calcChain>
</file>

<file path=xl/comments1.xml><?xml version="1.0" encoding="utf-8"?>
<comments xmlns="http://schemas.openxmlformats.org/spreadsheetml/2006/main">
  <authors>
    <author>Atkinsonm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comments2.xml><?xml version="1.0" encoding="utf-8"?>
<comments xmlns="http://schemas.openxmlformats.org/spreadsheetml/2006/main">
  <authors>
    <author>Atkinsonm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<sst xmlns="http://schemas.openxmlformats.org/spreadsheetml/2006/main" count="284" uniqueCount="168">
  <si>
    <t>PRS New Music Biennial</t>
  </si>
  <si>
    <t>SUPPLIER BREAKDOWN</t>
  </si>
  <si>
    <t>WORKING BUDGET - v.2</t>
    <phoneticPr fontId="5" type="noConversion"/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</si>
  <si>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</si>
  <si>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</si>
  <si>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</si>
  <si>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</si>
  <si>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</si>
  <si>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HPSS</t>
  </si>
  <si>
    <t>Fruit</t>
  </si>
  <si>
    <t>Albermale</t>
    <phoneticPr fontId="5" type="noConversion"/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</si>
  <si>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</si>
  <si>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</si>
  <si>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</si>
  <si>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</si>
  <si>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</si>
  <si>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</si>
  <si>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</si>
  <si>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</si>
  <si>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</si>
  <si>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</si>
  <si>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</si>
  <si>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</si>
  <si>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</si>
  <si>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</si>
  <si>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</si>
  <si>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</si>
  <si>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</si>
  <si>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</si>
  <si>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</si>
  <si>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Does this come with event manager, ushers, etc?</t>
  </si>
  <si>
    <t>N</t>
  </si>
  <si>
    <t>Technical Hires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</si>
  <si>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</si>
  <si>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</si>
  <si>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</si>
  <si>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</si>
  <si>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t>2 people for 40 hours over the wekend at £20 per hour in addition to staff at the City Hall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</si>
  <si>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</si>
  <si>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</si>
  <si>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Y</t>
    <phoneticPr fontId="5" type="noConversion"/>
  </si>
  <si>
    <t>Tech Hires</t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</si>
  <si>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</si>
  <si>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</si>
  <si>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</si>
  <si>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</si>
  <si>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</si>
  <si>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</si>
  <si>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</si>
  <si>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</si>
  <si>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</si>
  <si>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</si>
  <si>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</si>
  <si>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2 days hire. Not including tech staff time, ushers or technical. 1 day fit up and 1 day performance.</t>
  </si>
  <si>
    <t>Performance License</t>
  </si>
  <si>
    <t>Over night security</t>
    <phoneticPr fontId="5" type="noConversion"/>
  </si>
  <si>
    <t>Stage Manager</t>
    <phoneticPr fontId="5" type="noConversion"/>
  </si>
  <si>
    <t>3 people @ 40 hrs per person over the weekend.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</si>
  <si>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</si>
  <si>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</si>
  <si>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</si>
  <si>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</si>
  <si>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</si>
  <si>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Local crew for get in and out</t>
    <phoneticPr fontId="5" type="noConversion"/>
  </si>
  <si>
    <t>Tools for local crew</t>
    <phoneticPr fontId="5" type="noConversion"/>
  </si>
  <si>
    <t>Open to public - 10:00 - 20:00</t>
    <phoneticPr fontId="5" type="noConversion"/>
  </si>
  <si>
    <t>Site Manager</t>
    <phoneticPr fontId="5" type="noConversion"/>
  </si>
  <si>
    <t>Power</t>
  </si>
  <si>
    <t xml:space="preserve">£10 per day. </t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</si>
  <si>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</si>
  <si>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</si>
  <si>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</si>
  <si>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</si>
  <si>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</si>
  <si>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Projection</t>
  </si>
  <si>
    <t>Dan Elms</t>
  </si>
  <si>
    <t>Stage Manager</t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</si>
  <si>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</si>
  <si>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</si>
  <si>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</si>
  <si>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Stage manager</t>
    <phoneticPr fontId="5" type="noConversion"/>
  </si>
  <si>
    <t>FOH management</t>
    <phoneticPr fontId="5" type="noConversion"/>
  </si>
  <si>
    <t>Guildhall</t>
  </si>
  <si>
    <t>Brian Irvine</t>
  </si>
  <si>
    <t>Technical</t>
  </si>
  <si>
    <t>FOH Management</t>
  </si>
  <si>
    <t>Performance Licence</t>
  </si>
  <si>
    <t>?</t>
  </si>
  <si>
    <t>Funktion</t>
  </si>
  <si>
    <t>Philip Venables/David Hoyle </t>
  </si>
  <si>
    <t>Free Hire of the Space</t>
  </si>
  <si>
    <t>General Costs</t>
  </si>
  <si>
    <t>Producer</t>
  </si>
  <si>
    <t>To produce all performances for the weekend.</t>
  </si>
  <si>
    <t>Riders</t>
  </si>
  <si>
    <t>20 x £150</t>
  </si>
  <si>
    <t>Volunteers</t>
  </si>
  <si>
    <t>Marketing</t>
  </si>
  <si>
    <t>Filming / Photography</t>
  </si>
  <si>
    <t>Image/Identity Creation</t>
  </si>
  <si>
    <t>Blend of our brand and PRS NMB should blend with the people involved.</t>
  </si>
  <si>
    <t>Site Dressing</t>
  </si>
  <si>
    <t>Print and Signage</t>
  </si>
  <si>
    <t>AV</t>
  </si>
  <si>
    <t>Access</t>
  </si>
  <si>
    <t>To be discussed. Could be hearing loops, etc.</t>
  </si>
  <si>
    <t>Travel</t>
  </si>
  <si>
    <t>For Hull 2017 staff to and from composer gatherings and other events when people are previewing their work</t>
  </si>
  <si>
    <t>Hospitality</t>
  </si>
  <si>
    <t>teas and coffees at venues - looking after artists</t>
    <phoneticPr fontId="5" type="noConversion"/>
  </si>
  <si>
    <t>Total</t>
  </si>
  <si>
    <t>People to assign venues to</t>
  </si>
  <si>
    <t>Daniel Elms, Mark Simpson (wanted Hull Truck), Sam Lee, James Redwood, Mass Minute of Listening</t>
  </si>
  <si>
    <t>Filming / Photography (30 - 2)</t>
  </si>
  <si>
    <t>Weekend activity</t>
  </si>
  <si>
    <t>Liam from PRSf will have things to put into this.</t>
  </si>
  <si>
    <t>For composer gathering weekends.</t>
  </si>
  <si>
    <t>Filming Composer Gathering Feb</t>
  </si>
  <si>
    <t>Travel to date</t>
  </si>
  <si>
    <t>Total Spent</t>
  </si>
  <si>
    <t>Remaining</t>
  </si>
  <si>
    <t>Marketing Total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</si>
  <si>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</si>
  <si>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</si>
  <si>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</si>
  <si>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</si>
  <si>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</si>
  <si>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</si>
  <si>
    <t>Venue Hire (2 day)</t>
  </si>
  <si>
    <t xml:space="preserve">Grand piano </t>
  </si>
  <si>
    <t>Hospitality/Aftershow Party</t>
  </si>
  <si>
    <t>Darkstar</t>
  </si>
  <si>
    <t>Fee</t>
  </si>
  <si>
    <t>Saturday</t>
  </si>
  <si>
    <t>Sunday</t>
  </si>
  <si>
    <t>Hannah Peel</t>
  </si>
  <si>
    <t>Jason Singh</t>
  </si>
  <si>
    <t>Budget</t>
  </si>
  <si>
    <t>Rooftop Bar</t>
  </si>
  <si>
    <t>Hire</t>
  </si>
  <si>
    <t>Drinks</t>
  </si>
  <si>
    <t>Fruit: Closing Party</t>
  </si>
  <si>
    <t> Daniel Elms, Sam Lee, Peter Edwards</t>
  </si>
  <si>
    <t>Security: ALL</t>
  </si>
  <si>
    <t>Backline</t>
  </si>
  <si>
    <t>Petty Cash/Consumables</t>
  </si>
  <si>
    <t>First Aid</t>
  </si>
  <si>
    <t>Man &amp; Van</t>
  </si>
  <si>
    <t>Production Team/DSM</t>
  </si>
  <si>
    <t>Hull Minster</t>
  </si>
  <si>
    <t>SM</t>
  </si>
  <si>
    <t>Stage manager</t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</si>
  <si>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Parties</t>
    </r>
  </si>
  <si>
    <t>Installation EMs</t>
  </si>
  <si>
    <t>Increased from initial for extra day briefing</t>
  </si>
  <si>
    <t>Added for Bryars and Singh</t>
  </si>
  <si>
    <t>Aftershow Parties/Rooftop Drinks.</t>
  </si>
  <si>
    <t>Across all sites.</t>
  </si>
  <si>
    <t>Whole weekend</t>
  </si>
  <si>
    <t>Across all venues</t>
  </si>
  <si>
    <t>Some used for filming.</t>
  </si>
  <si>
    <r>
      <t xml:space="preserve">Wheelchair Positions. </t>
    </r>
    <r>
      <rPr>
        <b/>
        <sz val="11"/>
        <color theme="1"/>
        <rFont val="Calibri"/>
        <family val="2"/>
        <scheme val="minor"/>
      </rPr>
      <t>Can be reduced.</t>
    </r>
  </si>
  <si>
    <t>TBC: Estimate</t>
  </si>
  <si>
    <t>Last few costs coming in</t>
  </si>
  <si>
    <t>Chased Jane for final price.</t>
  </si>
  <si>
    <t>Just chased Jenny from Freedom for confirmation</t>
  </si>
  <si>
    <t>Screens</t>
  </si>
  <si>
    <t>FOH/Vol Coordinator/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</si>
</sst>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_);[Red]\(&quot;£&quot;#,##0.00\)"/>
    <numFmt numFmtId="165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  <xf numFmtId="0" fontId="0" fillId="0" borderId="31" xfId="0" applyBorder="1"/>
    <xf numFmtId="0" fontId="1" fillId="0" borderId="5" xfId="0" applyFont="1" applyBorder="1"/>
    <xf numFmtId="0" fontId="0" fillId="0" borderId="32" xfId="0" applyBorder="1"/>
    <xf numFmtId="0" fontId="0" fillId="0" borderId="5" xfId="0" applyBorder="1"/>
    <xf numFmtId="0" fontId="1" fillId="0" borderId="17" xfId="0" applyFont="1" applyBorder="1"/>
    <xf numFmtId="0" fontId="0" fillId="0" borderId="3" xfId="0" applyBorder="1"/>
    <xf numFmtId="0" fontId="0" fillId="0" borderId="6" xfId="0" applyBorder="1"/>
    <xf numFmtId="0" fontId="0" fillId="0" borderId="33" xfId="0" applyBorder="1"/>
    <xf numFmtId="0" fontId="1" fillId="0" borderId="15" xfId="0" applyFont="1" applyFill="1" applyBorder="1"/>
    <xf numFmtId="0" fontId="0" fillId="0" borderId="15" xfId="0" applyFill="1" applyBorder="1"/>
    <xf numFmtId="0" fontId="0" fillId="0" borderId="17" xfId="0" applyBorder="1"/>
    <xf numFmtId="0" fontId="1" fillId="0" borderId="34" xfId="0" applyFont="1" applyBorder="1"/>
    <xf numFmtId="165" fontId="1" fillId="0" borderId="35" xfId="0" applyNumberFormat="1" applyFont="1" applyBorder="1"/>
    <xf numFmtId="165" fontId="0" fillId="0" borderId="20" xfId="0" applyNumberFormat="1" applyFont="1" applyBorder="1"/>
    <xf numFmtId="165" fontId="1" fillId="0" borderId="20" xfId="0" applyNumberFormat="1" applyFont="1" applyBorder="1"/>
    <xf numFmtId="0" fontId="1" fillId="0" borderId="12" xfId="0" applyFont="1" applyBorder="1"/>
    <xf numFmtId="165" fontId="1" fillId="0" borderId="14" xfId="0" applyNumberFormat="1" applyFont="1" applyBorder="1"/>
    <xf numFmtId="0" fontId="0" fillId="0" borderId="5" xfId="0" applyFont="1" applyBorder="1"/>
    <xf numFmtId="165" fontId="0" fillId="3" borderId="1" xfId="0" applyNumberFormat="1" applyFill="1" applyBorder="1"/>
    <xf numFmtId="0" fontId="0" fillId="3" borderId="1" xfId="0" applyNumberFormat="1" applyFill="1" applyBorder="1"/>
    <xf numFmtId="165" fontId="0" fillId="3" borderId="11" xfId="0" applyNumberFormat="1" applyFill="1" applyBorder="1"/>
    <xf numFmtId="0" fontId="0" fillId="3" borderId="5" xfId="0" applyFill="1" applyBorder="1" applyAlignment="1">
      <alignment wrapText="1"/>
    </xf>
    <xf numFmtId="165" fontId="0" fillId="4" borderId="8" xfId="0" applyNumberFormat="1" applyFill="1" applyBorder="1"/>
    <xf numFmtId="0" fontId="0" fillId="4" borderId="8" xfId="0" applyNumberFormat="1" applyFill="1" applyBorder="1"/>
    <xf numFmtId="165" fontId="0" fillId="4" borderId="9" xfId="0" applyNumberFormat="1" applyFill="1" applyBorder="1"/>
    <xf numFmtId="0" fontId="0" fillId="4" borderId="27" xfId="0" applyFill="1" applyBorder="1" applyAlignment="1">
      <alignment wrapText="1"/>
    </xf>
    <xf numFmtId="0" fontId="0" fillId="4" borderId="10" xfId="0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165" fontId="0" fillId="4" borderId="11" xfId="0" applyNumberFormat="1" applyFill="1" applyBorder="1"/>
    <xf numFmtId="0" fontId="0" fillId="4" borderId="5" xfId="0" applyFill="1" applyBorder="1" applyAlignment="1">
      <alignment wrapText="1"/>
    </xf>
    <xf numFmtId="0" fontId="0" fillId="4" borderId="7" xfId="0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0" fillId="0" borderId="5" xfId="0" applyFill="1" applyBorder="1" applyAlignment="1">
      <alignment wrapText="1"/>
    </xf>
    <xf numFmtId="165" fontId="0" fillId="0" borderId="20" xfId="0" applyNumberFormat="1" applyFill="1" applyBorder="1"/>
    <xf numFmtId="0" fontId="0" fillId="4" borderId="29" xfId="0" applyFill="1" applyBorder="1" applyAlignment="1">
      <alignment wrapText="1"/>
    </xf>
    <xf numFmtId="165" fontId="0" fillId="4" borderId="14" xfId="0" applyNumberFormat="1" applyFill="1" applyBorder="1"/>
    <xf numFmtId="0" fontId="0" fillId="4" borderId="25" xfId="0" applyFill="1" applyBorder="1" applyAlignment="1">
      <alignment wrapText="1"/>
    </xf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9"/>
  <sheetViews>
    <sheetView tabSelected="1"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D57" sqref="D57"/>
    </sheetView>
  </sheetViews>
  <sheetFormatPr defaultColWidth="8.85546875" defaultRowHeight="15" x14ac:dyDescent="0.2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</cols>
  <sheetData>
    <row r="1" spans="1:5" x14ac:dyDescent="0.25">
      <c r="A1" s="1" t="s">
        <v>0</v>
      </c>
    </row>
    <row r="2" spans="1:5" ht="15.75" thickBot="1" x14ac:dyDescent="0.3">
      <c r="A2" t="s">
        <v>2</v>
      </c>
    </row>
    <row r="3" spans="1:5" ht="45" x14ac:dyDescent="0.25">
      <c r="A3" s="8" t="s">
        <v>24</v>
      </c>
      <c r="B3" s="9" t="s">
        <v>25</v>
      </c>
      <c r="C3" s="10" t="s">
        <v>26</v>
      </c>
      <c r="D3" s="11" t="s">
        <v>27</v>
      </c>
      <c r="E3" s="37" t="s">
        <v>28</v>
      </c>
    </row>
    <row r="4" spans="1:5" x14ac:dyDescent="0.25">
      <c r="A4" s="12" t="s">
        <v>29</v>
      </c>
      <c r="B4" s="108">
        <v>2500</v>
      </c>
      <c r="C4" s="55">
        <v>4</v>
      </c>
      <c r="D4" s="109">
        <v>9000</v>
      </c>
      <c r="E4" s="110" t="s">
        <v>163</v>
      </c>
    </row>
    <row r="5" spans="1:5" x14ac:dyDescent="0.25">
      <c r="A5" s="12" t="s">
        <v>32</v>
      </c>
      <c r="B5" s="6">
        <v>5000</v>
      </c>
      <c r="C5" s="7">
        <v>1</v>
      </c>
      <c r="D5" s="13">
        <v>9000</v>
      </c>
      <c r="E5" s="38"/>
    </row>
    <row r="6" spans="1:5" ht="30.75" thickBot="1" x14ac:dyDescent="0.3">
      <c r="A6" s="14" t="s">
        <v>148</v>
      </c>
      <c r="B6" s="15">
        <v>20</v>
      </c>
      <c r="C6" s="16">
        <v>80</v>
      </c>
      <c r="D6" s="13">
        <v>1650</v>
      </c>
      <c r="E6" s="39" t="s">
        <v>37</v>
      </c>
    </row>
    <row r="7" spans="1:5" ht="15.75" thickBot="1" x14ac:dyDescent="0.3"/>
    <row r="8" spans="1:5" x14ac:dyDescent="0.25">
      <c r="A8" s="8" t="s">
        <v>9</v>
      </c>
      <c r="B8" s="18" t="s">
        <v>38</v>
      </c>
      <c r="C8" s="19"/>
      <c r="D8" s="20"/>
      <c r="E8" s="40" t="s">
        <v>152</v>
      </c>
    </row>
    <row r="9" spans="1:5" x14ac:dyDescent="0.25">
      <c r="A9" s="12" t="s">
        <v>128</v>
      </c>
      <c r="B9" s="6">
        <v>1000</v>
      </c>
      <c r="C9" s="7">
        <v>2</v>
      </c>
      <c r="D9" s="13">
        <f>SUM(B9*C9)</f>
        <v>2000</v>
      </c>
      <c r="E9" s="38"/>
    </row>
    <row r="10" spans="1:5" x14ac:dyDescent="0.25">
      <c r="A10" s="102" t="s">
        <v>41</v>
      </c>
      <c r="B10" s="103">
        <v>2500</v>
      </c>
      <c r="C10" s="104">
        <v>1</v>
      </c>
      <c r="D10" s="105">
        <v>1033</v>
      </c>
      <c r="E10" s="110"/>
    </row>
    <row r="11" spans="1:5" x14ac:dyDescent="0.25">
      <c r="A11" s="12" t="s">
        <v>76</v>
      </c>
      <c r="B11" s="6"/>
      <c r="C11" s="7"/>
      <c r="D11" s="13">
        <v>100</v>
      </c>
      <c r="E11" s="38"/>
    </row>
    <row r="12" spans="1:5" ht="15.75" thickBot="1" x14ac:dyDescent="0.3"/>
    <row r="13" spans="1:5" x14ac:dyDescent="0.25">
      <c r="A13" s="8" t="s">
        <v>50</v>
      </c>
      <c r="B13" s="18"/>
      <c r="C13" s="19"/>
      <c r="D13" s="11"/>
      <c r="E13" s="40" t="s">
        <v>51</v>
      </c>
    </row>
    <row r="14" spans="1:5" ht="30" x14ac:dyDescent="0.25">
      <c r="A14" s="12" t="s">
        <v>52</v>
      </c>
      <c r="B14" s="6">
        <v>340</v>
      </c>
      <c r="C14" s="7">
        <v>1</v>
      </c>
      <c r="D14" s="13">
        <f>SUM(B14*C14)</f>
        <v>340</v>
      </c>
      <c r="E14" s="38" t="s">
        <v>165</v>
      </c>
    </row>
    <row r="15" spans="1:5" x14ac:dyDescent="0.25">
      <c r="A15" s="12" t="s">
        <v>32</v>
      </c>
      <c r="B15" s="94">
        <v>4000</v>
      </c>
      <c r="C15" s="95">
        <v>1</v>
      </c>
      <c r="D15" s="96">
        <v>4500</v>
      </c>
      <c r="E15" s="97" t="s">
        <v>162</v>
      </c>
    </row>
    <row r="16" spans="1:5" x14ac:dyDescent="0.25">
      <c r="A16" s="12" t="s">
        <v>54</v>
      </c>
      <c r="B16" s="6">
        <v>100</v>
      </c>
      <c r="C16" s="7">
        <v>1</v>
      </c>
      <c r="D16" s="13">
        <v>23</v>
      </c>
      <c r="E16" s="38"/>
    </row>
    <row r="17" spans="1:5" ht="15.75" thickBot="1" x14ac:dyDescent="0.3"/>
    <row r="18" spans="1:5" x14ac:dyDescent="0.25">
      <c r="A18" s="8" t="s">
        <v>58</v>
      </c>
      <c r="B18" s="18"/>
      <c r="C18" s="19"/>
      <c r="D18" s="21"/>
      <c r="E18" s="40" t="s">
        <v>59</v>
      </c>
    </row>
    <row r="19" spans="1:5" x14ac:dyDescent="0.25">
      <c r="A19" s="102" t="s">
        <v>60</v>
      </c>
      <c r="B19" s="103">
        <v>2500</v>
      </c>
      <c r="C19" s="104">
        <v>1</v>
      </c>
      <c r="D19" s="105">
        <f t="shared" ref="D19:D21" si="0">SUM(B19*C19)</f>
        <v>2500</v>
      </c>
      <c r="E19" s="106" t="s">
        <v>61</v>
      </c>
    </row>
    <row r="20" spans="1:5" x14ac:dyDescent="0.25">
      <c r="A20" s="102" t="s">
        <v>62</v>
      </c>
      <c r="B20" s="103">
        <v>100</v>
      </c>
      <c r="C20" s="104">
        <v>5</v>
      </c>
      <c r="D20" s="105">
        <f t="shared" si="0"/>
        <v>500</v>
      </c>
      <c r="E20" s="106"/>
    </row>
    <row r="21" spans="1:5" x14ac:dyDescent="0.25">
      <c r="A21" s="12" t="s">
        <v>63</v>
      </c>
      <c r="B21" s="6">
        <f>SUM(6*12*15)</f>
        <v>1080</v>
      </c>
      <c r="C21" s="7">
        <v>1</v>
      </c>
      <c r="D21" s="13">
        <f t="shared" si="0"/>
        <v>1080</v>
      </c>
      <c r="E21" s="38"/>
    </row>
    <row r="22" spans="1:5" x14ac:dyDescent="0.25">
      <c r="A22" s="12" t="s">
        <v>32</v>
      </c>
      <c r="B22" s="94">
        <v>0</v>
      </c>
      <c r="C22" s="95">
        <v>1</v>
      </c>
      <c r="D22" s="96">
        <v>1000</v>
      </c>
      <c r="E22" s="97" t="s">
        <v>162</v>
      </c>
    </row>
    <row r="23" spans="1:5" x14ac:dyDescent="0.25">
      <c r="A23" s="12" t="s">
        <v>166</v>
      </c>
      <c r="B23" s="108"/>
      <c r="C23" s="55"/>
      <c r="D23" s="109">
        <v>644</v>
      </c>
      <c r="E23" s="110"/>
    </row>
    <row r="24" spans="1:5" x14ac:dyDescent="0.25">
      <c r="A24" s="12" t="s">
        <v>66</v>
      </c>
      <c r="B24" s="6"/>
      <c r="C24" s="7">
        <v>1</v>
      </c>
      <c r="D24" s="13">
        <v>1445</v>
      </c>
      <c r="E24" s="38"/>
    </row>
    <row r="25" spans="1:5" x14ac:dyDescent="0.25">
      <c r="A25" s="12" t="s">
        <v>67</v>
      </c>
      <c r="B25" s="6">
        <v>10</v>
      </c>
      <c r="C25" s="7">
        <v>12</v>
      </c>
      <c r="D25" s="13">
        <f t="shared" ref="D25:D66" si="1">SUM(B25*C25)</f>
        <v>120</v>
      </c>
      <c r="E25" s="38" t="s">
        <v>68</v>
      </c>
    </row>
    <row r="26" spans="1:5" ht="15.75" thickBot="1" x14ac:dyDescent="0.3"/>
    <row r="27" spans="1:5" x14ac:dyDescent="0.25">
      <c r="A27" s="8" t="s">
        <v>149</v>
      </c>
      <c r="B27" s="18"/>
      <c r="C27" s="19"/>
      <c r="D27" s="20"/>
      <c r="E27" s="41" t="s">
        <v>142</v>
      </c>
    </row>
    <row r="28" spans="1:5" x14ac:dyDescent="0.25">
      <c r="A28" s="12" t="s">
        <v>60</v>
      </c>
      <c r="B28" s="6">
        <v>550</v>
      </c>
      <c r="C28" s="7">
        <v>3</v>
      </c>
      <c r="D28" s="13">
        <f t="shared" si="1"/>
        <v>1650</v>
      </c>
      <c r="E28" s="38" t="s">
        <v>164</v>
      </c>
    </row>
    <row r="29" spans="1:5" x14ac:dyDescent="0.25">
      <c r="A29" s="12" t="s">
        <v>32</v>
      </c>
      <c r="B29" s="108">
        <v>8000</v>
      </c>
      <c r="C29" s="55">
        <v>1</v>
      </c>
      <c r="D29" s="111">
        <v>11332</v>
      </c>
      <c r="E29" s="110"/>
    </row>
    <row r="30" spans="1:5" x14ac:dyDescent="0.25">
      <c r="A30" s="12" t="s">
        <v>67</v>
      </c>
      <c r="B30" s="6">
        <v>1000</v>
      </c>
      <c r="C30" s="7">
        <v>1</v>
      </c>
      <c r="D30" s="30">
        <v>2000</v>
      </c>
      <c r="E30" s="38"/>
    </row>
    <row r="31" spans="1:5" x14ac:dyDescent="0.25">
      <c r="A31" s="12" t="s">
        <v>54</v>
      </c>
      <c r="B31" s="6">
        <v>23</v>
      </c>
      <c r="C31" s="7">
        <v>1</v>
      </c>
      <c r="D31" s="13">
        <f t="shared" si="1"/>
        <v>23</v>
      </c>
      <c r="E31" s="38"/>
    </row>
    <row r="32" spans="1:5" x14ac:dyDescent="0.25">
      <c r="A32" s="27" t="s">
        <v>76</v>
      </c>
      <c r="B32" s="28">
        <v>200</v>
      </c>
      <c r="C32" s="29">
        <v>4</v>
      </c>
      <c r="D32" s="30">
        <v>1050</v>
      </c>
      <c r="E32" s="38"/>
    </row>
    <row r="33" spans="1:5" x14ac:dyDescent="0.25">
      <c r="A33" s="22"/>
      <c r="B33" s="31"/>
      <c r="C33" s="32"/>
      <c r="D33" s="31"/>
      <c r="E33" s="44"/>
    </row>
    <row r="34" spans="1:5" ht="15.75" thickBot="1" x14ac:dyDescent="0.3">
      <c r="A34" s="54" t="s">
        <v>10</v>
      </c>
      <c r="B34" s="31"/>
      <c r="C34" s="32"/>
      <c r="D34" s="31"/>
      <c r="E34" s="44"/>
    </row>
    <row r="35" spans="1:5" ht="30" x14ac:dyDescent="0.25">
      <c r="A35" s="107" t="s">
        <v>77</v>
      </c>
      <c r="B35" s="98">
        <v>750</v>
      </c>
      <c r="C35" s="99">
        <v>3</v>
      </c>
      <c r="D35" s="100">
        <f t="shared" ref="D35" si="2">SUM(B35*C35)</f>
        <v>2250</v>
      </c>
      <c r="E35" s="101" t="s">
        <v>78</v>
      </c>
    </row>
    <row r="36" spans="1:5" x14ac:dyDescent="0.25">
      <c r="A36" s="45" t="s">
        <v>79</v>
      </c>
      <c r="B36" s="103"/>
      <c r="C36" s="104">
        <v>1</v>
      </c>
      <c r="D36" s="105">
        <v>5689</v>
      </c>
      <c r="E36" s="112"/>
    </row>
    <row r="37" spans="1:5" x14ac:dyDescent="0.25">
      <c r="A37" s="45" t="s">
        <v>80</v>
      </c>
      <c r="B37" s="6">
        <v>200</v>
      </c>
      <c r="C37" s="55">
        <v>2</v>
      </c>
      <c r="D37" s="66">
        <v>450</v>
      </c>
      <c r="E37" s="62"/>
    </row>
    <row r="38" spans="1:5" ht="15.75" thickBot="1" x14ac:dyDescent="0.3">
      <c r="A38" s="22"/>
      <c r="B38" s="31"/>
      <c r="C38" s="32"/>
      <c r="D38" s="31"/>
      <c r="E38" s="44"/>
    </row>
    <row r="39" spans="1:5" x14ac:dyDescent="0.25">
      <c r="A39" s="47" t="s">
        <v>82</v>
      </c>
      <c r="B39" s="18"/>
      <c r="C39" s="19"/>
      <c r="D39" s="18"/>
      <c r="E39" s="48" t="s">
        <v>83</v>
      </c>
    </row>
    <row r="40" spans="1:5" ht="15.75" thickBot="1" x14ac:dyDescent="0.3">
      <c r="A40" s="46" t="s">
        <v>60</v>
      </c>
      <c r="B40" s="33">
        <v>500</v>
      </c>
      <c r="C40" s="34">
        <v>2</v>
      </c>
      <c r="D40" s="17">
        <f t="shared" ref="D40" si="3">SUM(B40*C40)</f>
        <v>1000</v>
      </c>
      <c r="E40" s="49"/>
    </row>
    <row r="41" spans="1:5" ht="15.75" thickBot="1" x14ac:dyDescent="0.3">
      <c r="A41" s="45" t="s">
        <v>84</v>
      </c>
      <c r="B41" s="103">
        <v>4000</v>
      </c>
      <c r="C41" s="104">
        <v>1</v>
      </c>
      <c r="D41" s="113">
        <v>2158</v>
      </c>
      <c r="E41" s="114"/>
    </row>
    <row r="42" spans="1:5" x14ac:dyDescent="0.25">
      <c r="A42" s="45" t="s">
        <v>150</v>
      </c>
      <c r="B42" s="6"/>
      <c r="C42" s="7"/>
      <c r="D42" s="6">
        <v>100</v>
      </c>
      <c r="E42" s="50"/>
    </row>
    <row r="43" spans="1:5" ht="15.75" thickBot="1" x14ac:dyDescent="0.3">
      <c r="A43" s="14"/>
      <c r="B43" s="15"/>
      <c r="C43" s="16"/>
      <c r="D43" s="15"/>
      <c r="E43" s="51"/>
    </row>
    <row r="44" spans="1:5" ht="15.75" thickBot="1" x14ac:dyDescent="0.3"/>
    <row r="45" spans="1:5" x14ac:dyDescent="0.25">
      <c r="A45" s="8" t="s">
        <v>88</v>
      </c>
      <c r="B45" s="18"/>
      <c r="C45" s="19"/>
      <c r="D45" s="20"/>
      <c r="E45" s="65" t="s">
        <v>89</v>
      </c>
    </row>
    <row r="46" spans="1:5" x14ac:dyDescent="0.25">
      <c r="A46" s="12" t="s">
        <v>60</v>
      </c>
      <c r="B46" s="6">
        <v>0</v>
      </c>
      <c r="C46" s="7">
        <v>0</v>
      </c>
      <c r="D46" s="13">
        <f t="shared" ref="D46" si="4">SUM(B46*C46)</f>
        <v>0</v>
      </c>
      <c r="E46" s="42" t="s">
        <v>90</v>
      </c>
    </row>
    <row r="47" spans="1:5" x14ac:dyDescent="0.25">
      <c r="A47" s="12" t="s">
        <v>32</v>
      </c>
      <c r="B47" s="103"/>
      <c r="C47" s="104">
        <v>1</v>
      </c>
      <c r="D47" s="105">
        <v>1890</v>
      </c>
      <c r="E47" s="106" t="s">
        <v>162</v>
      </c>
    </row>
    <row r="48" spans="1:5" ht="15.75" thickBot="1" x14ac:dyDescent="0.3">
      <c r="A48" s="14" t="s">
        <v>151</v>
      </c>
      <c r="B48" s="15">
        <v>20</v>
      </c>
      <c r="C48" s="16"/>
      <c r="D48" s="17">
        <v>100</v>
      </c>
      <c r="E48" s="39" t="s">
        <v>57</v>
      </c>
    </row>
    <row r="49" spans="1:5" ht="15.75" thickBot="1" x14ac:dyDescent="0.3"/>
    <row r="50" spans="1:5" x14ac:dyDescent="0.25">
      <c r="A50" s="8" t="s">
        <v>91</v>
      </c>
      <c r="B50" s="18"/>
      <c r="C50" s="19"/>
      <c r="D50" s="20"/>
      <c r="E50" s="43"/>
    </row>
    <row r="51" spans="1:5" x14ac:dyDescent="0.25">
      <c r="A51" s="12" t="s">
        <v>94</v>
      </c>
      <c r="B51" s="6">
        <v>2000</v>
      </c>
      <c r="C51" s="7">
        <v>1</v>
      </c>
      <c r="D51" s="13">
        <f t="shared" si="1"/>
        <v>2000</v>
      </c>
      <c r="E51" s="38" t="s">
        <v>95</v>
      </c>
    </row>
    <row r="52" spans="1:5" x14ac:dyDescent="0.25">
      <c r="A52" s="12" t="s">
        <v>97</v>
      </c>
      <c r="B52" s="6">
        <v>7000</v>
      </c>
      <c r="C52" s="7">
        <v>1</v>
      </c>
      <c r="D52" s="13">
        <f t="shared" si="1"/>
        <v>7000</v>
      </c>
      <c r="E52" s="38"/>
    </row>
    <row r="53" spans="1:5" x14ac:dyDescent="0.25">
      <c r="A53" s="12" t="s">
        <v>98</v>
      </c>
      <c r="B53" s="6">
        <v>2000</v>
      </c>
      <c r="C53" s="7">
        <v>1</v>
      </c>
      <c r="D53" s="13">
        <f t="shared" si="1"/>
        <v>2000</v>
      </c>
      <c r="E53" s="38"/>
    </row>
    <row r="54" spans="1:5" x14ac:dyDescent="0.25">
      <c r="A54" s="12" t="s">
        <v>99</v>
      </c>
      <c r="B54" s="6">
        <v>2000</v>
      </c>
      <c r="C54" s="7">
        <v>1</v>
      </c>
      <c r="D54" s="13">
        <f t="shared" si="1"/>
        <v>2000</v>
      </c>
      <c r="E54" s="38"/>
    </row>
    <row r="55" spans="1:5" x14ac:dyDescent="0.25">
      <c r="A55" s="12" t="s">
        <v>101</v>
      </c>
      <c r="B55" s="6">
        <v>2500</v>
      </c>
      <c r="C55" s="7">
        <v>1</v>
      </c>
      <c r="D55" s="13">
        <f t="shared" si="1"/>
        <v>2500</v>
      </c>
      <c r="E55" s="38"/>
    </row>
    <row r="56" spans="1:5" x14ac:dyDescent="0.25">
      <c r="A56" s="12" t="s">
        <v>102</v>
      </c>
      <c r="B56" s="6">
        <v>3300</v>
      </c>
      <c r="C56" s="7">
        <v>1</v>
      </c>
      <c r="D56" s="13">
        <f t="shared" si="1"/>
        <v>3300</v>
      </c>
      <c r="E56" s="38"/>
    </row>
    <row r="57" spans="1:5" x14ac:dyDescent="0.25">
      <c r="A57" s="27" t="s">
        <v>104</v>
      </c>
      <c r="B57" s="28">
        <v>3000</v>
      </c>
      <c r="C57" s="29">
        <v>1</v>
      </c>
      <c r="D57" s="30">
        <f t="shared" si="1"/>
        <v>3000</v>
      </c>
      <c r="E57" s="38" t="s">
        <v>161</v>
      </c>
    </row>
    <row r="58" spans="1:5" x14ac:dyDescent="0.25">
      <c r="A58" s="27" t="s">
        <v>106</v>
      </c>
      <c r="B58" s="28">
        <v>5000</v>
      </c>
      <c r="C58" s="29"/>
      <c r="D58" s="30">
        <v>5000</v>
      </c>
      <c r="E58" s="38" t="s">
        <v>160</v>
      </c>
    </row>
    <row r="59" spans="1:5" x14ac:dyDescent="0.25">
      <c r="A59" s="27" t="s">
        <v>143</v>
      </c>
      <c r="B59" s="28">
        <v>4625</v>
      </c>
      <c r="C59" s="29">
        <v>1</v>
      </c>
      <c r="D59" s="30">
        <v>4625</v>
      </c>
      <c r="E59" s="38" t="s">
        <v>159</v>
      </c>
    </row>
    <row r="60" spans="1:5" x14ac:dyDescent="0.25">
      <c r="A60" s="27" t="s">
        <v>144</v>
      </c>
      <c r="B60" s="28"/>
      <c r="C60" s="29"/>
      <c r="D60" s="30">
        <v>7463</v>
      </c>
      <c r="E60" s="38" t="s">
        <v>159</v>
      </c>
    </row>
    <row r="61" spans="1:5" x14ac:dyDescent="0.25">
      <c r="A61" s="27" t="s">
        <v>145</v>
      </c>
      <c r="B61" s="28"/>
      <c r="C61" s="29"/>
      <c r="D61" s="30">
        <v>1000</v>
      </c>
      <c r="E61" s="38"/>
    </row>
    <row r="62" spans="1:5" x14ac:dyDescent="0.25">
      <c r="A62" s="27" t="s">
        <v>147</v>
      </c>
      <c r="B62" s="28"/>
      <c r="C62" s="29"/>
      <c r="D62" s="30">
        <v>825</v>
      </c>
      <c r="E62" s="38" t="s">
        <v>158</v>
      </c>
    </row>
    <row r="63" spans="1:5" x14ac:dyDescent="0.25">
      <c r="A63" s="27" t="s">
        <v>146</v>
      </c>
      <c r="B63" s="28"/>
      <c r="C63" s="29"/>
      <c r="D63" s="30">
        <v>2137.5</v>
      </c>
      <c r="E63" s="38" t="s">
        <v>157</v>
      </c>
    </row>
    <row r="64" spans="1:5" x14ac:dyDescent="0.25">
      <c r="A64" s="27" t="s">
        <v>167</v>
      </c>
      <c r="B64" s="28"/>
      <c r="C64" s="29"/>
      <c r="D64" s="30">
        <v>1500</v>
      </c>
      <c r="E64" s="38" t="s">
        <v>154</v>
      </c>
    </row>
    <row r="65" spans="1:5" x14ac:dyDescent="0.25">
      <c r="A65" s="27" t="s">
        <v>153</v>
      </c>
      <c r="B65" s="28"/>
      <c r="C65" s="29"/>
      <c r="D65" s="30">
        <v>500</v>
      </c>
      <c r="E65" s="38" t="s">
        <v>155</v>
      </c>
    </row>
    <row r="66" spans="1:5" ht="15.75" thickBot="1" x14ac:dyDescent="0.3">
      <c r="A66" s="14" t="s">
        <v>108</v>
      </c>
      <c r="B66" s="15">
        <v>5000</v>
      </c>
      <c r="C66" s="16">
        <v>1</v>
      </c>
      <c r="D66" s="17">
        <f t="shared" si="1"/>
        <v>5000</v>
      </c>
      <c r="E66" s="39" t="s">
        <v>156</v>
      </c>
    </row>
    <row r="67" spans="1:5" x14ac:dyDescent="0.25">
      <c r="A67" s="22"/>
      <c r="B67" s="31"/>
      <c r="C67" s="32"/>
      <c r="D67" s="31"/>
      <c r="E67" s="44"/>
    </row>
    <row r="68" spans="1:5" x14ac:dyDescent="0.25">
      <c r="A68" s="22"/>
      <c r="B68" s="31"/>
      <c r="C68" s="32"/>
      <c r="D68" s="31"/>
      <c r="E68" s="44"/>
    </row>
    <row r="69" spans="1:5" ht="15.75" thickBot="1" x14ac:dyDescent="0.3"/>
    <row r="70" spans="1:5" ht="15.75" thickBot="1" x14ac:dyDescent="0.3">
      <c r="A70" s="23" t="s">
        <v>110</v>
      </c>
      <c r="B70" s="24"/>
      <c r="C70" s="25"/>
      <c r="D70" s="26">
        <f>SUM(D4:D66)</f>
        <v>114477.5</v>
      </c>
    </row>
    <row r="72" spans="1:5" x14ac:dyDescent="0.25">
      <c r="A72" s="1" t="s">
        <v>111</v>
      </c>
      <c r="B72" s="3" t="s">
        <v>112</v>
      </c>
      <c r="C72" s="4"/>
    </row>
    <row r="79" spans="1:5" x14ac:dyDescent="0.25">
      <c r="D79" s="64"/>
    </row>
  </sheetData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4" workbookViewId="0">
      <selection activeCell="F31" sqref="F31"/>
    </sheetView>
  </sheetViews>
  <sheetFormatPr defaultRowHeight="15" x14ac:dyDescent="0.25"/>
  <cols>
    <col min="1" max="1" width="27.140625" customWidth="1"/>
  </cols>
  <sheetData>
    <row r="1" spans="1:2" x14ac:dyDescent="0.25">
      <c r="A1" t="s">
        <v>91</v>
      </c>
    </row>
    <row r="2" spans="1:2" ht="15.75" thickBot="1" x14ac:dyDescent="0.3"/>
    <row r="3" spans="1:2" x14ac:dyDescent="0.25">
      <c r="A3" s="87" t="s">
        <v>106</v>
      </c>
      <c r="B3" s="88">
        <f>'Old Budget'!B87</f>
        <v>5000</v>
      </c>
    </row>
    <row r="4" spans="1:2" x14ac:dyDescent="0.25">
      <c r="A4" s="74" t="s">
        <v>117</v>
      </c>
      <c r="B4" s="89">
        <v>1700</v>
      </c>
    </row>
    <row r="5" spans="1:2" x14ac:dyDescent="0.25">
      <c r="A5" s="74" t="s">
        <v>118</v>
      </c>
      <c r="B5" s="89"/>
    </row>
    <row r="6" spans="1:2" x14ac:dyDescent="0.25">
      <c r="A6" s="71"/>
      <c r="B6" s="90"/>
    </row>
    <row r="7" spans="1:2" x14ac:dyDescent="0.25">
      <c r="A7" s="27"/>
      <c r="B7" s="30"/>
    </row>
    <row r="8" spans="1:2" x14ac:dyDescent="0.25">
      <c r="A8" s="12" t="s">
        <v>119</v>
      </c>
      <c r="B8" s="13">
        <f>SUM(B4:B7)</f>
        <v>1700</v>
      </c>
    </row>
    <row r="9" spans="1:2" ht="15.75" thickBot="1" x14ac:dyDescent="0.3">
      <c r="A9" s="91" t="s">
        <v>120</v>
      </c>
      <c r="B9" s="92">
        <f>SUM(B3-B8)</f>
        <v>3300</v>
      </c>
    </row>
    <row r="10" spans="1:2" ht="15.75" thickBot="1" x14ac:dyDescent="0.3"/>
    <row r="11" spans="1:2" x14ac:dyDescent="0.25">
      <c r="A11" s="87" t="s">
        <v>94</v>
      </c>
      <c r="B11" s="88">
        <f>'Old Budget'!B78</f>
        <v>2000</v>
      </c>
    </row>
    <row r="12" spans="1:2" x14ac:dyDescent="0.25">
      <c r="A12" s="74"/>
      <c r="B12" s="89"/>
    </row>
    <row r="13" spans="1:2" x14ac:dyDescent="0.25">
      <c r="A13" s="74"/>
      <c r="B13" s="89"/>
    </row>
    <row r="14" spans="1:2" x14ac:dyDescent="0.25">
      <c r="A14" s="71"/>
      <c r="B14" s="90"/>
    </row>
    <row r="15" spans="1:2" x14ac:dyDescent="0.25">
      <c r="A15" s="27"/>
      <c r="B15" s="30"/>
    </row>
    <row r="16" spans="1:2" x14ac:dyDescent="0.25">
      <c r="A16" s="12" t="s">
        <v>119</v>
      </c>
      <c r="B16" s="13">
        <f>SUM(B12:B15)</f>
        <v>0</v>
      </c>
    </row>
    <row r="17" spans="1:2" ht="15.75" thickBot="1" x14ac:dyDescent="0.3">
      <c r="A17" s="91" t="s">
        <v>120</v>
      </c>
      <c r="B17" s="92">
        <f>SUM(B11-B16)</f>
        <v>2000</v>
      </c>
    </row>
    <row r="19" spans="1:2" ht="15.75" thickBot="1" x14ac:dyDescent="0.3"/>
    <row r="20" spans="1:2" ht="15.75" thickBot="1" x14ac:dyDescent="0.3">
      <c r="A20" s="23" t="s">
        <v>130</v>
      </c>
      <c r="B20" s="86"/>
    </row>
    <row r="21" spans="1:2" x14ac:dyDescent="0.25">
      <c r="A21" s="77" t="s">
        <v>133</v>
      </c>
      <c r="B21" s="78"/>
    </row>
    <row r="22" spans="1:2" x14ac:dyDescent="0.25">
      <c r="A22" s="77" t="s">
        <v>138</v>
      </c>
      <c r="B22" s="78">
        <v>200</v>
      </c>
    </row>
    <row r="23" spans="1:2" x14ac:dyDescent="0.25">
      <c r="A23" s="93" t="s">
        <v>139</v>
      </c>
      <c r="B23" s="78"/>
    </row>
    <row r="24" spans="1:2" x14ac:dyDescent="0.25">
      <c r="A24" s="93" t="s">
        <v>140</v>
      </c>
      <c r="B24" s="78">
        <v>700</v>
      </c>
    </row>
    <row r="25" spans="1:2" x14ac:dyDescent="0.25">
      <c r="A25" s="77" t="s">
        <v>9</v>
      </c>
      <c r="B25" s="78"/>
    </row>
    <row r="26" spans="1:2" x14ac:dyDescent="0.25">
      <c r="A26" s="79" t="s">
        <v>131</v>
      </c>
      <c r="B26" s="78"/>
    </row>
    <row r="27" spans="1:2" x14ac:dyDescent="0.25">
      <c r="A27" s="79" t="s">
        <v>132</v>
      </c>
      <c r="B27" s="78">
        <v>1000</v>
      </c>
    </row>
    <row r="28" spans="1:2" x14ac:dyDescent="0.25">
      <c r="A28" s="79"/>
      <c r="B28" s="78"/>
    </row>
    <row r="29" spans="1:2" x14ac:dyDescent="0.25">
      <c r="A29" s="77" t="s">
        <v>134</v>
      </c>
      <c r="B29" s="78"/>
    </row>
    <row r="30" spans="1:2" ht="15.75" thickBot="1" x14ac:dyDescent="0.3">
      <c r="A30" s="93" t="s">
        <v>141</v>
      </c>
      <c r="B30" s="78"/>
    </row>
    <row r="31" spans="1:2" x14ac:dyDescent="0.25">
      <c r="A31" s="81" t="s">
        <v>135</v>
      </c>
      <c r="B31" s="76">
        <v>350</v>
      </c>
    </row>
    <row r="32" spans="1:2" ht="15.75" thickBot="1" x14ac:dyDescent="0.3">
      <c r="A32" s="82" t="s">
        <v>136</v>
      </c>
      <c r="B32" s="83">
        <v>500</v>
      </c>
    </row>
    <row r="33" spans="1:2" ht="15.75" thickBot="1" x14ac:dyDescent="0.3">
      <c r="A33" s="79"/>
      <c r="B33" s="78"/>
    </row>
    <row r="34" spans="1:2" ht="15.75" thickBot="1" x14ac:dyDescent="0.3">
      <c r="A34" s="23" t="s">
        <v>110</v>
      </c>
      <c r="B34" s="80">
        <f>SUM(B22:B32)</f>
        <v>2750</v>
      </c>
    </row>
    <row r="35" spans="1:2" ht="15.75" thickBot="1" x14ac:dyDescent="0.3">
      <c r="A35" s="85" t="s">
        <v>137</v>
      </c>
      <c r="B35" s="86">
        <v>3000</v>
      </c>
    </row>
    <row r="36" spans="1:2" ht="15.75" thickBot="1" x14ac:dyDescent="0.3">
      <c r="A36" s="84" t="s">
        <v>120</v>
      </c>
      <c r="B36" s="80">
        <f>SUM(B35-B34)</f>
        <v>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1"/>
  <sheetViews>
    <sheetView zoomScale="80" zoomScaleNormal="80" workbookViewId="0">
      <pane xSplit="5" ySplit="2" topLeftCell="F87" activePane="bottomRight" state="frozen"/>
      <selection pane="topRight" activeCell="F1" sqref="F1"/>
      <selection pane="bottomLeft" activeCell="A3" sqref="A3"/>
      <selection pane="bottomRight" activeCell="E48" sqref="E48"/>
    </sheetView>
  </sheetViews>
  <sheetFormatPr defaultColWidth="8.85546875" defaultRowHeight="15" x14ac:dyDescent="0.2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 x14ac:dyDescent="0.25">
      <c r="A1" s="1" t="s">
        <v>0</v>
      </c>
      <c r="J1" s="36" t="s">
        <v>1</v>
      </c>
    </row>
    <row r="2" spans="1:27" ht="60.75" thickBot="1" x14ac:dyDescent="0.3">
      <c r="A2" t="s">
        <v>2</v>
      </c>
      <c r="F2" s="36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6" t="s">
        <v>9</v>
      </c>
      <c r="M2" s="36" t="s">
        <v>10</v>
      </c>
      <c r="N2" s="36" t="s">
        <v>11</v>
      </c>
      <c r="O2" s="36" t="s">
        <v>12</v>
      </c>
      <c r="P2" s="36" t="s">
        <v>13</v>
      </c>
      <c r="Q2" s="36" t="s">
        <v>14</v>
      </c>
      <c r="R2" s="36" t="s">
        <v>15</v>
      </c>
      <c r="S2" s="36" t="s">
        <v>16</v>
      </c>
      <c r="T2" s="36" t="s">
        <v>17</v>
      </c>
      <c r="U2" s="36" t="s">
        <v>18</v>
      </c>
      <c r="V2" s="36" t="s">
        <v>19</v>
      </c>
      <c r="W2" s="36" t="s">
        <v>20</v>
      </c>
      <c r="X2" s="36" t="s">
        <v>21</v>
      </c>
      <c r="Y2" s="36" t="s">
        <v>22</v>
      </c>
      <c r="Z2" s="36" t="s">
        <v>23</v>
      </c>
    </row>
    <row r="3" spans="1:27" ht="45" x14ac:dyDescent="0.25">
      <c r="A3" s="8" t="s">
        <v>24</v>
      </c>
      <c r="B3" s="9" t="s">
        <v>25</v>
      </c>
      <c r="C3" s="10" t="s">
        <v>26</v>
      </c>
      <c r="D3" s="11" t="s">
        <v>27</v>
      </c>
      <c r="E3" s="37" t="s">
        <v>28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 x14ac:dyDescent="0.25">
      <c r="A4" s="12" t="s">
        <v>29</v>
      </c>
      <c r="B4" s="67">
        <v>2500</v>
      </c>
      <c r="C4" s="68">
        <v>4</v>
      </c>
      <c r="D4" s="66">
        <f>SUM(B4*C4)</f>
        <v>10000</v>
      </c>
      <c r="E4" s="38" t="s">
        <v>30</v>
      </c>
      <c r="F4" s="52" t="s">
        <v>31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 x14ac:dyDescent="0.25">
      <c r="A5" s="12" t="s">
        <v>32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72" si="1">SUM(F5:Z5)</f>
        <v>5000</v>
      </c>
    </row>
    <row r="6" spans="1:27" x14ac:dyDescent="0.25">
      <c r="A6" s="27" t="s">
        <v>33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 x14ac:dyDescent="0.25">
      <c r="A7" s="27" t="s">
        <v>34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 x14ac:dyDescent="0.25">
      <c r="A8" s="27" t="s">
        <v>35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 x14ac:dyDescent="0.3">
      <c r="A9" s="14" t="s">
        <v>36</v>
      </c>
      <c r="B9" s="15">
        <v>20</v>
      </c>
      <c r="C9" s="16">
        <v>80</v>
      </c>
      <c r="D9" s="13">
        <f t="shared" si="0"/>
        <v>1600</v>
      </c>
      <c r="E9" s="39" t="s">
        <v>37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 x14ac:dyDescent="0.3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 x14ac:dyDescent="0.25">
      <c r="A11" s="8" t="s">
        <v>9</v>
      </c>
      <c r="B11" s="18" t="s">
        <v>38</v>
      </c>
      <c r="C11" s="19"/>
      <c r="D11" s="20"/>
      <c r="E11" s="40" t="s">
        <v>39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 x14ac:dyDescent="0.25">
      <c r="A12" s="12" t="s">
        <v>128</v>
      </c>
      <c r="B12" s="6">
        <v>1000</v>
      </c>
      <c r="C12" s="7">
        <v>2</v>
      </c>
      <c r="D12" s="13">
        <f>SUM(B12*C12)</f>
        <v>2000</v>
      </c>
      <c r="E12" s="38"/>
      <c r="F12" s="52" t="s">
        <v>40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 x14ac:dyDescent="0.25">
      <c r="A13" s="12" t="s">
        <v>41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42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 x14ac:dyDescent="0.25">
      <c r="A14" s="12" t="s">
        <v>43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 x14ac:dyDescent="0.25">
      <c r="A15" s="12" t="s">
        <v>44</v>
      </c>
      <c r="B15" s="6">
        <v>400</v>
      </c>
      <c r="C15" s="7">
        <v>1</v>
      </c>
      <c r="D15" s="13">
        <f t="shared" si="2"/>
        <v>400</v>
      </c>
      <c r="E15" s="38" t="s">
        <v>45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 x14ac:dyDescent="0.25">
      <c r="A16" s="12" t="s">
        <v>46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 x14ac:dyDescent="0.25">
      <c r="A17" s="12" t="s">
        <v>47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 x14ac:dyDescent="0.25">
      <c r="A18" s="12" t="s">
        <v>48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 x14ac:dyDescent="0.3">
      <c r="A19" s="14" t="s">
        <v>49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 x14ac:dyDescent="0.3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 x14ac:dyDescent="0.25">
      <c r="A21" s="8" t="s">
        <v>50</v>
      </c>
      <c r="B21" s="18"/>
      <c r="C21" s="19"/>
      <c r="D21" s="11"/>
      <c r="E21" s="40" t="s">
        <v>51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 x14ac:dyDescent="0.25">
      <c r="A22" s="12" t="s">
        <v>52</v>
      </c>
      <c r="B22" s="6">
        <v>350</v>
      </c>
      <c r="C22" s="7">
        <v>2</v>
      </c>
      <c r="D22" s="13">
        <f>SUM(B22*C22)</f>
        <v>700</v>
      </c>
      <c r="E22" s="38" t="s">
        <v>53</v>
      </c>
      <c r="F22" s="52" t="s">
        <v>40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 x14ac:dyDescent="0.25">
      <c r="A23" s="12" t="s">
        <v>32</v>
      </c>
      <c r="B23" s="6">
        <v>4000</v>
      </c>
      <c r="C23" s="7">
        <v>1</v>
      </c>
      <c r="D23" s="13">
        <f>SUM(B23*C23)</f>
        <v>4000</v>
      </c>
      <c r="E23" s="38"/>
      <c r="F23" s="52" t="s">
        <v>42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 x14ac:dyDescent="0.25">
      <c r="A24" s="12" t="s">
        <v>54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 x14ac:dyDescent="0.25">
      <c r="A25" s="12" t="s">
        <v>43</v>
      </c>
      <c r="B25" s="6">
        <f>SUM(3*4*2*14)</f>
        <v>336</v>
      </c>
      <c r="C25" s="7">
        <v>1</v>
      </c>
      <c r="D25" s="13">
        <f t="shared" ref="D25:D88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 x14ac:dyDescent="0.25">
      <c r="A26" s="27" t="s">
        <v>55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 x14ac:dyDescent="0.25">
      <c r="A27" s="27" t="s">
        <v>56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 x14ac:dyDescent="0.3">
      <c r="A28" s="14" t="s">
        <v>49</v>
      </c>
      <c r="B28" s="15">
        <v>0</v>
      </c>
      <c r="C28" s="16">
        <v>120</v>
      </c>
      <c r="D28" s="17">
        <f t="shared" si="3"/>
        <v>0</v>
      </c>
      <c r="E28" s="39" t="s">
        <v>57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 x14ac:dyDescent="0.3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 x14ac:dyDescent="0.25">
      <c r="A30" s="8" t="s">
        <v>58</v>
      </c>
      <c r="B30" s="18"/>
      <c r="C30" s="19"/>
      <c r="D30" s="21"/>
      <c r="E30" s="40" t="s">
        <v>59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 x14ac:dyDescent="0.25">
      <c r="A31" s="12" t="s">
        <v>60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61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 x14ac:dyDescent="0.25">
      <c r="A32" s="12" t="s">
        <v>62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 x14ac:dyDescent="0.25">
      <c r="A33" s="12" t="s">
        <v>63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 x14ac:dyDescent="0.25">
      <c r="A34" s="12" t="s">
        <v>64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 x14ac:dyDescent="0.25">
      <c r="A35" s="12" t="s">
        <v>55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 x14ac:dyDescent="0.25">
      <c r="A36" s="12" t="s">
        <v>32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 x14ac:dyDescent="0.25">
      <c r="A37" s="12" t="s">
        <v>54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 x14ac:dyDescent="0.25">
      <c r="A38" s="12" t="s">
        <v>43</v>
      </c>
      <c r="B38" s="6">
        <v>500</v>
      </c>
      <c r="C38" s="7">
        <v>2</v>
      </c>
      <c r="D38" s="13">
        <f t="shared" si="4"/>
        <v>1000</v>
      </c>
      <c r="E38" s="38" t="s">
        <v>65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 x14ac:dyDescent="0.25">
      <c r="A39" s="12" t="s">
        <v>66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 x14ac:dyDescent="0.25">
      <c r="A40" s="12" t="s">
        <v>49</v>
      </c>
      <c r="B40" s="6">
        <v>0</v>
      </c>
      <c r="C40" s="7">
        <v>0</v>
      </c>
      <c r="D40" s="13">
        <f t="shared" ref="D40" si="5">SUM(B40*C40)</f>
        <v>0</v>
      </c>
      <c r="E40" s="38" t="s">
        <v>57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 x14ac:dyDescent="0.25">
      <c r="A41" s="12" t="s">
        <v>67</v>
      </c>
      <c r="B41" s="6">
        <v>10</v>
      </c>
      <c r="C41" s="7">
        <v>12</v>
      </c>
      <c r="D41" s="13">
        <f t="shared" si="3"/>
        <v>120</v>
      </c>
      <c r="E41" s="38" t="s">
        <v>68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 x14ac:dyDescent="0.25">
      <c r="A42" s="12" t="s">
        <v>69</v>
      </c>
      <c r="B42" s="6">
        <v>0</v>
      </c>
      <c r="C42" s="7">
        <v>1</v>
      </c>
      <c r="D42" s="13">
        <f t="shared" si="3"/>
        <v>0</v>
      </c>
      <c r="E42" s="38" t="s">
        <v>70</v>
      </c>
      <c r="F42" s="52" t="s">
        <v>71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 x14ac:dyDescent="0.3">
      <c r="A43" s="14" t="s">
        <v>72</v>
      </c>
      <c r="B43" s="15">
        <v>0</v>
      </c>
      <c r="C43" s="16">
        <v>1</v>
      </c>
      <c r="D43" s="17">
        <f t="shared" si="3"/>
        <v>0</v>
      </c>
      <c r="E43" s="39" t="s">
        <v>70</v>
      </c>
      <c r="F43" s="52" t="s">
        <v>71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 x14ac:dyDescent="0.3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 x14ac:dyDescent="0.25">
      <c r="A45" s="8" t="s">
        <v>73</v>
      </c>
      <c r="B45" s="18"/>
      <c r="C45" s="19"/>
      <c r="D45" s="20"/>
      <c r="E45" s="41" t="s">
        <v>142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 x14ac:dyDescent="0.25">
      <c r="A46" s="12" t="s">
        <v>60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 x14ac:dyDescent="0.25">
      <c r="A47" s="12" t="s">
        <v>32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 x14ac:dyDescent="0.25">
      <c r="A48" s="12" t="s">
        <v>67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 x14ac:dyDescent="0.25">
      <c r="A49" s="12" t="s">
        <v>54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 x14ac:dyDescent="0.25">
      <c r="A50" s="12" t="s">
        <v>43</v>
      </c>
      <c r="B50" s="6">
        <v>400</v>
      </c>
      <c r="C50" s="7">
        <v>2</v>
      </c>
      <c r="D50" s="13">
        <f t="shared" si="3"/>
        <v>800</v>
      </c>
      <c r="E50" s="38" t="s">
        <v>70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 x14ac:dyDescent="0.25">
      <c r="A51" s="27" t="s">
        <v>74</v>
      </c>
      <c r="B51" s="28">
        <v>2500</v>
      </c>
      <c r="C51" s="29">
        <v>1</v>
      </c>
      <c r="D51" s="30">
        <f>SUM(B51*C51)</f>
        <v>2500</v>
      </c>
      <c r="E51" s="38" t="s">
        <v>75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 x14ac:dyDescent="0.25">
      <c r="A52" s="27" t="s">
        <v>76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 x14ac:dyDescent="0.3">
      <c r="A53" s="14" t="s">
        <v>49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 x14ac:dyDescent="0.25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 x14ac:dyDescent="0.3">
      <c r="A55" s="54" t="s">
        <v>10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 x14ac:dyDescent="0.25">
      <c r="A56" s="56" t="s">
        <v>77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78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 x14ac:dyDescent="0.25">
      <c r="A57" s="45" t="s">
        <v>79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 x14ac:dyDescent="0.25">
      <c r="A58" s="45" t="s">
        <v>80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 x14ac:dyDescent="0.3">
      <c r="A59" s="58" t="s">
        <v>81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 ht="15.75" thickBot="1" x14ac:dyDescent="0.3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 x14ac:dyDescent="0.25">
      <c r="A61" s="47" t="s">
        <v>82</v>
      </c>
      <c r="B61" s="18"/>
      <c r="C61" s="19"/>
      <c r="D61" s="18"/>
      <c r="E61" s="48" t="s">
        <v>83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 ht="15.75" thickBot="1" x14ac:dyDescent="0.3">
      <c r="A62" s="46" t="s">
        <v>60</v>
      </c>
      <c r="B62" s="33">
        <v>500</v>
      </c>
      <c r="C62" s="34">
        <v>2</v>
      </c>
      <c r="D62" s="17">
        <f t="shared" ref="D62:D64" si="7">SUM(B62*C62)</f>
        <v>1000</v>
      </c>
      <c r="E62" s="4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>
        <v>2000</v>
      </c>
      <c r="AA62">
        <f t="shared" si="1"/>
        <v>2000</v>
      </c>
    </row>
    <row r="63" spans="1:27" ht="15.75" thickBot="1" x14ac:dyDescent="0.3">
      <c r="A63" s="45" t="s">
        <v>84</v>
      </c>
      <c r="B63" s="6">
        <v>4000</v>
      </c>
      <c r="C63" s="7">
        <v>1</v>
      </c>
      <c r="D63" s="17">
        <f t="shared" si="7"/>
        <v>4000</v>
      </c>
      <c r="E63" s="50"/>
      <c r="F63" s="52"/>
      <c r="G63" s="52"/>
      <c r="H63" s="52"/>
      <c r="I63" s="52"/>
      <c r="J63" s="52"/>
      <c r="K63" s="52">
        <v>4000</v>
      </c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4000</v>
      </c>
    </row>
    <row r="64" spans="1:27" ht="15.75" thickBot="1" x14ac:dyDescent="0.3">
      <c r="A64" s="45" t="s">
        <v>85</v>
      </c>
      <c r="B64" s="6">
        <v>500</v>
      </c>
      <c r="C64" s="7">
        <v>4</v>
      </c>
      <c r="D64" s="17">
        <f t="shared" si="7"/>
        <v>2000</v>
      </c>
      <c r="E64" s="50"/>
      <c r="F64" s="52"/>
      <c r="G64" s="52"/>
      <c r="H64" s="52"/>
      <c r="I64" s="52"/>
      <c r="J64" s="52"/>
      <c r="K64" s="52"/>
      <c r="L64" s="52"/>
      <c r="M64" s="52"/>
      <c r="N64" s="52">
        <v>2000</v>
      </c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2000</v>
      </c>
    </row>
    <row r="65" spans="1:27" x14ac:dyDescent="0.25">
      <c r="A65" s="45" t="s">
        <v>86</v>
      </c>
      <c r="B65" s="6" t="s">
        <v>87</v>
      </c>
      <c r="C65" s="7"/>
      <c r="D65" s="6"/>
      <c r="E65" s="50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0</v>
      </c>
    </row>
    <row r="66" spans="1:27" ht="15.75" thickBot="1" x14ac:dyDescent="0.3">
      <c r="A66" s="14"/>
      <c r="B66" s="15"/>
      <c r="C66" s="16"/>
      <c r="D66" s="15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/>
      <c r="Z66" s="53"/>
      <c r="AA66">
        <f t="shared" si="1"/>
        <v>0</v>
      </c>
    </row>
    <row r="67" spans="1:27" ht="15.75" thickBot="1" x14ac:dyDescent="0.3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/>
      <c r="S67" s="53"/>
      <c r="T67" s="53"/>
      <c r="U67" s="53"/>
      <c r="V67" s="53"/>
      <c r="W67" s="53"/>
      <c r="X67" s="53"/>
      <c r="Y67" s="53"/>
      <c r="Z67" s="53"/>
      <c r="AA67">
        <f t="shared" si="1"/>
        <v>0</v>
      </c>
    </row>
    <row r="68" spans="1:27" x14ac:dyDescent="0.25">
      <c r="A68" s="8" t="s">
        <v>88</v>
      </c>
      <c r="B68" s="18"/>
      <c r="C68" s="19"/>
      <c r="D68" s="20"/>
      <c r="E68" s="65" t="s">
        <v>89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 x14ac:dyDescent="0.25">
      <c r="A69" s="12" t="s">
        <v>60</v>
      </c>
      <c r="B69" s="6">
        <v>0</v>
      </c>
      <c r="C69" s="7">
        <v>0</v>
      </c>
      <c r="D69" s="13">
        <f t="shared" ref="D69:D73" si="8">SUM(B69*C69)</f>
        <v>0</v>
      </c>
      <c r="E69" s="42" t="s">
        <v>90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 x14ac:dyDescent="0.25">
      <c r="A70" s="12" t="s">
        <v>32</v>
      </c>
      <c r="B70" s="6">
        <v>1000</v>
      </c>
      <c r="C70" s="7">
        <v>1</v>
      </c>
      <c r="D70" s="13">
        <f t="shared" si="8"/>
        <v>1000</v>
      </c>
      <c r="E70" s="38"/>
      <c r="F70" s="52"/>
      <c r="G70" s="52"/>
      <c r="H70" s="52"/>
      <c r="I70" s="52"/>
      <c r="J70" s="52"/>
      <c r="K70" s="52">
        <v>1000</v>
      </c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/>
      <c r="AA70">
        <f t="shared" si="1"/>
        <v>1000</v>
      </c>
    </row>
    <row r="71" spans="1:27" x14ac:dyDescent="0.25">
      <c r="A71" s="12" t="s">
        <v>129</v>
      </c>
      <c r="B71" s="6">
        <v>1000</v>
      </c>
      <c r="C71" s="7">
        <v>1</v>
      </c>
      <c r="D71" s="13">
        <f t="shared" si="8"/>
        <v>1000</v>
      </c>
      <c r="E71" s="38"/>
      <c r="F71" s="52"/>
      <c r="G71" s="52">
        <v>1000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1000</v>
      </c>
    </row>
    <row r="72" spans="1:27" x14ac:dyDescent="0.25">
      <c r="A72" s="12" t="s">
        <v>43</v>
      </c>
      <c r="B72" s="6">
        <v>750</v>
      </c>
      <c r="C72" s="7">
        <v>2</v>
      </c>
      <c r="D72" s="13">
        <f t="shared" si="8"/>
        <v>1500</v>
      </c>
      <c r="E72" s="38"/>
      <c r="F72" s="52"/>
      <c r="G72" s="52"/>
      <c r="H72" s="52"/>
      <c r="I72" s="52"/>
      <c r="J72" s="52"/>
      <c r="K72" s="52"/>
      <c r="L72" s="52"/>
      <c r="M72" s="52"/>
      <c r="N72" s="52">
        <v>1500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1500</v>
      </c>
    </row>
    <row r="73" spans="1:27" x14ac:dyDescent="0.25">
      <c r="A73" s="12" t="s">
        <v>54</v>
      </c>
      <c r="B73" s="6">
        <v>100</v>
      </c>
      <c r="C73" s="7">
        <v>1</v>
      </c>
      <c r="D73" s="13">
        <f t="shared" si="8"/>
        <v>100</v>
      </c>
      <c r="E73" s="3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>
        <v>100</v>
      </c>
      <c r="Z73" s="53"/>
      <c r="AA73">
        <f t="shared" ref="AA73:AA88" si="9">SUM(F73:Z73)</f>
        <v>100</v>
      </c>
    </row>
    <row r="74" spans="1:27" ht="15.75" thickBot="1" x14ac:dyDescent="0.3">
      <c r="A74" s="14" t="s">
        <v>49</v>
      </c>
      <c r="B74" s="15">
        <v>20</v>
      </c>
      <c r="C74" s="16">
        <v>120</v>
      </c>
      <c r="D74" s="17">
        <v>1000</v>
      </c>
      <c r="E74" s="39" t="s">
        <v>57</v>
      </c>
      <c r="F74" s="52"/>
      <c r="G74" s="52"/>
      <c r="H74" s="52"/>
      <c r="I74" s="52"/>
      <c r="J74" s="52"/>
      <c r="K74" s="52">
        <v>1000</v>
      </c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9"/>
        <v>1000</v>
      </c>
    </row>
    <row r="75" spans="1:27" ht="15.75" thickBot="1" x14ac:dyDescent="0.3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9"/>
        <v>0</v>
      </c>
    </row>
    <row r="76" spans="1:27" x14ac:dyDescent="0.25">
      <c r="A76" s="8" t="s">
        <v>91</v>
      </c>
      <c r="B76" s="18"/>
      <c r="C76" s="19"/>
      <c r="D76" s="20"/>
      <c r="E76" s="4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9"/>
        <v>0</v>
      </c>
    </row>
    <row r="77" spans="1:27" x14ac:dyDescent="0.25">
      <c r="A77" s="35" t="s">
        <v>92</v>
      </c>
      <c r="B77" s="33">
        <v>0</v>
      </c>
      <c r="C77" s="34">
        <v>0</v>
      </c>
      <c r="D77" s="13">
        <f t="shared" si="3"/>
        <v>0</v>
      </c>
      <c r="E77" s="38" t="s">
        <v>93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9"/>
        <v>0</v>
      </c>
    </row>
    <row r="78" spans="1:27" x14ac:dyDescent="0.25">
      <c r="A78" s="12" t="s">
        <v>94</v>
      </c>
      <c r="B78" s="6">
        <v>2000</v>
      </c>
      <c r="C78" s="7">
        <v>1</v>
      </c>
      <c r="D78" s="13">
        <f t="shared" si="3"/>
        <v>2000</v>
      </c>
      <c r="E78" s="38" t="s">
        <v>95</v>
      </c>
      <c r="F78" s="52"/>
      <c r="G78" s="52"/>
      <c r="H78" s="52"/>
      <c r="I78" s="52">
        <v>3000</v>
      </c>
      <c r="J78" s="52"/>
      <c r="K78" s="52"/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9"/>
        <v>3000</v>
      </c>
    </row>
    <row r="79" spans="1:27" x14ac:dyDescent="0.25">
      <c r="A79" s="12" t="s">
        <v>96</v>
      </c>
      <c r="B79" s="6">
        <v>866</v>
      </c>
      <c r="C79" s="7">
        <v>1</v>
      </c>
      <c r="D79" s="13">
        <f t="shared" si="3"/>
        <v>866</v>
      </c>
      <c r="E79" s="38"/>
      <c r="F79" s="52"/>
      <c r="G79" s="52"/>
      <c r="H79" s="52"/>
      <c r="I79" s="52">
        <v>750</v>
      </c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9"/>
        <v>750</v>
      </c>
    </row>
    <row r="80" spans="1:27" x14ac:dyDescent="0.25">
      <c r="A80" s="12" t="s">
        <v>97</v>
      </c>
      <c r="B80" s="6">
        <v>7000</v>
      </c>
      <c r="C80" s="7">
        <v>1</v>
      </c>
      <c r="D80" s="13">
        <f t="shared" si="3"/>
        <v>7000</v>
      </c>
      <c r="E80" s="38"/>
      <c r="F80" s="52"/>
      <c r="G80" s="52">
        <v>8000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9"/>
        <v>8000</v>
      </c>
    </row>
    <row r="81" spans="1:27" x14ac:dyDescent="0.25">
      <c r="A81" s="12" t="s">
        <v>98</v>
      </c>
      <c r="B81" s="6">
        <v>2000</v>
      </c>
      <c r="C81" s="7">
        <v>1</v>
      </c>
      <c r="D81" s="13">
        <f t="shared" si="3"/>
        <v>2000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/>
      <c r="Z81" s="53"/>
    </row>
    <row r="82" spans="1:27" ht="30" x14ac:dyDescent="0.25">
      <c r="A82" s="12" t="s">
        <v>99</v>
      </c>
      <c r="B82" s="6">
        <v>2000</v>
      </c>
      <c r="C82" s="7">
        <v>1</v>
      </c>
      <c r="D82" s="13">
        <f t="shared" si="3"/>
        <v>2000</v>
      </c>
      <c r="E82" s="38" t="s">
        <v>100</v>
      </c>
      <c r="F82" s="52"/>
      <c r="G82" s="52">
        <v>2000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2000</v>
      </c>
    </row>
    <row r="83" spans="1:27" x14ac:dyDescent="0.25">
      <c r="A83" s="12" t="s">
        <v>101</v>
      </c>
      <c r="B83" s="6">
        <v>2500</v>
      </c>
      <c r="C83" s="7">
        <v>1</v>
      </c>
      <c r="D83" s="13">
        <f t="shared" si="3"/>
        <v>2500</v>
      </c>
      <c r="E83" s="38"/>
      <c r="F83" s="52"/>
      <c r="G83" s="52"/>
      <c r="H83" s="52">
        <v>2000</v>
      </c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2000</v>
      </c>
    </row>
    <row r="84" spans="1:27" x14ac:dyDescent="0.25">
      <c r="A84" s="12" t="s">
        <v>102</v>
      </c>
      <c r="B84" s="6">
        <v>3300</v>
      </c>
      <c r="C84" s="7">
        <v>1</v>
      </c>
      <c r="D84" s="13">
        <f t="shared" si="3"/>
        <v>3300</v>
      </c>
      <c r="E84" s="38"/>
      <c r="F84" s="52"/>
      <c r="G84" s="52">
        <v>1000</v>
      </c>
      <c r="H84" s="52">
        <v>1000</v>
      </c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2000</v>
      </c>
    </row>
    <row r="85" spans="1:27" x14ac:dyDescent="0.25">
      <c r="A85" s="27" t="s">
        <v>103</v>
      </c>
      <c r="B85" s="28">
        <v>5000</v>
      </c>
      <c r="C85" s="29">
        <v>1</v>
      </c>
      <c r="D85" s="30">
        <f t="shared" si="3"/>
        <v>5000</v>
      </c>
      <c r="E85" s="38" t="s">
        <v>70</v>
      </c>
      <c r="F85" s="52"/>
      <c r="G85" s="52">
        <v>3000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3000</v>
      </c>
    </row>
    <row r="86" spans="1:27" x14ac:dyDescent="0.25">
      <c r="A86" s="27" t="s">
        <v>104</v>
      </c>
      <c r="B86" s="28">
        <v>3000</v>
      </c>
      <c r="C86" s="29">
        <v>1</v>
      </c>
      <c r="D86" s="30">
        <f t="shared" si="3"/>
        <v>3000</v>
      </c>
      <c r="E86" s="38" t="s">
        <v>105</v>
      </c>
      <c r="F86" s="52"/>
      <c r="G86" s="52">
        <v>3000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 ht="45" x14ac:dyDescent="0.25">
      <c r="A87" s="27" t="s">
        <v>106</v>
      </c>
      <c r="B87" s="28">
        <v>5000</v>
      </c>
      <c r="C87" s="29"/>
      <c r="D87" s="30">
        <v>5000</v>
      </c>
      <c r="E87" s="38" t="s">
        <v>107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</row>
    <row r="88" spans="1:27" ht="15.75" thickBot="1" x14ac:dyDescent="0.3">
      <c r="A88" s="14" t="s">
        <v>108</v>
      </c>
      <c r="B88" s="15">
        <v>3000</v>
      </c>
      <c r="C88" s="16">
        <v>1</v>
      </c>
      <c r="D88" s="17">
        <f t="shared" si="3"/>
        <v>3000</v>
      </c>
      <c r="E88" s="39" t="s">
        <v>109</v>
      </c>
      <c r="F88" s="52"/>
      <c r="G88" s="52">
        <v>3000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3000</v>
      </c>
    </row>
    <row r="89" spans="1:27" x14ac:dyDescent="0.25">
      <c r="A89" s="22"/>
      <c r="B89" s="31"/>
      <c r="C89" s="32"/>
      <c r="D89" s="31"/>
      <c r="E89" s="44"/>
      <c r="G89" s="36">
        <f t="shared" ref="G89:Z89" si="10">SUM(G3:G88)</f>
        <v>21000</v>
      </c>
      <c r="H89" s="36">
        <f t="shared" si="10"/>
        <v>3000</v>
      </c>
      <c r="I89" s="36">
        <f t="shared" si="10"/>
        <v>3750</v>
      </c>
      <c r="J89" s="36">
        <f t="shared" si="10"/>
        <v>10000</v>
      </c>
      <c r="K89" s="36">
        <f t="shared" si="10"/>
        <v>32400</v>
      </c>
      <c r="L89" s="36">
        <f t="shared" si="10"/>
        <v>1400</v>
      </c>
      <c r="M89" s="36">
        <f t="shared" si="10"/>
        <v>500</v>
      </c>
      <c r="N89" s="36">
        <f t="shared" si="10"/>
        <v>6786</v>
      </c>
      <c r="O89" s="36">
        <f t="shared" si="10"/>
        <v>5000</v>
      </c>
      <c r="P89" s="36">
        <f t="shared" si="10"/>
        <v>400</v>
      </c>
      <c r="Q89" s="36">
        <f t="shared" si="10"/>
        <v>700</v>
      </c>
      <c r="R89" s="36">
        <f t="shared" si="10"/>
        <v>3320</v>
      </c>
      <c r="S89" s="36">
        <f t="shared" si="10"/>
        <v>5120</v>
      </c>
      <c r="T89" s="36">
        <f t="shared" si="10"/>
        <v>2040</v>
      </c>
      <c r="U89" s="36">
        <f t="shared" si="10"/>
        <v>200</v>
      </c>
      <c r="V89" s="36">
        <f t="shared" si="10"/>
        <v>2968</v>
      </c>
      <c r="W89" s="36">
        <f t="shared" si="10"/>
        <v>1650</v>
      </c>
      <c r="X89" s="36">
        <f t="shared" si="10"/>
        <v>1000</v>
      </c>
      <c r="Y89" s="36">
        <f t="shared" si="10"/>
        <v>1250</v>
      </c>
      <c r="Z89" s="36">
        <f t="shared" si="10"/>
        <v>2000</v>
      </c>
    </row>
    <row r="90" spans="1:27" x14ac:dyDescent="0.25">
      <c r="A90" s="22"/>
      <c r="B90" s="31"/>
      <c r="C90" s="32"/>
      <c r="D90" s="31"/>
      <c r="E90" s="44"/>
    </row>
    <row r="91" spans="1:27" ht="15.75" thickBot="1" x14ac:dyDescent="0.3"/>
    <row r="92" spans="1:27" ht="15.75" thickBot="1" x14ac:dyDescent="0.3">
      <c r="A92" s="23" t="s">
        <v>110</v>
      </c>
      <c r="B92" s="24"/>
      <c r="C92" s="25"/>
      <c r="D92" s="26">
        <f>SUM(D4:D88)</f>
        <v>113073</v>
      </c>
      <c r="AA92">
        <f>SUM(AA3:AA91)</f>
        <v>104484</v>
      </c>
    </row>
    <row r="94" spans="1:27" x14ac:dyDescent="0.25">
      <c r="A94" s="1" t="s">
        <v>111</v>
      </c>
      <c r="B94" s="3" t="s">
        <v>112</v>
      </c>
      <c r="C94" s="4"/>
    </row>
    <row r="101" spans="4:4" x14ac:dyDescent="0.25">
      <c r="D101" s="64"/>
    </row>
  </sheetData>
  <phoneticPr fontId="5" type="noConversion"/>
  <pageMargins left="0.7" right="0.7" top="0.75" bottom="0.75" header="0.3" footer="0.3"/>
  <pageSetup paperSize="9" scale="5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9" workbookViewId="0">
      <selection activeCell="A31" sqref="A31:B37"/>
    </sheetView>
  </sheetViews>
  <sheetFormatPr defaultRowHeight="15" x14ac:dyDescent="0.25"/>
  <cols>
    <col min="1" max="1" width="38.28515625" customWidth="1"/>
  </cols>
  <sheetData>
    <row r="1" spans="1:3" x14ac:dyDescent="0.25">
      <c r="A1" s="1" t="s">
        <v>97</v>
      </c>
    </row>
    <row r="3" spans="1:3" x14ac:dyDescent="0.25">
      <c r="A3" s="69" t="s">
        <v>97</v>
      </c>
      <c r="B3" s="70">
        <v>7000</v>
      </c>
    </row>
    <row r="4" spans="1:3" x14ac:dyDescent="0.25">
      <c r="A4" s="12"/>
      <c r="B4" s="6"/>
    </row>
    <row r="5" spans="1:3" x14ac:dyDescent="0.25">
      <c r="A5" s="12"/>
      <c r="B5" s="6"/>
    </row>
    <row r="6" spans="1:3" x14ac:dyDescent="0.25">
      <c r="A6" s="12"/>
      <c r="B6" s="6"/>
    </row>
    <row r="7" spans="1:3" x14ac:dyDescent="0.25">
      <c r="A7" s="12"/>
      <c r="B7" s="6"/>
    </row>
    <row r="8" spans="1:3" x14ac:dyDescent="0.25">
      <c r="A8" s="12"/>
      <c r="B8" s="6">
        <f>SUM(B4:B7)</f>
        <v>0</v>
      </c>
    </row>
    <row r="9" spans="1:3" x14ac:dyDescent="0.25">
      <c r="A9" s="69" t="s">
        <v>113</v>
      </c>
      <c r="B9" s="70">
        <v>2000</v>
      </c>
    </row>
    <row r="10" spans="1:3" x14ac:dyDescent="0.25">
      <c r="A10" s="12" t="s">
        <v>114</v>
      </c>
      <c r="B10" s="6"/>
      <c r="C10" t="s">
        <v>115</v>
      </c>
    </row>
    <row r="11" spans="1:3" x14ac:dyDescent="0.25">
      <c r="A11" s="12"/>
      <c r="B11" s="6"/>
    </row>
    <row r="12" spans="1:3" x14ac:dyDescent="0.25">
      <c r="A12" s="12"/>
      <c r="B12" s="6"/>
    </row>
    <row r="13" spans="1:3" x14ac:dyDescent="0.25">
      <c r="A13" s="12"/>
      <c r="B13" s="6">
        <f>SUM(B10:B12)</f>
        <v>0</v>
      </c>
    </row>
    <row r="14" spans="1:3" x14ac:dyDescent="0.25">
      <c r="A14" s="69" t="s">
        <v>99</v>
      </c>
      <c r="B14" s="70">
        <v>2000</v>
      </c>
    </row>
    <row r="15" spans="1:3" x14ac:dyDescent="0.25">
      <c r="A15" s="12"/>
      <c r="B15" s="6"/>
    </row>
    <row r="16" spans="1:3" x14ac:dyDescent="0.25">
      <c r="A16" s="12"/>
      <c r="B16" s="6"/>
    </row>
    <row r="17" spans="1:3" x14ac:dyDescent="0.25">
      <c r="A17" s="12"/>
      <c r="B17" s="6"/>
    </row>
    <row r="18" spans="1:3" x14ac:dyDescent="0.25">
      <c r="A18" s="12"/>
      <c r="B18" s="6">
        <f>SUM(B15:B17)</f>
        <v>0</v>
      </c>
    </row>
    <row r="19" spans="1:3" x14ac:dyDescent="0.25">
      <c r="A19" s="69" t="s">
        <v>101</v>
      </c>
      <c r="B19" s="70">
        <v>2500</v>
      </c>
    </row>
    <row r="20" spans="1:3" x14ac:dyDescent="0.25">
      <c r="A20" s="69"/>
      <c r="B20" s="70"/>
    </row>
    <row r="21" spans="1:3" x14ac:dyDescent="0.25">
      <c r="A21" s="69"/>
      <c r="B21" s="70"/>
    </row>
    <row r="22" spans="1:3" x14ac:dyDescent="0.25">
      <c r="A22" s="12"/>
      <c r="B22" s="6"/>
    </row>
    <row r="23" spans="1:3" x14ac:dyDescent="0.25">
      <c r="A23" s="12"/>
      <c r="B23" s="6"/>
    </row>
    <row r="24" spans="1:3" x14ac:dyDescent="0.25">
      <c r="A24" s="12"/>
      <c r="B24" s="6">
        <f>SUM(B22:B23)</f>
        <v>0</v>
      </c>
    </row>
    <row r="25" spans="1:3" x14ac:dyDescent="0.25">
      <c r="A25" s="69" t="s">
        <v>102</v>
      </c>
      <c r="B25" s="70">
        <v>3300</v>
      </c>
    </row>
    <row r="26" spans="1:3" x14ac:dyDescent="0.25">
      <c r="A26" s="71"/>
      <c r="B26" s="72"/>
    </row>
    <row r="27" spans="1:3" x14ac:dyDescent="0.25">
      <c r="A27" s="71"/>
      <c r="B27" s="72"/>
    </row>
    <row r="28" spans="1:3" x14ac:dyDescent="0.25">
      <c r="A28" s="71"/>
      <c r="B28" s="72"/>
    </row>
    <row r="29" spans="1:3" x14ac:dyDescent="0.25">
      <c r="A29" s="71"/>
      <c r="B29" s="72"/>
    </row>
    <row r="30" spans="1:3" x14ac:dyDescent="0.25">
      <c r="A30" s="27"/>
      <c r="B30" s="28">
        <f>SUM(B26:B29)</f>
        <v>0</v>
      </c>
    </row>
    <row r="31" spans="1:3" x14ac:dyDescent="0.25">
      <c r="A31" s="71" t="s">
        <v>106</v>
      </c>
      <c r="B31" s="72">
        <v>5000</v>
      </c>
      <c r="C31" t="s">
        <v>116</v>
      </c>
    </row>
    <row r="32" spans="1:3" x14ac:dyDescent="0.25">
      <c r="A32" s="74" t="s">
        <v>117</v>
      </c>
      <c r="B32" s="75">
        <v>1700</v>
      </c>
    </row>
    <row r="33" spans="1:5" x14ac:dyDescent="0.25">
      <c r="A33" s="74" t="s">
        <v>118</v>
      </c>
      <c r="B33" s="75">
        <f>SUM(B31-E35)</f>
        <v>766</v>
      </c>
    </row>
    <row r="34" spans="1:5" x14ac:dyDescent="0.25">
      <c r="A34" s="71"/>
      <c r="B34" s="72"/>
    </row>
    <row r="35" spans="1:5" x14ac:dyDescent="0.25">
      <c r="A35" s="27"/>
      <c r="B35" s="28"/>
      <c r="E35">
        <v>4234</v>
      </c>
    </row>
    <row r="36" spans="1:5" x14ac:dyDescent="0.25">
      <c r="A36" s="53" t="s">
        <v>119</v>
      </c>
      <c r="B36" s="6">
        <f>SUM(B32:B35)</f>
        <v>2466</v>
      </c>
      <c r="E36">
        <v>5000</v>
      </c>
    </row>
    <row r="37" spans="1:5" x14ac:dyDescent="0.25">
      <c r="A37" s="73" t="s">
        <v>120</v>
      </c>
      <c r="B37" s="70">
        <f>SUM(B31-B36)</f>
        <v>2534</v>
      </c>
    </row>
    <row r="39" spans="1:5" x14ac:dyDescent="0.25">
      <c r="A39" t="s">
        <v>121</v>
      </c>
    </row>
    <row r="40" spans="1:5" x14ac:dyDescent="0.25">
      <c r="D40">
        <v>1770</v>
      </c>
    </row>
    <row r="41" spans="1:5" x14ac:dyDescent="0.25">
      <c r="D41">
        <v>2464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15" sqref="D15"/>
    </sheetView>
  </sheetViews>
  <sheetFormatPr defaultColWidth="8.85546875" defaultRowHeight="15" x14ac:dyDescent="0.25"/>
  <cols>
    <col min="1" max="1" width="35.42578125" customWidth="1"/>
  </cols>
  <sheetData>
    <row r="1" spans="1:1" x14ac:dyDescent="0.25">
      <c r="A1" s="1"/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6" spans="1:1" x14ac:dyDescent="0.25">
      <c r="A6" s="1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389ECB4-EB34-48CE-BD36-0CCA9A989A18}"/>
</file>

<file path=customXml/itemProps2.xml><?xml version="1.0" encoding="utf-8"?>
<ds:datastoreItem xmlns:ds="http://schemas.openxmlformats.org/officeDocument/2006/customXml" ds:itemID="{E278D273-C53E-4119-AC92-92D8F5EF1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D75B8-EC2B-4F60-AF39-E1F96576C23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80129174-c05c-43cc-8e32-21fcbdfe51bb"/>
    <ds:schemaRef ds:uri="http://schemas.microsoft.com/office/infopath/2007/PartnerControls"/>
    <ds:schemaRef ds:uri="http://schemas.openxmlformats.org/package/2006/metadata/core-properties"/>
    <ds:schemaRef ds:uri="958b15ed-c521-4290-b073-2e98d4cc1d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20170609</vt:lpstr>
      <vt:lpstr>General Costs</vt:lpstr>
      <vt:lpstr>Old Budget</vt:lpstr>
      <vt:lpstr>Marketing</vt:lpstr>
      <vt:lpstr>Questions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Atkinsonm</cp:lastModifiedBy>
  <cp:revision/>
  <dcterms:created xsi:type="dcterms:W3CDTF">2016-03-04T15:11:32Z</dcterms:created>
  <dcterms:modified xsi:type="dcterms:W3CDTF">2017-06-12T17:27:34Z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