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Back to Ours/A_Budget/z_archive/"/>
    </mc:Choice>
  </mc:AlternateContent>
  <workbookProtection workbookAlgorithmName="SHA-512" workbookHashValue="CcIqETkzsb1IfperrGsF1wesd8bBny0jZsfZfPqnAYO/+aotN12LZJw9mBjP3H+DkH44Z87V4yZgpYvnLt4vTw==" workbookSaltValue="Fx4p5RHTPiL31Dg/z84HGg==" workbookSpinCount="100000" lockStructure="1"/>
  <bookViews>
    <workbookView xWindow="120" yWindow="600" windowWidth="20100" windowHeight="703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 r:id="rId28"/>
  </externalReferences>
  <definedNames>
    <definedName name="_xlnm._FilterDatabase" localSheetId="7" hidden="1">'PROJECT SUMMARY'!$P$7:$P$649</definedName>
  </definedNames>
  <calcPr calcId="171027"/>
</workbook>
</file>

<file path=xl/calcChain.xml><?xml version="1.0" encoding="utf-8"?>
<calcChain xmlns="http://schemas.openxmlformats.org/spreadsheetml/2006/main">
  <c r="AA9" i="23" l="1"/>
  <c r="AA27" i="23"/>
  <c r="I429" i="55" l="1"/>
  <c r="G429" i="55"/>
  <c r="F429" i="55"/>
  <c r="I343" i="55"/>
  <c r="G343" i="55"/>
  <c r="F343" i="55"/>
  <c r="I342" i="55"/>
  <c r="G342" i="55"/>
  <c r="F342" i="55"/>
  <c r="C3" i="5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AO105" i="25" l="1"/>
  <c r="AK105" i="25"/>
  <c r="AD24" i="34" l="1"/>
  <c r="Z24" i="34"/>
  <c r="U24" i="34"/>
  <c r="R24" i="34"/>
  <c r="A24" i="34"/>
  <c r="AN13" i="49" l="1"/>
  <c r="AO13" i="49"/>
  <c r="AP13" i="49"/>
  <c r="Y13" i="49"/>
  <c r="Z13" i="49"/>
  <c r="AA13" i="49"/>
  <c r="AB13" i="49"/>
  <c r="AC13" i="49"/>
  <c r="AD13" i="49"/>
  <c r="AE13" i="49"/>
  <c r="AF13" i="49"/>
  <c r="AH13" i="49"/>
  <c r="AI13" i="49"/>
  <c r="AJ13" i="49"/>
  <c r="AK13" i="49"/>
  <c r="AL13" i="49"/>
  <c r="AM13" i="49"/>
  <c r="X13" i="49"/>
  <c r="AD93" i="26" l="1"/>
  <c r="AE93" i="26"/>
  <c r="AF93" i="26"/>
  <c r="AG93" i="26"/>
  <c r="AH93" i="26"/>
  <c r="AI93" i="26"/>
  <c r="AJ93" i="26"/>
  <c r="AL93" i="26"/>
  <c r="AN93" i="26"/>
  <c r="AQ93" i="26"/>
  <c r="AR93" i="26"/>
  <c r="AS93" i="26"/>
  <c r="AT93" i="26"/>
  <c r="AU93" i="26"/>
  <c r="P62" i="47"/>
  <c r="P59" i="47"/>
  <c r="P56" i="47"/>
  <c r="P53" i="47"/>
  <c r="Y12" i="49" l="1"/>
  <c r="Z12" i="49"/>
  <c r="AA12" i="49"/>
  <c r="AB12" i="49"/>
  <c r="AC12" i="49"/>
  <c r="AD12" i="49"/>
  <c r="AE12" i="49"/>
  <c r="AF12" i="49"/>
  <c r="AH12" i="49"/>
  <c r="AI12" i="49"/>
  <c r="AJ12" i="49"/>
  <c r="AK12" i="49"/>
  <c r="AL12" i="49"/>
  <c r="AM12" i="49"/>
  <c r="AN12" i="49"/>
  <c r="AO12" i="49"/>
  <c r="AP12" i="49"/>
  <c r="X12" i="49"/>
  <c r="J112" i="25" l="1"/>
  <c r="J111" i="25"/>
  <c r="J110" i="25"/>
  <c r="J109" i="25"/>
  <c r="J108" i="25"/>
  <c r="J107" i="25"/>
  <c r="J106" i="25"/>
  <c r="H112" i="25"/>
  <c r="H111" i="25"/>
  <c r="H110" i="25"/>
  <c r="H109" i="25"/>
  <c r="H108" i="25"/>
  <c r="H107" i="25"/>
  <c r="H106" i="25"/>
  <c r="D25" i="54"/>
  <c r="E25" i="54" l="1"/>
  <c r="P342" i="55" l="1"/>
  <c r="J340" i="55"/>
  <c r="J341" i="55"/>
  <c r="E341" i="55"/>
  <c r="P341" i="55" s="1"/>
  <c r="E340" i="55"/>
  <c r="P340" i="55" s="1"/>
  <c r="E339" i="55"/>
  <c r="J339" i="55" s="1"/>
  <c r="E338" i="55"/>
  <c r="J338" i="55" s="1"/>
  <c r="E337" i="55"/>
  <c r="P337" i="55" s="1"/>
  <c r="E336" i="55"/>
  <c r="P336" i="55" s="1"/>
  <c r="E335" i="55"/>
  <c r="D342" i="55"/>
  <c r="C342" i="55"/>
  <c r="D341" i="55"/>
  <c r="C341" i="55"/>
  <c r="D340" i="55"/>
  <c r="C340" i="55"/>
  <c r="D339" i="55"/>
  <c r="C339" i="55"/>
  <c r="D338" i="55"/>
  <c r="C338" i="55"/>
  <c r="D337" i="55"/>
  <c r="C337" i="55"/>
  <c r="D336" i="55"/>
  <c r="C336" i="55"/>
  <c r="D335" i="55"/>
  <c r="C335" i="55"/>
  <c r="AP105" i="25"/>
  <c r="AM105" i="25"/>
  <c r="AJ105" i="25"/>
  <c r="AG105" i="25"/>
  <c r="AD105" i="25"/>
  <c r="AC105" i="25"/>
  <c r="AB105" i="25"/>
  <c r="AA105" i="25"/>
  <c r="Z105" i="25"/>
  <c r="Y105" i="25"/>
  <c r="X105" i="25"/>
  <c r="W105" i="25"/>
  <c r="V105" i="25"/>
  <c r="U105" i="25"/>
  <c r="M105" i="25"/>
  <c r="L105" i="25"/>
  <c r="K105" i="25"/>
  <c r="I105" i="25"/>
  <c r="G105" i="25"/>
  <c r="E105" i="25"/>
  <c r="F112" i="25"/>
  <c r="F111" i="25"/>
  <c r="F110" i="25"/>
  <c r="F109" i="25"/>
  <c r="F108" i="25"/>
  <c r="F107" i="25"/>
  <c r="F106" i="25"/>
  <c r="AG22" i="33"/>
  <c r="AC22" i="33"/>
  <c r="J337" i="55" l="1"/>
  <c r="J336" i="55"/>
  <c r="P339" i="55"/>
  <c r="P338" i="55"/>
  <c r="G511" i="55"/>
  <c r="G433" i="55"/>
  <c r="G325" i="55"/>
  <c r="G316" i="55"/>
  <c r="G307" i="55"/>
  <c r="G80" i="55"/>
  <c r="B3" i="51"/>
  <c r="B838" i="51"/>
  <c r="B996" i="51"/>
  <c r="B1246" i="51"/>
  <c r="B1766" i="51"/>
  <c r="B1790" i="51"/>
  <c r="B1798" i="51"/>
  <c r="B1822" i="51"/>
  <c r="B1830" i="51"/>
  <c r="B1854" i="51"/>
  <c r="B1862" i="51"/>
  <c r="B1886" i="51"/>
  <c r="B1894" i="51"/>
  <c r="B1918" i="51"/>
  <c r="B1926" i="51"/>
  <c r="B1950" i="51"/>
  <c r="B1958" i="51"/>
  <c r="B1982" i="51"/>
  <c r="B1990" i="51"/>
  <c r="B2014" i="51"/>
  <c r="B2022" i="51"/>
  <c r="B2046" i="51"/>
  <c r="B2054" i="51"/>
  <c r="B2078" i="51"/>
  <c r="B2086" i="51"/>
  <c r="B2103" i="51"/>
  <c r="B2107" i="51"/>
  <c r="B2119" i="51"/>
  <c r="B2123" i="51"/>
  <c r="B2135" i="51"/>
  <c r="B2139" i="51"/>
  <c r="B2151" i="51"/>
  <c r="B2155" i="51"/>
  <c r="B2167" i="51"/>
  <c r="B2171" i="51"/>
  <c r="B2183" i="51"/>
  <c r="B2187" i="51"/>
  <c r="B2199" i="51"/>
  <c r="B2203" i="51"/>
  <c r="B2215" i="51"/>
  <c r="B2219" i="51"/>
  <c r="B2231" i="51"/>
  <c r="B2235" i="51"/>
  <c r="B2247" i="51"/>
  <c r="B2251" i="51"/>
  <c r="B2263" i="51"/>
  <c r="B2267" i="51"/>
  <c r="B2279" i="51"/>
  <c r="B2283" i="51"/>
  <c r="B2295" i="51"/>
  <c r="B2299" i="51"/>
  <c r="B2311" i="51"/>
  <c r="B2315" i="51"/>
  <c r="B2327" i="51"/>
  <c r="B2331" i="51"/>
  <c r="B2343" i="51"/>
  <c r="B2347" i="51"/>
  <c r="B2359" i="51"/>
  <c r="B2363" i="51"/>
  <c r="B2375" i="51"/>
  <c r="B2379" i="51"/>
  <c r="B2391" i="51"/>
  <c r="B2395" i="51"/>
  <c r="B2407" i="51"/>
  <c r="B2411" i="51"/>
  <c r="B2423" i="51"/>
  <c r="B2427" i="51"/>
  <c r="B2439" i="51"/>
  <c r="B2443" i="51"/>
  <c r="B2455" i="51"/>
  <c r="B2459" i="51"/>
  <c r="B2471" i="51"/>
  <c r="B2475" i="51"/>
  <c r="B2487" i="51"/>
  <c r="B2491" i="51"/>
  <c r="B2503" i="51"/>
  <c r="B2507" i="51"/>
  <c r="B2519" i="51"/>
  <c r="B2523" i="51"/>
  <c r="B2535" i="51"/>
  <c r="B2539" i="51"/>
  <c r="B2551" i="51"/>
  <c r="B2555" i="51"/>
  <c r="B2567" i="51"/>
  <c r="B2571" i="51"/>
  <c r="B2583" i="51"/>
  <c r="B2587" i="51"/>
  <c r="B2599" i="51"/>
  <c r="B2603" i="51"/>
  <c r="B2615" i="51"/>
  <c r="B2619" i="51"/>
  <c r="B2631" i="51"/>
  <c r="B2635" i="51"/>
  <c r="B2647" i="51"/>
  <c r="B2651" i="51"/>
  <c r="B2663" i="51"/>
  <c r="B2667" i="51"/>
  <c r="B2679" i="51"/>
  <c r="B2683" i="51"/>
  <c r="B2695" i="51"/>
  <c r="B2699" i="51"/>
  <c r="B2711" i="51"/>
  <c r="B2715" i="51"/>
  <c r="B2727" i="51"/>
  <c r="B2731" i="51"/>
  <c r="B2743" i="51"/>
  <c r="B2747" i="51"/>
  <c r="B2759" i="51"/>
  <c r="B2763" i="51"/>
  <c r="B2775" i="51"/>
  <c r="B2779" i="51"/>
  <c r="B2791" i="51"/>
  <c r="B2795" i="51"/>
  <c r="B2807" i="51"/>
  <c r="B2811" i="51"/>
  <c r="B2823" i="51"/>
  <c r="B2827" i="51"/>
  <c r="B2839" i="51"/>
  <c r="B2843" i="51"/>
  <c r="B2855" i="51"/>
  <c r="B2859" i="51"/>
  <c r="B2871" i="51"/>
  <c r="B2875" i="51"/>
  <c r="B2887" i="51"/>
  <c r="B2891" i="51"/>
  <c r="B2903" i="51"/>
  <c r="B2907" i="51"/>
  <c r="B2919" i="51"/>
  <c r="B2923" i="51"/>
  <c r="B2935" i="51"/>
  <c r="B2939" i="51"/>
  <c r="B2951" i="51"/>
  <c r="B2955" i="51"/>
  <c r="B2967" i="51"/>
  <c r="B2971" i="51"/>
  <c r="B2983" i="51"/>
  <c r="B2987" i="51"/>
  <c r="B2999" i="51"/>
  <c r="B3003" i="51"/>
  <c r="B3015" i="51"/>
  <c r="B3019" i="51"/>
  <c r="B3031" i="51"/>
  <c r="B3035" i="51"/>
  <c r="B3047" i="51"/>
  <c r="B3051" i="51"/>
  <c r="B3063" i="51"/>
  <c r="B3067" i="51"/>
  <c r="B3079" i="51"/>
  <c r="B3083" i="51"/>
  <c r="B3095" i="51"/>
  <c r="B3099" i="51"/>
  <c r="B3111" i="51"/>
  <c r="B3115" i="51"/>
  <c r="A1" i="51"/>
  <c r="B508" i="51" s="1"/>
  <c r="B3107" i="51" l="1"/>
  <c r="B3091" i="51"/>
  <c r="B3075" i="51"/>
  <c r="B3059" i="51"/>
  <c r="B3043" i="51"/>
  <c r="B3027" i="51"/>
  <c r="B3011" i="51"/>
  <c r="B2995" i="51"/>
  <c r="B2979" i="51"/>
  <c r="B2963" i="51"/>
  <c r="B2947" i="51"/>
  <c r="B2931" i="51"/>
  <c r="B2915" i="51"/>
  <c r="B2899" i="51"/>
  <c r="B2883" i="51"/>
  <c r="B2867" i="51"/>
  <c r="B2851" i="51"/>
  <c r="B2835" i="51"/>
  <c r="B2819" i="51"/>
  <c r="B2803" i="51"/>
  <c r="B2787" i="51"/>
  <c r="B2771" i="51"/>
  <c r="B2755" i="51"/>
  <c r="B2739" i="51"/>
  <c r="B2723" i="51"/>
  <c r="B2707" i="51"/>
  <c r="B2691" i="51"/>
  <c r="B2675" i="51"/>
  <c r="B2659" i="51"/>
  <c r="B2643" i="51"/>
  <c r="B2627" i="51"/>
  <c r="B2611" i="51"/>
  <c r="B2595" i="51"/>
  <c r="B2579" i="51"/>
  <c r="B2563" i="51"/>
  <c r="B2547" i="51"/>
  <c r="B2531" i="51"/>
  <c r="B2515" i="51"/>
  <c r="B2499" i="51"/>
  <c r="B2483" i="51"/>
  <c r="B2467" i="51"/>
  <c r="B2451" i="51"/>
  <c r="B2435" i="51"/>
  <c r="B2419" i="51"/>
  <c r="B2403" i="51"/>
  <c r="B2387" i="51"/>
  <c r="B2371" i="51"/>
  <c r="B2355" i="51"/>
  <c r="B2339" i="51"/>
  <c r="B2323" i="51"/>
  <c r="B2307" i="51"/>
  <c r="B2291" i="51"/>
  <c r="B2275" i="51"/>
  <c r="B2259" i="51"/>
  <c r="B2243" i="51"/>
  <c r="B2227" i="51"/>
  <c r="B2211" i="51"/>
  <c r="B2195" i="51"/>
  <c r="B2179" i="51"/>
  <c r="B2163" i="51"/>
  <c r="B2147" i="51"/>
  <c r="B2131" i="51"/>
  <c r="B2115" i="51"/>
  <c r="B2099" i="51"/>
  <c r="B2070" i="51"/>
  <c r="B2038" i="51"/>
  <c r="B2006" i="51"/>
  <c r="B1974" i="51"/>
  <c r="B1942" i="51"/>
  <c r="B1910" i="51"/>
  <c r="B1878" i="51"/>
  <c r="B1846" i="51"/>
  <c r="B1814" i="51"/>
  <c r="B1782" i="51"/>
  <c r="B1182" i="51"/>
  <c r="B689" i="51"/>
  <c r="B3119" i="51"/>
  <c r="B3103" i="51"/>
  <c r="B3087" i="51"/>
  <c r="B3071" i="51"/>
  <c r="B3055" i="51"/>
  <c r="B3039" i="51"/>
  <c r="B3023" i="51"/>
  <c r="B3007" i="51"/>
  <c r="B2991" i="51"/>
  <c r="B2975" i="51"/>
  <c r="B2959" i="51"/>
  <c r="B2943" i="51"/>
  <c r="B2927" i="51"/>
  <c r="B2911" i="51"/>
  <c r="B2895" i="51"/>
  <c r="B2879" i="51"/>
  <c r="B2863" i="51"/>
  <c r="B2847" i="51"/>
  <c r="B2831" i="51"/>
  <c r="B2815" i="51"/>
  <c r="B2799" i="51"/>
  <c r="B2783" i="51"/>
  <c r="B2767" i="51"/>
  <c r="B2751" i="51"/>
  <c r="B2735" i="51"/>
  <c r="B2719" i="51"/>
  <c r="B2703" i="51"/>
  <c r="B2687" i="51"/>
  <c r="B2671" i="51"/>
  <c r="B2655" i="51"/>
  <c r="B2639" i="51"/>
  <c r="B2623" i="51"/>
  <c r="B2607" i="51"/>
  <c r="B2591" i="51"/>
  <c r="B2575" i="51"/>
  <c r="B2559" i="51"/>
  <c r="B2543" i="51"/>
  <c r="B2527" i="51"/>
  <c r="B2511" i="51"/>
  <c r="B2495" i="51"/>
  <c r="B2479" i="51"/>
  <c r="B2463" i="51"/>
  <c r="B2447" i="51"/>
  <c r="B2431" i="51"/>
  <c r="B2415" i="51"/>
  <c r="B2399" i="51"/>
  <c r="B2383" i="51"/>
  <c r="B2367" i="51"/>
  <c r="B2351" i="51"/>
  <c r="B2335" i="51"/>
  <c r="B2319" i="51"/>
  <c r="B2303" i="51"/>
  <c r="B2287" i="51"/>
  <c r="B2271" i="51"/>
  <c r="B2255" i="51"/>
  <c r="B2239" i="51"/>
  <c r="B2223" i="51"/>
  <c r="B2207" i="51"/>
  <c r="B2191" i="51"/>
  <c r="B2175" i="51"/>
  <c r="B2159" i="51"/>
  <c r="B2143" i="51"/>
  <c r="B2127" i="51"/>
  <c r="B2111" i="51"/>
  <c r="B2094" i="51"/>
  <c r="B2062" i="51"/>
  <c r="B2030" i="51"/>
  <c r="B1998" i="51"/>
  <c r="B1966" i="51"/>
  <c r="B1934" i="51"/>
  <c r="B1902" i="51"/>
  <c r="B1870" i="51"/>
  <c r="B1838" i="51"/>
  <c r="B1806" i="51"/>
  <c r="B1774" i="51"/>
  <c r="B1086" i="51"/>
  <c r="B6" i="51"/>
  <c r="B10" i="51"/>
  <c r="B14" i="51"/>
  <c r="B18" i="51"/>
  <c r="B59" i="51"/>
  <c r="B64" i="51"/>
  <c r="B66" i="51"/>
  <c r="B69" i="51"/>
  <c r="B71" i="51"/>
  <c r="B81" i="51"/>
  <c r="B84" i="51"/>
  <c r="B86" i="51"/>
  <c r="B89" i="51"/>
  <c r="B91" i="51"/>
  <c r="B106" i="51"/>
  <c r="B108" i="51"/>
  <c r="B113"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8" i="51"/>
  <c r="B120" i="51"/>
  <c r="B122" i="51"/>
  <c r="B126" i="51"/>
  <c r="B5" i="51"/>
  <c r="B13" i="51"/>
  <c r="B22" i="51"/>
  <c r="B26" i="51"/>
  <c r="B30" i="51"/>
  <c r="B34" i="51"/>
  <c r="B38" i="51"/>
  <c r="B42" i="51"/>
  <c r="B46" i="51"/>
  <c r="B50" i="51"/>
  <c r="B54" i="51"/>
  <c r="B58" i="51"/>
  <c r="B61" i="51"/>
  <c r="B78" i="51"/>
  <c r="B88" i="51"/>
  <c r="B95" i="51"/>
  <c r="B99" i="51"/>
  <c r="B103" i="51"/>
  <c r="B110" i="51"/>
  <c r="B114" i="51"/>
  <c r="B119" i="51"/>
  <c r="B127" i="51"/>
  <c r="B135" i="51"/>
  <c r="B145" i="51"/>
  <c r="B149" i="51"/>
  <c r="B154" i="51"/>
  <c r="B156" i="51"/>
  <c r="B158" i="51"/>
  <c r="B160" i="51"/>
  <c r="B163" i="51"/>
  <c r="B167" i="51"/>
  <c r="B170" i="51"/>
  <c r="B172" i="51"/>
  <c r="B177" i="51"/>
  <c r="B179" i="51"/>
  <c r="B185" i="51"/>
  <c r="B191" i="51"/>
  <c r="B197" i="51"/>
  <c r="B203" i="51"/>
  <c r="B11" i="51"/>
  <c r="B62" i="51"/>
  <c r="B96" i="51"/>
  <c r="B104" i="51"/>
  <c r="B111" i="51"/>
  <c r="B117" i="51"/>
  <c r="B125" i="51"/>
  <c r="B128" i="51"/>
  <c r="B131" i="51"/>
  <c r="B136" i="51"/>
  <c r="B139" i="51"/>
  <c r="B142" i="51"/>
  <c r="B152" i="51"/>
  <c r="B159" i="51"/>
  <c r="B162" i="51"/>
  <c r="B165" i="51"/>
  <c r="B176" i="51"/>
  <c r="B180" i="51"/>
  <c r="B183" i="51"/>
  <c r="B190" i="51"/>
  <c r="B193" i="51"/>
  <c r="B196" i="51"/>
  <c r="B199"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17" i="51"/>
  <c r="B24" i="51"/>
  <c r="B32" i="51"/>
  <c r="B40" i="51"/>
  <c r="B48" i="51"/>
  <c r="B56" i="51"/>
  <c r="B63" i="51"/>
  <c r="B76" i="51"/>
  <c r="B83" i="51"/>
  <c r="B112" i="51"/>
  <c r="B121" i="51"/>
  <c r="B132" i="51"/>
  <c r="B134" i="51"/>
  <c r="B140" i="51"/>
  <c r="B147" i="51"/>
  <c r="B150" i="51"/>
  <c r="B153" i="51"/>
  <c r="B168" i="51"/>
  <c r="B174" i="51"/>
  <c r="B178" i="51"/>
  <c r="B181" i="51"/>
  <c r="B184" i="51"/>
  <c r="B187" i="51"/>
  <c r="B194" i="51"/>
  <c r="B200"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73" i="51"/>
  <c r="B101" i="51"/>
  <c r="B116" i="51"/>
  <c r="B124" i="51"/>
  <c r="B130" i="51"/>
  <c r="B146" i="51"/>
  <c r="B151" i="51"/>
  <c r="B157" i="51"/>
  <c r="B173" i="51"/>
  <c r="B186" i="51"/>
  <c r="B192" i="51"/>
  <c r="B205" i="51"/>
  <c r="B210" i="51"/>
  <c r="B219" i="51"/>
  <c r="B224" i="51"/>
  <c r="B234" i="51"/>
  <c r="B243" i="51"/>
  <c r="B249" i="51"/>
  <c r="B267" i="51"/>
  <c r="B275" i="51"/>
  <c r="B283" i="51"/>
  <c r="B294" i="51"/>
  <c r="B302" i="51"/>
  <c r="B309" i="51"/>
  <c r="B313" i="51"/>
  <c r="B317" i="51"/>
  <c r="B324" i="51"/>
  <c r="B328" i="51"/>
  <c r="B332" i="51"/>
  <c r="B339" i="51"/>
  <c r="B346" i="51"/>
  <c r="B353" i="51"/>
  <c r="B358" i="51"/>
  <c r="B366" i="51"/>
  <c r="B368" i="51"/>
  <c r="B373" i="51"/>
  <c r="B375" i="51"/>
  <c r="B381" i="51"/>
  <c r="B383" i="51"/>
  <c r="B386" i="51"/>
  <c r="B388" i="51"/>
  <c r="B394" i="51"/>
  <c r="B396" i="51"/>
  <c r="B401" i="51"/>
  <c r="B403" i="51"/>
  <c r="B411" i="51"/>
  <c r="B416" i="51"/>
  <c r="B423" i="51"/>
  <c r="B429" i="51"/>
  <c r="B431" i="51"/>
  <c r="B437" i="51"/>
  <c r="B439" i="51"/>
  <c r="B445" i="51"/>
  <c r="B453" i="51"/>
  <c r="B461" i="51"/>
  <c r="B469" i="51"/>
  <c r="B477" i="51"/>
  <c r="B485" i="51"/>
  <c r="B493" i="51"/>
  <c r="B501" i="51"/>
  <c r="B509" i="51"/>
  <c r="B517" i="51"/>
  <c r="B525" i="51"/>
  <c r="B532" i="51"/>
  <c r="B534" i="51"/>
  <c r="B536" i="51"/>
  <c r="B538" i="51"/>
  <c r="B541" i="51"/>
  <c r="B545" i="51"/>
  <c r="B555" i="51"/>
  <c r="B559" i="51"/>
  <c r="B564" i="51"/>
  <c r="B566" i="51"/>
  <c r="B568" i="51"/>
  <c r="B570" i="51"/>
  <c r="B573" i="51"/>
  <c r="B577" i="51"/>
  <c r="B19" i="51"/>
  <c r="B35" i="51"/>
  <c r="B51" i="51"/>
  <c r="B79" i="51"/>
  <c r="B137" i="51"/>
  <c r="B143" i="51"/>
  <c r="B148" i="51"/>
  <c r="B169" i="51"/>
  <c r="B182" i="51"/>
  <c r="B188" i="51"/>
  <c r="B201" i="51"/>
  <c r="B211" i="51"/>
  <c r="B217" i="51"/>
  <c r="B235" i="51"/>
  <c r="B240" i="51"/>
  <c r="B246" i="51"/>
  <c r="B260" i="51"/>
  <c r="B265" i="51"/>
  <c r="B273" i="51"/>
  <c r="B288" i="51"/>
  <c r="B295" i="51"/>
  <c r="B303" i="51"/>
  <c r="B322" i="51"/>
  <c r="B330" i="51"/>
  <c r="B337" i="51"/>
  <c r="B343" i="51"/>
  <c r="B349" i="51"/>
  <c r="B351" i="51"/>
  <c r="B354" i="51"/>
  <c r="B356" i="51"/>
  <c r="B362" i="51"/>
  <c r="B364" i="51"/>
  <c r="B369" i="51"/>
  <c r="B371" i="51"/>
  <c r="B379" i="51"/>
  <c r="B384" i="51"/>
  <c r="B391" i="51"/>
  <c r="B399" i="51"/>
  <c r="B409" i="51"/>
  <c r="B424" i="51"/>
  <c r="B432" i="51"/>
  <c r="B440"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636" i="51"/>
  <c r="B638" i="51"/>
  <c r="B640" i="51"/>
  <c r="B642" i="51"/>
  <c r="B645" i="51"/>
  <c r="B649" i="51"/>
  <c r="B659" i="51"/>
  <c r="B663" i="51"/>
  <c r="B668" i="51"/>
  <c r="B670" i="51"/>
  <c r="B672" i="51"/>
  <c r="B674" i="51"/>
  <c r="B43" i="51"/>
  <c r="B72" i="51"/>
  <c r="B123" i="51"/>
  <c r="B155" i="51"/>
  <c r="B166" i="51"/>
  <c r="B204" i="51"/>
  <c r="B223" i="51"/>
  <c r="B253" i="51"/>
  <c r="B271" i="51"/>
  <c r="B345" i="51"/>
  <c r="B360" i="51"/>
  <c r="B370" i="51"/>
  <c r="B385" i="51"/>
  <c r="B390" i="51"/>
  <c r="B400" i="51"/>
  <c r="B405" i="51"/>
  <c r="B415" i="51"/>
  <c r="B420" i="51"/>
  <c r="B426" i="51"/>
  <c r="B436" i="51"/>
  <c r="B442" i="51"/>
  <c r="B446" i="51"/>
  <c r="B454" i="51"/>
  <c r="B462" i="51"/>
  <c r="B470" i="51"/>
  <c r="B478" i="51"/>
  <c r="B486" i="51"/>
  <c r="B494" i="51"/>
  <c r="B502" i="51"/>
  <c r="B510" i="51"/>
  <c r="B518" i="51"/>
  <c r="B526" i="51"/>
  <c r="B533" i="51"/>
  <c r="B537" i="51"/>
  <c r="B556" i="51"/>
  <c r="B560" i="51"/>
  <c r="B579" i="51"/>
  <c r="B583" i="51"/>
  <c r="B590" i="51"/>
  <c r="B597" i="51"/>
  <c r="B600" i="51"/>
  <c r="B603" i="51"/>
  <c r="B618" i="51"/>
  <c r="B620" i="51"/>
  <c r="B623" i="51"/>
  <c r="B625" i="51"/>
  <c r="B630" i="51"/>
  <c r="B637" i="51"/>
  <c r="B643" i="51"/>
  <c r="B648" i="51"/>
  <c r="B658" i="51"/>
  <c r="B660" i="51"/>
  <c r="B665" i="51"/>
  <c r="B671"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138" i="51"/>
  <c r="B195" i="51"/>
  <c r="B236" i="51"/>
  <c r="B255" i="51"/>
  <c r="B281" i="51"/>
  <c r="B296" i="51"/>
  <c r="B326" i="51"/>
  <c r="B334" i="51"/>
  <c r="B341" i="51"/>
  <c r="B347" i="51"/>
  <c r="B352" i="51"/>
  <c r="B367" i="51"/>
  <c r="B377" i="51"/>
  <c r="B392" i="51"/>
  <c r="B402" i="51"/>
  <c r="B417" i="51"/>
  <c r="B422" i="51"/>
  <c r="B438" i="51"/>
  <c r="B447" i="51"/>
  <c r="B455" i="51"/>
  <c r="B463" i="51"/>
  <c r="B471" i="51"/>
  <c r="B479" i="51"/>
  <c r="B487" i="51"/>
  <c r="B495" i="51"/>
  <c r="B503" i="51"/>
  <c r="B511" i="51"/>
  <c r="B519" i="51"/>
  <c r="B527" i="51"/>
  <c r="B539" i="51"/>
  <c r="B543" i="51"/>
  <c r="B550" i="51"/>
  <c r="B554" i="51"/>
  <c r="B557" i="51"/>
  <c r="B561" i="51"/>
  <c r="B580" i="51"/>
  <c r="B586" i="51"/>
  <c r="B588" i="51"/>
  <c r="B591" i="51"/>
  <c r="B593" i="51"/>
  <c r="B598" i="51"/>
  <c r="B605" i="51"/>
  <c r="B611" i="51"/>
  <c r="B616" i="51"/>
  <c r="B626" i="51"/>
  <c r="B628" i="51"/>
  <c r="B633" i="51"/>
  <c r="B639" i="51"/>
  <c r="B646" i="51"/>
  <c r="B651" i="51"/>
  <c r="B653" i="51"/>
  <c r="B656" i="51"/>
  <c r="B666" i="51"/>
  <c r="B673"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9" i="51"/>
  <c r="B144" i="51"/>
  <c r="B164" i="51"/>
  <c r="B189" i="51"/>
  <c r="B212" i="51"/>
  <c r="B231" i="51"/>
  <c r="B270" i="51"/>
  <c r="B285" i="51"/>
  <c r="B300" i="51"/>
  <c r="B315" i="51"/>
  <c r="B548" i="51"/>
  <c r="B571" i="51"/>
  <c r="B589" i="51"/>
  <c r="B609" i="51"/>
  <c r="B615" i="51"/>
  <c r="B629" i="51"/>
  <c r="B635" i="51"/>
  <c r="B650" i="51"/>
  <c r="B655" i="51"/>
  <c r="B669" i="51"/>
  <c r="B675" i="51"/>
  <c r="B679" i="51"/>
  <c r="B686" i="51"/>
  <c r="B690" i="51"/>
  <c r="B693" i="51"/>
  <c r="B697" i="51"/>
  <c r="B716" i="51"/>
  <c r="B725" i="51"/>
  <c r="B730" i="51"/>
  <c r="B750" i="51"/>
  <c r="B755" i="51"/>
  <c r="B760" i="51"/>
  <c r="B769" i="51"/>
  <c r="B775" i="51"/>
  <c r="B780" i="51"/>
  <c r="B789" i="51"/>
  <c r="B794" i="51"/>
  <c r="B814" i="51"/>
  <c r="B819" i="51"/>
  <c r="B824" i="51"/>
  <c r="B833" i="51"/>
  <c r="B839" i="51"/>
  <c r="B844" i="51"/>
  <c r="B853" i="51"/>
  <c r="B858" i="51"/>
  <c r="B878" i="51"/>
  <c r="B883" i="51"/>
  <c r="B888" i="51"/>
  <c r="B897" i="51"/>
  <c r="B903" i="51"/>
  <c r="B908" i="51"/>
  <c r="B917" i="51"/>
  <c r="B922" i="51"/>
  <c r="B942" i="51"/>
  <c r="B947" i="51"/>
  <c r="B952" i="51"/>
  <c r="B961" i="51"/>
  <c r="B967" i="51"/>
  <c r="B972" i="51"/>
  <c r="B981" i="51"/>
  <c r="B986" i="51"/>
  <c r="B1006" i="51"/>
  <c r="B1011" i="51"/>
  <c r="B1016" i="51"/>
  <c r="B1025" i="51"/>
  <c r="B1031" i="51"/>
  <c r="B1036"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27" i="51"/>
  <c r="B129" i="51"/>
  <c r="B171" i="51"/>
  <c r="B198" i="51"/>
  <c r="B238" i="51"/>
  <c r="B258" i="51"/>
  <c r="B290" i="51"/>
  <c r="B305" i="51"/>
  <c r="B320" i="51"/>
  <c r="B335" i="51"/>
  <c r="B378" i="51"/>
  <c r="B398" i="51"/>
  <c r="B407" i="51"/>
  <c r="B418" i="51"/>
  <c r="B428" i="51"/>
  <c r="B448" i="51"/>
  <c r="B456" i="51"/>
  <c r="B464" i="51"/>
  <c r="B472" i="51"/>
  <c r="B480" i="51"/>
  <c r="B488" i="51"/>
  <c r="B496" i="51"/>
  <c r="B504" i="51"/>
  <c r="B512" i="51"/>
  <c r="B520" i="51"/>
  <c r="B528" i="51"/>
  <c r="B551" i="51"/>
  <c r="B558" i="51"/>
  <c r="B565" i="51"/>
  <c r="B596" i="51"/>
  <c r="B601" i="51"/>
  <c r="B607" i="51"/>
  <c r="B621" i="51"/>
  <c r="B641" i="51"/>
  <c r="B647" i="51"/>
  <c r="B661" i="51"/>
  <c r="B667" i="51"/>
  <c r="B676" i="51"/>
  <c r="B680" i="51"/>
  <c r="B699" i="51"/>
  <c r="B703" i="51"/>
  <c r="B710" i="51"/>
  <c r="B714" i="51"/>
  <c r="B717" i="51"/>
  <c r="B722" i="51"/>
  <c r="B742" i="51"/>
  <c r="B747" i="51"/>
  <c r="B752" i="51"/>
  <c r="B761" i="51"/>
  <c r="B767" i="51"/>
  <c r="B772" i="51"/>
  <c r="B781" i="51"/>
  <c r="B786"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33" i="51"/>
  <c r="B175" i="51"/>
  <c r="B222" i="51"/>
  <c r="B261" i="51"/>
  <c r="B292" i="51"/>
  <c r="B410" i="51"/>
  <c r="B430" i="51"/>
  <c r="B450" i="51"/>
  <c r="B466" i="51"/>
  <c r="B482" i="51"/>
  <c r="B498" i="51"/>
  <c r="B514" i="51"/>
  <c r="B530" i="51"/>
  <c r="B575" i="51"/>
  <c r="B587" i="51"/>
  <c r="B657" i="51"/>
  <c r="B684" i="51"/>
  <c r="B707" i="51"/>
  <c r="B723" i="51"/>
  <c r="B743" i="51"/>
  <c r="B762" i="51"/>
  <c r="B782" i="51"/>
  <c r="B792" i="51"/>
  <c r="B801" i="51"/>
  <c r="B812" i="51"/>
  <c r="B821" i="51"/>
  <c r="B851" i="51"/>
  <c r="B871" i="51"/>
  <c r="B890" i="51"/>
  <c r="B910" i="51"/>
  <c r="B920" i="51"/>
  <c r="B929" i="51"/>
  <c r="B940" i="51"/>
  <c r="B949" i="51"/>
  <c r="B979" i="51"/>
  <c r="B999" i="51"/>
  <c r="B1018" i="51"/>
  <c r="B1038" i="51"/>
  <c r="B1165" i="51"/>
  <c r="B1169" i="51"/>
  <c r="B1173" i="51"/>
  <c r="B1177" i="51"/>
  <c r="B1181" i="51"/>
  <c r="B1185" i="51"/>
  <c r="B1189" i="51"/>
  <c r="B1193" i="51"/>
  <c r="B1197" i="51"/>
  <c r="B1201" i="51"/>
  <c r="B1205" i="51"/>
  <c r="B1209" i="51"/>
  <c r="B1213" i="51"/>
  <c r="B1217" i="51"/>
  <c r="B1221" i="51"/>
  <c r="B1225" i="51"/>
  <c r="B1229" i="51"/>
  <c r="B1233" i="51"/>
  <c r="B1237" i="51"/>
  <c r="B1241" i="51"/>
  <c r="B1245" i="51"/>
  <c r="B1249" i="51"/>
  <c r="B1253" i="51"/>
  <c r="B1257" i="51"/>
  <c r="B1261" i="51"/>
  <c r="B1265" i="51"/>
  <c r="B1269" i="51"/>
  <c r="B1273"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41" i="51"/>
  <c r="B229" i="51"/>
  <c r="B298" i="51"/>
  <c r="B327" i="51"/>
  <c r="B413" i="51"/>
  <c r="B434" i="51"/>
  <c r="B452" i="51"/>
  <c r="B468" i="51"/>
  <c r="B484" i="51"/>
  <c r="B500" i="51"/>
  <c r="B516" i="51"/>
  <c r="B547" i="51"/>
  <c r="B562" i="51"/>
  <c r="B619" i="51"/>
  <c r="B678" i="51"/>
  <c r="B685" i="51"/>
  <c r="B708" i="51"/>
  <c r="B735" i="51"/>
  <c r="B754" i="51"/>
  <c r="B774" i="51"/>
  <c r="B784" i="51"/>
  <c r="B793" i="51"/>
  <c r="B804" i="51"/>
  <c r="B813" i="51"/>
  <c r="B843" i="51"/>
  <c r="B863" i="51"/>
  <c r="B882" i="51"/>
  <c r="B902" i="51"/>
  <c r="B912" i="51"/>
  <c r="B921" i="51"/>
  <c r="B932" i="51"/>
  <c r="B941" i="51"/>
  <c r="B971" i="51"/>
  <c r="B991" i="51"/>
  <c r="B1010" i="51"/>
  <c r="B1030" i="51"/>
  <c r="B1040" i="51"/>
  <c r="B1044" i="51"/>
  <c r="B1048" i="51"/>
  <c r="B1052" i="51"/>
  <c r="B1056" i="51"/>
  <c r="B1060" i="51"/>
  <c r="B1064" i="51"/>
  <c r="B1068" i="51"/>
  <c r="B1072" i="51"/>
  <c r="B1076" i="51"/>
  <c r="B1080" i="51"/>
  <c r="B1084" i="51"/>
  <c r="B1088" i="51"/>
  <c r="B1092" i="51"/>
  <c r="B1096" i="51"/>
  <c r="B1100" i="51"/>
  <c r="B1104"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93" i="51"/>
  <c r="B202" i="51"/>
  <c r="B277" i="51"/>
  <c r="B458" i="51"/>
  <c r="B490" i="51"/>
  <c r="B522" i="51"/>
  <c r="B552" i="51"/>
  <c r="B582" i="51"/>
  <c r="B602" i="51"/>
  <c r="B622" i="51"/>
  <c r="B662" i="51"/>
  <c r="B711" i="51"/>
  <c r="B728" i="51"/>
  <c r="B748" i="51"/>
  <c r="B787" i="51"/>
  <c r="B807" i="51"/>
  <c r="B826" i="51"/>
  <c r="B846" i="51"/>
  <c r="B865" i="51"/>
  <c r="B885" i="51"/>
  <c r="B984" i="51"/>
  <c r="B1004" i="51"/>
  <c r="B1167" i="51"/>
  <c r="B1175" i="51"/>
  <c r="B1183" i="51"/>
  <c r="B1191" i="51"/>
  <c r="B1199" i="51"/>
  <c r="B1207" i="51"/>
  <c r="B1215" i="51"/>
  <c r="B1223" i="51"/>
  <c r="B1231" i="51"/>
  <c r="B1239" i="51"/>
  <c r="B1247" i="51"/>
  <c r="B1255" i="51"/>
  <c r="B1263" i="51"/>
  <c r="B1271" i="51"/>
  <c r="B1743" i="51"/>
  <c r="B1747" i="51"/>
  <c r="B1751" i="51"/>
  <c r="B1755" i="51"/>
  <c r="B1759" i="51"/>
  <c r="B115" i="51"/>
  <c r="B209" i="51"/>
  <c r="B460" i="51"/>
  <c r="B492" i="51"/>
  <c r="B524" i="51"/>
  <c r="B584" i="51"/>
  <c r="B624" i="51"/>
  <c r="B644" i="51"/>
  <c r="B664" i="51"/>
  <c r="B682" i="51"/>
  <c r="B712" i="51"/>
  <c r="B729" i="51"/>
  <c r="B749" i="51"/>
  <c r="B848" i="51"/>
  <c r="B868" i="51"/>
  <c r="B907" i="51"/>
  <c r="B927" i="51"/>
  <c r="B946" i="51"/>
  <c r="B966" i="51"/>
  <c r="B985" i="51"/>
  <c r="B1005" i="51"/>
  <c r="B1042" i="51"/>
  <c r="B1050" i="51"/>
  <c r="B1058" i="51"/>
  <c r="B1066" i="51"/>
  <c r="B1074" i="51"/>
  <c r="B1082" i="51"/>
  <c r="B1090" i="51"/>
  <c r="B1098" i="51"/>
  <c r="B1170" i="51"/>
  <c r="B1178" i="51"/>
  <c r="B1186" i="51"/>
  <c r="B1194" i="51"/>
  <c r="B1202" i="51"/>
  <c r="B1210" i="51"/>
  <c r="B1218" i="51"/>
  <c r="B1226" i="51"/>
  <c r="B1234" i="51"/>
  <c r="B1242" i="51"/>
  <c r="B1250" i="51"/>
  <c r="B1258" i="51"/>
  <c r="B1266" i="51"/>
  <c r="B1274" i="51"/>
  <c r="B1742" i="51"/>
  <c r="B1746" i="51"/>
  <c r="B1750" i="51"/>
  <c r="B1754" i="51"/>
  <c r="B1758" i="51"/>
  <c r="B307" i="51"/>
  <c r="B474" i="51"/>
  <c r="B592" i="51"/>
  <c r="B632" i="51"/>
  <c r="B737" i="51"/>
  <c r="B856" i="51"/>
  <c r="B935" i="51"/>
  <c r="B974" i="51"/>
  <c r="B1013" i="51"/>
  <c r="B1163" i="51"/>
  <c r="B1179" i="51"/>
  <c r="B1195" i="51"/>
  <c r="B1211" i="51"/>
  <c r="B1227" i="51"/>
  <c r="B1243" i="51"/>
  <c r="B1259" i="51"/>
  <c r="B1275" i="51"/>
  <c r="B1745" i="51"/>
  <c r="B1753" i="51"/>
  <c r="B161" i="51"/>
  <c r="B476" i="51"/>
  <c r="B594" i="51"/>
  <c r="B634" i="51"/>
  <c r="B740" i="51"/>
  <c r="B779" i="51"/>
  <c r="B818" i="51"/>
  <c r="B857" i="51"/>
  <c r="B976" i="51"/>
  <c r="B1046" i="51"/>
  <c r="B1062" i="51"/>
  <c r="B1078" i="51"/>
  <c r="B1094" i="51"/>
  <c r="B1174" i="51"/>
  <c r="B1190" i="51"/>
  <c r="B1206" i="51"/>
  <c r="B1222" i="51"/>
  <c r="B1238" i="51"/>
  <c r="B1254" i="51"/>
  <c r="B1270" i="51"/>
  <c r="B1748" i="51"/>
  <c r="B1756" i="51"/>
  <c r="B1761" i="51"/>
  <c r="B1763" i="51"/>
  <c r="B1765" i="51"/>
  <c r="B1767" i="51"/>
  <c r="B1769" i="51"/>
  <c r="B1771" i="51"/>
  <c r="B1773" i="51"/>
  <c r="B1775" i="51"/>
  <c r="B1777" i="51"/>
  <c r="B1779" i="51"/>
  <c r="B1781" i="51"/>
  <c r="B1783" i="51"/>
  <c r="B1785" i="51"/>
  <c r="B1787" i="51"/>
  <c r="B1789" i="51"/>
  <c r="B1791" i="51"/>
  <c r="B1793" i="51"/>
  <c r="B1795"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41" i="51"/>
  <c r="B652" i="51"/>
  <c r="B718" i="51"/>
  <c r="B876" i="51"/>
  <c r="B954" i="51"/>
  <c r="B1187" i="51"/>
  <c r="B1219" i="51"/>
  <c r="B1251" i="51"/>
  <c r="B1749" i="51"/>
  <c r="B248" i="51"/>
  <c r="B444" i="51"/>
  <c r="B569" i="51"/>
  <c r="B654" i="51"/>
  <c r="B720" i="51"/>
  <c r="B799" i="51"/>
  <c r="B877" i="51"/>
  <c r="B1035" i="51"/>
  <c r="B1070" i="51"/>
  <c r="B1102" i="51"/>
  <c r="B1166" i="51"/>
  <c r="B1198" i="51"/>
  <c r="B1230" i="51"/>
  <c r="B1262" i="51"/>
  <c r="B1744" i="51"/>
  <c r="B1760" i="51"/>
  <c r="B1764" i="51"/>
  <c r="B1768" i="51"/>
  <c r="B1772" i="51"/>
  <c r="B1776" i="51"/>
  <c r="B1780" i="51"/>
  <c r="B1784" i="51"/>
  <c r="B1788" i="51"/>
  <c r="B1792" i="51"/>
  <c r="B1796" i="51"/>
  <c r="B1800" i="51"/>
  <c r="B1804" i="51"/>
  <c r="B1808" i="51"/>
  <c r="B1812" i="51"/>
  <c r="B1816" i="51"/>
  <c r="B1820" i="51"/>
  <c r="B1824" i="51"/>
  <c r="B1828" i="51"/>
  <c r="B1832" i="51"/>
  <c r="B1836" i="51"/>
  <c r="B1840" i="51"/>
  <c r="B1844" i="51"/>
  <c r="B1848" i="51"/>
  <c r="B1852" i="51"/>
  <c r="B1856" i="51"/>
  <c r="B1860" i="51"/>
  <c r="B1864" i="51"/>
  <c r="B1868" i="51"/>
  <c r="B1872" i="51"/>
  <c r="B1876" i="51"/>
  <c r="B1880" i="51"/>
  <c r="B1884" i="51"/>
  <c r="B1888" i="51"/>
  <c r="B1892" i="51"/>
  <c r="B1896" i="51"/>
  <c r="B1900" i="51"/>
  <c r="B1904" i="51"/>
  <c r="B1908" i="51"/>
  <c r="B1912" i="51"/>
  <c r="B1916" i="51"/>
  <c r="B1920" i="51"/>
  <c r="B1924" i="51"/>
  <c r="B1928" i="51"/>
  <c r="B1932" i="51"/>
  <c r="B1936" i="51"/>
  <c r="B1940" i="51"/>
  <c r="B1944" i="51"/>
  <c r="B1948" i="51"/>
  <c r="B1952" i="51"/>
  <c r="B1956" i="51"/>
  <c r="B1960" i="51"/>
  <c r="B1964" i="51"/>
  <c r="B1968" i="51"/>
  <c r="B1972" i="51"/>
  <c r="B1976" i="51"/>
  <c r="B1980" i="51"/>
  <c r="B1984" i="51"/>
  <c r="B1988" i="51"/>
  <c r="B1992" i="51"/>
  <c r="B1996" i="51"/>
  <c r="B2000" i="51"/>
  <c r="B2004" i="51"/>
  <c r="B2008" i="51"/>
  <c r="B2012" i="51"/>
  <c r="B2016" i="51"/>
  <c r="B2020" i="51"/>
  <c r="B2024" i="51"/>
  <c r="B2028" i="51"/>
  <c r="B2032" i="51"/>
  <c r="B2036" i="51"/>
  <c r="B2040" i="51"/>
  <c r="B2044" i="51"/>
  <c r="B2048" i="51"/>
  <c r="B2052" i="51"/>
  <c r="B2056" i="51"/>
  <c r="B2060" i="51"/>
  <c r="B2064" i="51"/>
  <c r="B2068" i="51"/>
  <c r="B2072" i="51"/>
  <c r="B2076" i="51"/>
  <c r="B2080" i="51"/>
  <c r="B2084" i="51"/>
  <c r="B2088" i="51"/>
  <c r="B2092"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1203" i="51"/>
  <c r="B993" i="51"/>
  <c r="B688" i="51"/>
  <c r="B506"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4014" i="51"/>
  <c r="B4013" i="51"/>
  <c r="B4012" i="51"/>
  <c r="B4011" i="51"/>
  <c r="B4010" i="51"/>
  <c r="B4009" i="51"/>
  <c r="B4008" i="51"/>
  <c r="B4007" i="51"/>
  <c r="B4006" i="51"/>
  <c r="B4005" i="51"/>
  <c r="B4004" i="51"/>
  <c r="B4003" i="51"/>
  <c r="B4002" i="51"/>
  <c r="B4001" i="51"/>
  <c r="B4000" i="51"/>
  <c r="B3999" i="51"/>
  <c r="B3998" i="51"/>
  <c r="B3997" i="51"/>
  <c r="B3996" i="51"/>
  <c r="B3995" i="51"/>
  <c r="B3994" i="51"/>
  <c r="B3993" i="51"/>
  <c r="B3992" i="51"/>
  <c r="B3991" i="51"/>
  <c r="B3990" i="51"/>
  <c r="B3989" i="51"/>
  <c r="B3988" i="51"/>
  <c r="B3987" i="51"/>
  <c r="B3986" i="51"/>
  <c r="B3985" i="51"/>
  <c r="B3984" i="51"/>
  <c r="B3983" i="51"/>
  <c r="B3982" i="51"/>
  <c r="B3981" i="51"/>
  <c r="B3980" i="51"/>
  <c r="B3979" i="51"/>
  <c r="B3978" i="51"/>
  <c r="B3977" i="51"/>
  <c r="B3976" i="51"/>
  <c r="B3975" i="51"/>
  <c r="B3974" i="51"/>
  <c r="B3973" i="51"/>
  <c r="B3972" i="51"/>
  <c r="B3971" i="51"/>
  <c r="B3970" i="51"/>
  <c r="B3969" i="51"/>
  <c r="B3968" i="51"/>
  <c r="B3967" i="51"/>
  <c r="B3966" i="51"/>
  <c r="B3965" i="51"/>
  <c r="B3964" i="51"/>
  <c r="B3963" i="51"/>
  <c r="B3962" i="51"/>
  <c r="B3961" i="51"/>
  <c r="B3960" i="51"/>
  <c r="B3959" i="51"/>
  <c r="B3958" i="51"/>
  <c r="B3957" i="51"/>
  <c r="B3956" i="51"/>
  <c r="B3955" i="51"/>
  <c r="B3954" i="51"/>
  <c r="B3953" i="51"/>
  <c r="B3952" i="51"/>
  <c r="B3951" i="51"/>
  <c r="B3950" i="51"/>
  <c r="B3949" i="51"/>
  <c r="B3948" i="51"/>
  <c r="B3947" i="51"/>
  <c r="B3946" i="51"/>
  <c r="B3945" i="51"/>
  <c r="B3944" i="51"/>
  <c r="B3943" i="51"/>
  <c r="B3942" i="51"/>
  <c r="B3941" i="51"/>
  <c r="B3940" i="51"/>
  <c r="B3939" i="51"/>
  <c r="B3938" i="51"/>
  <c r="B3937" i="51"/>
  <c r="B3936" i="51"/>
  <c r="B3935" i="51"/>
  <c r="B3934" i="51"/>
  <c r="B3933" i="51"/>
  <c r="B3932" i="51"/>
  <c r="B3931" i="51"/>
  <c r="B3930" i="51"/>
  <c r="B3929" i="51"/>
  <c r="B3928" i="51"/>
  <c r="B3927" i="51"/>
  <c r="B3926" i="51"/>
  <c r="B3925" i="51"/>
  <c r="B3924" i="51"/>
  <c r="B3923" i="51"/>
  <c r="B3922" i="51"/>
  <c r="B3921" i="51"/>
  <c r="B3920" i="51"/>
  <c r="B3919" i="51"/>
  <c r="B3918" i="51"/>
  <c r="B3917" i="51"/>
  <c r="B3916" i="51"/>
  <c r="B3915" i="51"/>
  <c r="B3914" i="51"/>
  <c r="B3913" i="51"/>
  <c r="B3912" i="51"/>
  <c r="B3911" i="51"/>
  <c r="B3910" i="51"/>
  <c r="B3909" i="51"/>
  <c r="B3908" i="51"/>
  <c r="B3907" i="51"/>
  <c r="B3906" i="51"/>
  <c r="B3905" i="51"/>
  <c r="B3904" i="51"/>
  <c r="B3903" i="51"/>
  <c r="B3902" i="51"/>
  <c r="B3901" i="51"/>
  <c r="B3900" i="51"/>
  <c r="B3899" i="51"/>
  <c r="B3898" i="51"/>
  <c r="B3897" i="51"/>
  <c r="B3896" i="51"/>
  <c r="B3895" i="51"/>
  <c r="B3894" i="51"/>
  <c r="B3893" i="51"/>
  <c r="B3892" i="51"/>
  <c r="B3891" i="51"/>
  <c r="B3890" i="51"/>
  <c r="B3889" i="51"/>
  <c r="B3888" i="51"/>
  <c r="B3887" i="51"/>
  <c r="B3886" i="51"/>
  <c r="B3885" i="51"/>
  <c r="B3884" i="51"/>
  <c r="B3883" i="51"/>
  <c r="B3882" i="51"/>
  <c r="B3881" i="51"/>
  <c r="B3880" i="51"/>
  <c r="B3879" i="51"/>
  <c r="B3878" i="51"/>
  <c r="B3877" i="51"/>
  <c r="B3876" i="51"/>
  <c r="B3875" i="51"/>
  <c r="B3874" i="51"/>
  <c r="B3873" i="51"/>
  <c r="B3872" i="51"/>
  <c r="B3871" i="51"/>
  <c r="B3870" i="51"/>
  <c r="B3869" i="51"/>
  <c r="B3868" i="51"/>
  <c r="B3867" i="51"/>
  <c r="B3866" i="51"/>
  <c r="B3865" i="51"/>
  <c r="B3864" i="51"/>
  <c r="B3863" i="51"/>
  <c r="B3862" i="51"/>
  <c r="B3861" i="51"/>
  <c r="B3860" i="51"/>
  <c r="B3859" i="51"/>
  <c r="B3858" i="51"/>
  <c r="B3857" i="51"/>
  <c r="B3856" i="51"/>
  <c r="B3855" i="51"/>
  <c r="B3854" i="51"/>
  <c r="B3853" i="51"/>
  <c r="B3852" i="51"/>
  <c r="B3851" i="51"/>
  <c r="B3850" i="51"/>
  <c r="B3849" i="51"/>
  <c r="B3848" i="51"/>
  <c r="B3847" i="51"/>
  <c r="B3846" i="51"/>
  <c r="B3845" i="51"/>
  <c r="B3844" i="51"/>
  <c r="B3843" i="51"/>
  <c r="B3842" i="51"/>
  <c r="B3841" i="51"/>
  <c r="B3840" i="51"/>
  <c r="B3839" i="51"/>
  <c r="B3838" i="51"/>
  <c r="B3837" i="51"/>
  <c r="B3836" i="51"/>
  <c r="B3835" i="51"/>
  <c r="B3834" i="51"/>
  <c r="B3833" i="51"/>
  <c r="B3832" i="51"/>
  <c r="B3831" i="51"/>
  <c r="B3830" i="51"/>
  <c r="B3829" i="51"/>
  <c r="B3828" i="51"/>
  <c r="B3827" i="51"/>
  <c r="B3826" i="51"/>
  <c r="B3825" i="51"/>
  <c r="B3824" i="51"/>
  <c r="B3823" i="51"/>
  <c r="B3822" i="51"/>
  <c r="B3821" i="51"/>
  <c r="B3820" i="51"/>
  <c r="B3819" i="51"/>
  <c r="B3818" i="51"/>
  <c r="B3817" i="51"/>
  <c r="B3816" i="51"/>
  <c r="B3815" i="51"/>
  <c r="B3814" i="51"/>
  <c r="B3813" i="51"/>
  <c r="B3812" i="51"/>
  <c r="B3811" i="51"/>
  <c r="B3810" i="51"/>
  <c r="B3809" i="51"/>
  <c r="B3808" i="51"/>
  <c r="B3807" i="51"/>
  <c r="B3806" i="51"/>
  <c r="B3805" i="51"/>
  <c r="B3804" i="51"/>
  <c r="B3117" i="51"/>
  <c r="B3113" i="51"/>
  <c r="B3109" i="51"/>
  <c r="B3105" i="51"/>
  <c r="B3101" i="51"/>
  <c r="B3097" i="51"/>
  <c r="B3093" i="51"/>
  <c r="B3089" i="51"/>
  <c r="B3085" i="51"/>
  <c r="B3081" i="51"/>
  <c r="B3077" i="51"/>
  <c r="B3073" i="51"/>
  <c r="B3069" i="51"/>
  <c r="B3065" i="51"/>
  <c r="B3061" i="51"/>
  <c r="B3057" i="51"/>
  <c r="B3053" i="51"/>
  <c r="B3049" i="51"/>
  <c r="B3045" i="51"/>
  <c r="B3041" i="51"/>
  <c r="B3037" i="51"/>
  <c r="B3033" i="51"/>
  <c r="B3029" i="51"/>
  <c r="B3025" i="51"/>
  <c r="B3021" i="51"/>
  <c r="B3017" i="51"/>
  <c r="B3013" i="51"/>
  <c r="B3009" i="51"/>
  <c r="B3005" i="51"/>
  <c r="B3001" i="51"/>
  <c r="B2997" i="51"/>
  <c r="B2993" i="51"/>
  <c r="B2989" i="51"/>
  <c r="B2985" i="51"/>
  <c r="B2981" i="51"/>
  <c r="B2977" i="51"/>
  <c r="B2973" i="51"/>
  <c r="B2969" i="51"/>
  <c r="B2965" i="51"/>
  <c r="B2961" i="51"/>
  <c r="B2957" i="51"/>
  <c r="B2953" i="51"/>
  <c r="B2949" i="51"/>
  <c r="B2945" i="51"/>
  <c r="B2941" i="51"/>
  <c r="B2937" i="51"/>
  <c r="B2933" i="51"/>
  <c r="B2929" i="51"/>
  <c r="B2925" i="51"/>
  <c r="B2921" i="51"/>
  <c r="B2917" i="51"/>
  <c r="B2913" i="51"/>
  <c r="B2909" i="51"/>
  <c r="B2905" i="51"/>
  <c r="B2901" i="51"/>
  <c r="B2897" i="51"/>
  <c r="B2893" i="51"/>
  <c r="B2889" i="51"/>
  <c r="B2885" i="51"/>
  <c r="B2881" i="51"/>
  <c r="B2877" i="51"/>
  <c r="B2873" i="51"/>
  <c r="B2869" i="51"/>
  <c r="B2865" i="51"/>
  <c r="B2861" i="51"/>
  <c r="B2857" i="51"/>
  <c r="B2853" i="51"/>
  <c r="B2849" i="51"/>
  <c r="B2845" i="51"/>
  <c r="B2841" i="51"/>
  <c r="B2837" i="51"/>
  <c r="B2833" i="51"/>
  <c r="B2829" i="51"/>
  <c r="B2825" i="51"/>
  <c r="B2821" i="51"/>
  <c r="B2817" i="51"/>
  <c r="B2813" i="51"/>
  <c r="B2809" i="51"/>
  <c r="B2805" i="51"/>
  <c r="B2801" i="51"/>
  <c r="B2797" i="51"/>
  <c r="B2793" i="51"/>
  <c r="B2789" i="51"/>
  <c r="B2785" i="51"/>
  <c r="B2781" i="51"/>
  <c r="B2777" i="51"/>
  <c r="B2773" i="51"/>
  <c r="B2769" i="51"/>
  <c r="B2765" i="51"/>
  <c r="B2761" i="51"/>
  <c r="B2757" i="51"/>
  <c r="B2753" i="51"/>
  <c r="B2749" i="51"/>
  <c r="B2745" i="51"/>
  <c r="B2741" i="51"/>
  <c r="B2737" i="51"/>
  <c r="B2733" i="51"/>
  <c r="B2729" i="51"/>
  <c r="B2725" i="51"/>
  <c r="B2721" i="51"/>
  <c r="B2717" i="51"/>
  <c r="B2713" i="51"/>
  <c r="B2709" i="51"/>
  <c r="B2705" i="51"/>
  <c r="B2701" i="51"/>
  <c r="B2697" i="51"/>
  <c r="B2693" i="51"/>
  <c r="B2689" i="51"/>
  <c r="B2685" i="51"/>
  <c r="B2681" i="51"/>
  <c r="B2677" i="51"/>
  <c r="B2673" i="51"/>
  <c r="B2669" i="51"/>
  <c r="B2665" i="51"/>
  <c r="B2661" i="51"/>
  <c r="B2657" i="51"/>
  <c r="B2653" i="51"/>
  <c r="B2649" i="51"/>
  <c r="B2645" i="51"/>
  <c r="B2641" i="51"/>
  <c r="B2637" i="51"/>
  <c r="B2633" i="51"/>
  <c r="B2629" i="51"/>
  <c r="B2625" i="51"/>
  <c r="B2621" i="51"/>
  <c r="B2617" i="51"/>
  <c r="B2613" i="51"/>
  <c r="B2609" i="51"/>
  <c r="B2605" i="51"/>
  <c r="B2601" i="51"/>
  <c r="B2597" i="51"/>
  <c r="B2593" i="51"/>
  <c r="B2589" i="51"/>
  <c r="B2585" i="51"/>
  <c r="B2581" i="51"/>
  <c r="B2577" i="51"/>
  <c r="B2573" i="51"/>
  <c r="B2569" i="51"/>
  <c r="B2565" i="51"/>
  <c r="B2561" i="51"/>
  <c r="B2557" i="51"/>
  <c r="B2553" i="51"/>
  <c r="B2549" i="51"/>
  <c r="B2545" i="51"/>
  <c r="B2541" i="51"/>
  <c r="B2537" i="51"/>
  <c r="B2533" i="51"/>
  <c r="B2529" i="51"/>
  <c r="B2525" i="51"/>
  <c r="B2521" i="51"/>
  <c r="B2517" i="51"/>
  <c r="B2513" i="51"/>
  <c r="B2509" i="51"/>
  <c r="B2505" i="51"/>
  <c r="B2501" i="51"/>
  <c r="B2497" i="51"/>
  <c r="B2493" i="51"/>
  <c r="B2489" i="51"/>
  <c r="B2485" i="51"/>
  <c r="B2481" i="51"/>
  <c r="B2477" i="51"/>
  <c r="B2473" i="51"/>
  <c r="B2469" i="51"/>
  <c r="B2465" i="51"/>
  <c r="B2461" i="51"/>
  <c r="B2457" i="51"/>
  <c r="B2453" i="51"/>
  <c r="B2449" i="51"/>
  <c r="B2445" i="51"/>
  <c r="B2441" i="51"/>
  <c r="B2437" i="51"/>
  <c r="B2433" i="51"/>
  <c r="B2429" i="51"/>
  <c r="B2425" i="51"/>
  <c r="B2421" i="51"/>
  <c r="B2417" i="51"/>
  <c r="B2413" i="51"/>
  <c r="B2409" i="51"/>
  <c r="B2405" i="51"/>
  <c r="B2401" i="51"/>
  <c r="B2397" i="51"/>
  <c r="B2393" i="51"/>
  <c r="B2389" i="51"/>
  <c r="B2385" i="51"/>
  <c r="B2381" i="51"/>
  <c r="B2377" i="51"/>
  <c r="B2373" i="51"/>
  <c r="B2369" i="51"/>
  <c r="B2365" i="51"/>
  <c r="B2361" i="51"/>
  <c r="B2357" i="51"/>
  <c r="B2353" i="51"/>
  <c r="B2349" i="51"/>
  <c r="B2345" i="51"/>
  <c r="B2341" i="51"/>
  <c r="B2337" i="51"/>
  <c r="B2333" i="51"/>
  <c r="B2329" i="51"/>
  <c r="B2325" i="51"/>
  <c r="B2321" i="51"/>
  <c r="B2317" i="51"/>
  <c r="B2313" i="51"/>
  <c r="B2309" i="51"/>
  <c r="B2305" i="51"/>
  <c r="B2301" i="51"/>
  <c r="B2297" i="51"/>
  <c r="B2293" i="51"/>
  <c r="B2289" i="51"/>
  <c r="B2285" i="51"/>
  <c r="B2281" i="51"/>
  <c r="B2277" i="51"/>
  <c r="B2273" i="51"/>
  <c r="B2269" i="51"/>
  <c r="B2265" i="51"/>
  <c r="B2261" i="51"/>
  <c r="B2257" i="51"/>
  <c r="B2253" i="51"/>
  <c r="B2249" i="51"/>
  <c r="B2245" i="51"/>
  <c r="B2241" i="51"/>
  <c r="B2237" i="51"/>
  <c r="B2233" i="51"/>
  <c r="B2229" i="51"/>
  <c r="B2225" i="51"/>
  <c r="B2221" i="51"/>
  <c r="B2217" i="51"/>
  <c r="B2213" i="51"/>
  <c r="B2209" i="51"/>
  <c r="B2205" i="51"/>
  <c r="B2201" i="51"/>
  <c r="B2197" i="51"/>
  <c r="B2193" i="51"/>
  <c r="B2189" i="51"/>
  <c r="B2185" i="51"/>
  <c r="B2181" i="51"/>
  <c r="B2177" i="51"/>
  <c r="B2173" i="51"/>
  <c r="B2169" i="51"/>
  <c r="B2165" i="51"/>
  <c r="B2161" i="51"/>
  <c r="B2157" i="51"/>
  <c r="B2153" i="51"/>
  <c r="B2149" i="51"/>
  <c r="B2145" i="51"/>
  <c r="B2141" i="51"/>
  <c r="B2137" i="51"/>
  <c r="B2133" i="51"/>
  <c r="B2129" i="51"/>
  <c r="B2125" i="51"/>
  <c r="B2121" i="51"/>
  <c r="B2117" i="51"/>
  <c r="B2113" i="51"/>
  <c r="B2109" i="51"/>
  <c r="B2105" i="51"/>
  <c r="B2101" i="51"/>
  <c r="B2097" i="51"/>
  <c r="B2090" i="51"/>
  <c r="B2082" i="51"/>
  <c r="B2074" i="51"/>
  <c r="B2066" i="51"/>
  <c r="B2058" i="51"/>
  <c r="B2050" i="51"/>
  <c r="B2042" i="51"/>
  <c r="B2034" i="51"/>
  <c r="B2026" i="51"/>
  <c r="B2018" i="51"/>
  <c r="B2010" i="51"/>
  <c r="B2002" i="51"/>
  <c r="B1994" i="51"/>
  <c r="B1986" i="51"/>
  <c r="B1978" i="51"/>
  <c r="B1970" i="51"/>
  <c r="B1962" i="51"/>
  <c r="B1954" i="51"/>
  <c r="B1946" i="51"/>
  <c r="B1938" i="51"/>
  <c r="B1930" i="51"/>
  <c r="B1922" i="51"/>
  <c r="B1914" i="51"/>
  <c r="B1906" i="51"/>
  <c r="B1898" i="51"/>
  <c r="B1890" i="51"/>
  <c r="B1882" i="51"/>
  <c r="B1874" i="51"/>
  <c r="B1866" i="51"/>
  <c r="B1858" i="51"/>
  <c r="B1850" i="51"/>
  <c r="B1842" i="51"/>
  <c r="B1834" i="51"/>
  <c r="B1826" i="51"/>
  <c r="B1818" i="51"/>
  <c r="B1810" i="51"/>
  <c r="B1802" i="51"/>
  <c r="B1794" i="51"/>
  <c r="B1786" i="51"/>
  <c r="B1778" i="51"/>
  <c r="B1770" i="51"/>
  <c r="B1762" i="51"/>
  <c r="B1752" i="51"/>
  <c r="B1214" i="51"/>
  <c r="B1054" i="51"/>
  <c r="B614" i="51"/>
  <c r="B3803" i="51"/>
  <c r="B1757" i="51"/>
  <c r="B1267" i="51"/>
  <c r="B1741" i="51"/>
  <c r="B1235" i="51"/>
  <c r="B1171" i="51"/>
  <c r="B915" i="51"/>
  <c r="B757" i="51"/>
  <c r="B612" i="51"/>
  <c r="B359" i="51"/>
  <c r="E648" i="55" l="1"/>
  <c r="P648" i="55" s="1"/>
  <c r="E647" i="55"/>
  <c r="P647" i="55" s="1"/>
  <c r="E646" i="55"/>
  <c r="P646" i="55" s="1"/>
  <c r="E645" i="55"/>
  <c r="P645" i="55" s="1"/>
  <c r="E642" i="55"/>
  <c r="P642" i="55" s="1"/>
  <c r="E641" i="55"/>
  <c r="P641" i="55" s="1"/>
  <c r="E640" i="55"/>
  <c r="P640" i="55" s="1"/>
  <c r="E639" i="55"/>
  <c r="E638" i="55"/>
  <c r="P638" i="55" s="1"/>
  <c r="E637" i="55"/>
  <c r="P637" i="55" s="1"/>
  <c r="E636" i="55"/>
  <c r="P636" i="55" s="1"/>
  <c r="E635" i="55"/>
  <c r="P635" i="55" s="1"/>
  <c r="E634" i="55"/>
  <c r="P634" i="55" s="1"/>
  <c r="E633" i="55"/>
  <c r="P633" i="55" s="1"/>
  <c r="E632" i="55"/>
  <c r="P632" i="55" s="1"/>
  <c r="E631" i="55"/>
  <c r="E630" i="55"/>
  <c r="P630" i="55" s="1"/>
  <c r="E629" i="55"/>
  <c r="P629" i="55" s="1"/>
  <c r="E628" i="55"/>
  <c r="P628" i="55" s="1"/>
  <c r="E627" i="55"/>
  <c r="E624" i="55"/>
  <c r="P624" i="55" s="1"/>
  <c r="E623" i="55"/>
  <c r="P623" i="55" s="1"/>
  <c r="E622" i="55"/>
  <c r="P622" i="55" s="1"/>
  <c r="E621" i="55"/>
  <c r="P621" i="55" s="1"/>
  <c r="E620" i="55"/>
  <c r="P620" i="55" s="1"/>
  <c r="E619" i="55"/>
  <c r="P619" i="55" s="1"/>
  <c r="E618" i="55"/>
  <c r="P618" i="55" s="1"/>
  <c r="E617" i="55"/>
  <c r="P617" i="55" s="1"/>
  <c r="E616" i="55"/>
  <c r="P616" i="55" s="1"/>
  <c r="E615" i="55"/>
  <c r="P615" i="55" s="1"/>
  <c r="E612" i="55"/>
  <c r="P612" i="55" s="1"/>
  <c r="E611" i="55"/>
  <c r="E610" i="55"/>
  <c r="P610" i="55" s="1"/>
  <c r="E609" i="55"/>
  <c r="P609" i="55" s="1"/>
  <c r="E608" i="55"/>
  <c r="P608" i="55" s="1"/>
  <c r="E607" i="55"/>
  <c r="E606" i="55"/>
  <c r="P606" i="55" s="1"/>
  <c r="E605" i="55"/>
  <c r="P605" i="55" s="1"/>
  <c r="E604" i="55"/>
  <c r="P604" i="55" s="1"/>
  <c r="E603" i="55"/>
  <c r="E602" i="55"/>
  <c r="P602" i="55" s="1"/>
  <c r="E601" i="55"/>
  <c r="E600" i="55"/>
  <c r="P600" i="55" s="1"/>
  <c r="E599" i="55"/>
  <c r="E598" i="55"/>
  <c r="P598" i="55" s="1"/>
  <c r="E595" i="55"/>
  <c r="P595" i="55" s="1"/>
  <c r="E594" i="55"/>
  <c r="P594" i="55" s="1"/>
  <c r="E593" i="55"/>
  <c r="E592" i="55"/>
  <c r="P592" i="55" s="1"/>
  <c r="E591" i="55"/>
  <c r="P591" i="55" s="1"/>
  <c r="E590" i="55"/>
  <c r="P590" i="55" s="1"/>
  <c r="E589" i="55"/>
  <c r="E588" i="55"/>
  <c r="P588" i="55" s="1"/>
  <c r="E587" i="55"/>
  <c r="P587" i="55" s="1"/>
  <c r="E586" i="55"/>
  <c r="P586" i="55" s="1"/>
  <c r="E585" i="55"/>
  <c r="P585" i="55" s="1"/>
  <c r="E584" i="55"/>
  <c r="P584" i="55" s="1"/>
  <c r="E583" i="55"/>
  <c r="P583" i="55" s="1"/>
  <c r="E582" i="55"/>
  <c r="P582" i="55" s="1"/>
  <c r="E579" i="55"/>
  <c r="P579" i="55" s="1"/>
  <c r="E578" i="55"/>
  <c r="P578" i="55" s="1"/>
  <c r="E577" i="55"/>
  <c r="P577" i="55" s="1"/>
  <c r="E574" i="55"/>
  <c r="P574" i="55" s="1"/>
  <c r="E573" i="55"/>
  <c r="E572" i="55"/>
  <c r="P572" i="55" s="1"/>
  <c r="E571" i="55"/>
  <c r="P571" i="55" s="1"/>
  <c r="E568" i="55"/>
  <c r="P568" i="55" s="1"/>
  <c r="E567" i="55"/>
  <c r="E566" i="55"/>
  <c r="P566" i="55" s="1"/>
  <c r="E565" i="55"/>
  <c r="E562" i="55"/>
  <c r="P562" i="55" s="1"/>
  <c r="E561" i="55"/>
  <c r="P561" i="55" s="1"/>
  <c r="E560" i="55"/>
  <c r="P560" i="55" s="1"/>
  <c r="E559" i="55"/>
  <c r="P559" i="55" s="1"/>
  <c r="E558" i="55"/>
  <c r="P558" i="55" s="1"/>
  <c r="E557" i="55"/>
  <c r="E556" i="55"/>
  <c r="P556" i="55" s="1"/>
  <c r="E553" i="55"/>
  <c r="P553" i="55" s="1"/>
  <c r="E552" i="55"/>
  <c r="P552" i="55" s="1"/>
  <c r="E551" i="55"/>
  <c r="P551" i="55" s="1"/>
  <c r="E550" i="55"/>
  <c r="P550" i="55" s="1"/>
  <c r="E549" i="55"/>
  <c r="P549" i="55" s="1"/>
  <c r="E548" i="55"/>
  <c r="P548" i="55" s="1"/>
  <c r="E547" i="55"/>
  <c r="E546" i="55"/>
  <c r="P546" i="55" s="1"/>
  <c r="E545" i="55"/>
  <c r="P545" i="55" s="1"/>
  <c r="E544" i="55"/>
  <c r="P544" i="55" s="1"/>
  <c r="E543" i="55"/>
  <c r="P543" i="55" s="1"/>
  <c r="E542" i="55"/>
  <c r="P542" i="55" s="1"/>
  <c r="E541" i="55"/>
  <c r="P541" i="55" s="1"/>
  <c r="E538" i="55"/>
  <c r="P538" i="55" s="1"/>
  <c r="E535" i="55"/>
  <c r="E532" i="55"/>
  <c r="P532" i="55" s="1"/>
  <c r="E529" i="55"/>
  <c r="P529" i="55" s="1"/>
  <c r="E526" i="55"/>
  <c r="P526" i="55" s="1"/>
  <c r="E525" i="55"/>
  <c r="P525" i="55" s="1"/>
  <c r="E524" i="55"/>
  <c r="P524" i="55" s="1"/>
  <c r="E523" i="55"/>
  <c r="P523" i="55" s="1"/>
  <c r="E522" i="55"/>
  <c r="P522" i="55" s="1"/>
  <c r="E521" i="55"/>
  <c r="E520" i="55"/>
  <c r="P520" i="55" s="1"/>
  <c r="E519" i="55"/>
  <c r="P519" i="55" s="1"/>
  <c r="E518" i="55"/>
  <c r="P518" i="55" s="1"/>
  <c r="E517" i="55"/>
  <c r="E514" i="55"/>
  <c r="P514" i="55" s="1"/>
  <c r="E513" i="55"/>
  <c r="P513" i="55" s="1"/>
  <c r="E512" i="55"/>
  <c r="E509" i="55"/>
  <c r="P509" i="55" s="1"/>
  <c r="E508" i="55"/>
  <c r="P508" i="55" s="1"/>
  <c r="E507" i="55"/>
  <c r="P507" i="55" s="1"/>
  <c r="E506" i="55"/>
  <c r="P506" i="55" s="1"/>
  <c r="E505" i="55"/>
  <c r="E502" i="55"/>
  <c r="P502" i="55" s="1"/>
  <c r="E501" i="55"/>
  <c r="P501" i="55" s="1"/>
  <c r="E500" i="55"/>
  <c r="P500" i="55" s="1"/>
  <c r="E499" i="55"/>
  <c r="E496" i="55"/>
  <c r="P496" i="55" s="1"/>
  <c r="E495" i="55"/>
  <c r="P495" i="55" s="1"/>
  <c r="E494" i="55"/>
  <c r="E491" i="55"/>
  <c r="P491" i="55" s="1"/>
  <c r="E490" i="55"/>
  <c r="P490" i="55" s="1"/>
  <c r="E489" i="55"/>
  <c r="P489" i="55" s="1"/>
  <c r="E488" i="55"/>
  <c r="P488" i="55" s="1"/>
  <c r="E487" i="55"/>
  <c r="P487" i="55" s="1"/>
  <c r="E486" i="55"/>
  <c r="P486" i="55" s="1"/>
  <c r="E485" i="55"/>
  <c r="P485" i="55" s="1"/>
  <c r="E484" i="55"/>
  <c r="P484" i="55" s="1"/>
  <c r="E483" i="55"/>
  <c r="P483" i="55" s="1"/>
  <c r="E482" i="55"/>
  <c r="P482" i="55" s="1"/>
  <c r="E481" i="55"/>
  <c r="P481" i="55" s="1"/>
  <c r="E478" i="55"/>
  <c r="P478" i="55" s="1"/>
  <c r="E475" i="55"/>
  <c r="P475" i="55" s="1"/>
  <c r="E472" i="55"/>
  <c r="P472" i="55" s="1"/>
  <c r="E469" i="55"/>
  <c r="P469" i="55" s="1"/>
  <c r="E466" i="55"/>
  <c r="P466" i="55" s="1"/>
  <c r="E465" i="55"/>
  <c r="P465" i="55" s="1"/>
  <c r="E462" i="55"/>
  <c r="P462" i="55" s="1"/>
  <c r="E461" i="55"/>
  <c r="P461" i="55" s="1"/>
  <c r="E460" i="55"/>
  <c r="P460" i="55" s="1"/>
  <c r="E459" i="55"/>
  <c r="P459" i="55" s="1"/>
  <c r="E458" i="55"/>
  <c r="P458" i="55" s="1"/>
  <c r="E455" i="55"/>
  <c r="P455" i="55" s="1"/>
  <c r="E454" i="55"/>
  <c r="P454" i="55" s="1"/>
  <c r="E453" i="55"/>
  <c r="E452" i="55"/>
  <c r="P452" i="55" s="1"/>
  <c r="E451" i="55"/>
  <c r="P451" i="55" s="1"/>
  <c r="E448" i="55"/>
  <c r="P448" i="55" s="1"/>
  <c r="E447" i="55"/>
  <c r="P447" i="55" s="1"/>
  <c r="E446" i="55"/>
  <c r="P446" i="55" s="1"/>
  <c r="E445" i="55"/>
  <c r="P445" i="55" s="1"/>
  <c r="E444" i="55"/>
  <c r="P444" i="55" s="1"/>
  <c r="E443" i="55"/>
  <c r="P443" i="55" s="1"/>
  <c r="E442" i="55"/>
  <c r="P442" i="55" s="1"/>
  <c r="E441" i="55"/>
  <c r="P441" i="55" s="1"/>
  <c r="E440" i="55"/>
  <c r="P440" i="55" s="1"/>
  <c r="E439" i="55"/>
  <c r="P439" i="55" s="1"/>
  <c r="E436" i="55"/>
  <c r="P436" i="55" s="1"/>
  <c r="E435" i="55"/>
  <c r="P435" i="55" s="1"/>
  <c r="E434" i="55"/>
  <c r="P434" i="55" s="1"/>
  <c r="E433" i="55"/>
  <c r="E432" i="55"/>
  <c r="P432" i="55" s="1"/>
  <c r="E429" i="55"/>
  <c r="P429" i="55" s="1"/>
  <c r="E428" i="55"/>
  <c r="P428" i="55" s="1"/>
  <c r="E427" i="55"/>
  <c r="P427" i="55" s="1"/>
  <c r="E426" i="55"/>
  <c r="P426" i="55" s="1"/>
  <c r="E425" i="55"/>
  <c r="P425" i="55" s="1"/>
  <c r="E424" i="55"/>
  <c r="P424" i="55" s="1"/>
  <c r="E423" i="55"/>
  <c r="E422" i="55"/>
  <c r="P422" i="55" s="1"/>
  <c r="E421" i="55"/>
  <c r="P421" i="55" s="1"/>
  <c r="E420" i="55"/>
  <c r="P420" i="55" s="1"/>
  <c r="E419" i="55"/>
  <c r="P419" i="55" s="1"/>
  <c r="E418" i="55"/>
  <c r="P418" i="55" s="1"/>
  <c r="E417" i="55"/>
  <c r="P417" i="55" s="1"/>
  <c r="E414" i="55"/>
  <c r="P414" i="55" s="1"/>
  <c r="E413" i="55"/>
  <c r="E412" i="55"/>
  <c r="P412" i="55" s="1"/>
  <c r="E411" i="55"/>
  <c r="P411" i="55" s="1"/>
  <c r="E410" i="55"/>
  <c r="P410" i="55" s="1"/>
  <c r="E407" i="55"/>
  <c r="E404" i="55"/>
  <c r="P404" i="55" s="1"/>
  <c r="E403" i="55"/>
  <c r="P403" i="55" s="1"/>
  <c r="E402" i="55"/>
  <c r="P402" i="55" s="1"/>
  <c r="E401" i="55"/>
  <c r="E398" i="55"/>
  <c r="P398" i="55" s="1"/>
  <c r="E397" i="55"/>
  <c r="P397" i="55" s="1"/>
  <c r="E396" i="55"/>
  <c r="P396" i="55" s="1"/>
  <c r="E395" i="55"/>
  <c r="P395" i="55" s="1"/>
  <c r="E394" i="55"/>
  <c r="P394" i="55" s="1"/>
  <c r="E393" i="55"/>
  <c r="P393" i="55" s="1"/>
  <c r="E392" i="55"/>
  <c r="P392" i="55" s="1"/>
  <c r="E391" i="55"/>
  <c r="P391" i="55" s="1"/>
  <c r="E388" i="55"/>
  <c r="P388" i="55" s="1"/>
  <c r="E387" i="55"/>
  <c r="P387" i="55" s="1"/>
  <c r="E386" i="55"/>
  <c r="P386" i="55" s="1"/>
  <c r="E385" i="55"/>
  <c r="P385" i="55" s="1"/>
  <c r="E384" i="55"/>
  <c r="P384" i="55" s="1"/>
  <c r="E381" i="55"/>
  <c r="P381" i="55" s="1"/>
  <c r="E380" i="55"/>
  <c r="P380" i="55" s="1"/>
  <c r="E379" i="55"/>
  <c r="E376" i="55"/>
  <c r="P376" i="55" s="1"/>
  <c r="E375" i="55"/>
  <c r="P375" i="55" s="1"/>
  <c r="E374" i="55"/>
  <c r="P374" i="55" s="1"/>
  <c r="E373" i="55"/>
  <c r="E372" i="55"/>
  <c r="P372" i="55" s="1"/>
  <c r="E371" i="55"/>
  <c r="P371" i="55" s="1"/>
  <c r="E370" i="55"/>
  <c r="P370" i="55" s="1"/>
  <c r="E369" i="55"/>
  <c r="E368" i="55"/>
  <c r="P368" i="55" s="1"/>
  <c r="E367" i="55"/>
  <c r="P367" i="55" s="1"/>
  <c r="E364" i="55"/>
  <c r="P364" i="55" s="1"/>
  <c r="E363" i="55"/>
  <c r="P363" i="55" s="1"/>
  <c r="E360" i="55"/>
  <c r="P360" i="55" s="1"/>
  <c r="E359" i="55"/>
  <c r="P359" i="55" s="1"/>
  <c r="E358" i="55"/>
  <c r="P358" i="55" s="1"/>
  <c r="E357" i="55"/>
  <c r="P357" i="55" s="1"/>
  <c r="E356" i="55"/>
  <c r="P356" i="55" s="1"/>
  <c r="E355" i="55"/>
  <c r="P355" i="55" s="1"/>
  <c r="E354" i="55"/>
  <c r="P354" i="55" s="1"/>
  <c r="E353" i="55"/>
  <c r="P353" i="55" s="1"/>
  <c r="E352" i="55"/>
  <c r="P352" i="55" s="1"/>
  <c r="E351" i="55"/>
  <c r="P351" i="55" s="1"/>
  <c r="E350" i="55"/>
  <c r="P350" i="55" s="1"/>
  <c r="E349" i="55"/>
  <c r="E348" i="55"/>
  <c r="P348" i="55" s="1"/>
  <c r="E347" i="55"/>
  <c r="P347" i="55" s="1"/>
  <c r="E346" i="55"/>
  <c r="P346" i="55" s="1"/>
  <c r="E345" i="55"/>
  <c r="P345" i="55" s="1"/>
  <c r="P335" i="55"/>
  <c r="E332" i="55"/>
  <c r="P332" i="55" s="1"/>
  <c r="E331" i="55"/>
  <c r="P331" i="55" s="1"/>
  <c r="E330" i="55"/>
  <c r="P330" i="55" s="1"/>
  <c r="E329" i="55"/>
  <c r="P329" i="55" s="1"/>
  <c r="E328" i="55"/>
  <c r="P328" i="55" s="1"/>
  <c r="E327" i="55"/>
  <c r="P327" i="55" s="1"/>
  <c r="E326" i="55"/>
  <c r="P326" i="55" s="1"/>
  <c r="E323" i="55"/>
  <c r="P323" i="55" s="1"/>
  <c r="E322" i="55"/>
  <c r="P322" i="55" s="1"/>
  <c r="E321" i="55"/>
  <c r="P321" i="55" s="1"/>
  <c r="E320" i="55"/>
  <c r="E319" i="55"/>
  <c r="P319" i="55" s="1"/>
  <c r="E318" i="55"/>
  <c r="P318" i="55" s="1"/>
  <c r="E317" i="55"/>
  <c r="P317" i="55" s="1"/>
  <c r="E314" i="55"/>
  <c r="P314" i="55" s="1"/>
  <c r="E313" i="55"/>
  <c r="P313" i="55" s="1"/>
  <c r="E312" i="55"/>
  <c r="P312" i="55" s="1"/>
  <c r="E311" i="55"/>
  <c r="P311" i="55" s="1"/>
  <c r="E310" i="55"/>
  <c r="P310" i="55" s="1"/>
  <c r="E309" i="55"/>
  <c r="P309" i="55" s="1"/>
  <c r="E308" i="55"/>
  <c r="P308" i="55" s="1"/>
  <c r="E305" i="55"/>
  <c r="P305" i="55" s="1"/>
  <c r="E304" i="55"/>
  <c r="P304" i="55" s="1"/>
  <c r="E303" i="55"/>
  <c r="P303" i="55" s="1"/>
  <c r="E302" i="55"/>
  <c r="P302" i="55" s="1"/>
  <c r="E301" i="55"/>
  <c r="P301" i="55" s="1"/>
  <c r="E300" i="55"/>
  <c r="E299" i="55"/>
  <c r="P299" i="55" s="1"/>
  <c r="E296" i="55"/>
  <c r="P296" i="55" s="1"/>
  <c r="E295" i="55"/>
  <c r="P295" i="55" s="1"/>
  <c r="E294" i="55"/>
  <c r="P294" i="55" s="1"/>
  <c r="E293" i="55"/>
  <c r="P293" i="55" s="1"/>
  <c r="E292" i="55"/>
  <c r="P292" i="55" s="1"/>
  <c r="E291" i="55"/>
  <c r="P291" i="55" s="1"/>
  <c r="E290" i="55"/>
  <c r="P290" i="55" s="1"/>
  <c r="E287" i="55"/>
  <c r="P287" i="55" s="1"/>
  <c r="E286" i="55"/>
  <c r="P286" i="55" s="1"/>
  <c r="E285" i="55"/>
  <c r="P285" i="55" s="1"/>
  <c r="E284" i="55"/>
  <c r="P284" i="55" s="1"/>
  <c r="E283" i="55"/>
  <c r="P283" i="55" s="1"/>
  <c r="E282" i="55"/>
  <c r="P282" i="55" s="1"/>
  <c r="E281" i="55"/>
  <c r="P281" i="55" s="1"/>
  <c r="E278" i="55"/>
  <c r="P278" i="55" s="1"/>
  <c r="E277" i="55"/>
  <c r="P277" i="55" s="1"/>
  <c r="E276" i="55"/>
  <c r="P276" i="55" s="1"/>
  <c r="E275" i="55"/>
  <c r="P275" i="55" s="1"/>
  <c r="E274" i="55"/>
  <c r="P274" i="55" s="1"/>
  <c r="E273" i="55"/>
  <c r="P273" i="55" s="1"/>
  <c r="E272" i="55"/>
  <c r="P272" i="55" s="1"/>
  <c r="E269" i="55"/>
  <c r="P269" i="55" s="1"/>
  <c r="E268" i="55"/>
  <c r="P268" i="55" s="1"/>
  <c r="E267" i="55"/>
  <c r="P267" i="55" s="1"/>
  <c r="E266" i="55"/>
  <c r="P266" i="55" s="1"/>
  <c r="E265" i="55"/>
  <c r="P265" i="55" s="1"/>
  <c r="E264" i="55"/>
  <c r="P264" i="55" s="1"/>
  <c r="E263" i="55"/>
  <c r="P263" i="55" s="1"/>
  <c r="E262" i="55"/>
  <c r="P262" i="55" s="1"/>
  <c r="E259" i="55"/>
  <c r="P259" i="55" s="1"/>
  <c r="E258" i="55"/>
  <c r="P258" i="55" s="1"/>
  <c r="E257" i="55"/>
  <c r="P257" i="55" s="1"/>
  <c r="E256" i="55"/>
  <c r="P256" i="55" s="1"/>
  <c r="E255" i="55"/>
  <c r="P255" i="55" s="1"/>
  <c r="E254" i="55"/>
  <c r="P254" i="55" s="1"/>
  <c r="E253" i="55"/>
  <c r="P253" i="55" s="1"/>
  <c r="E252" i="55"/>
  <c r="P252" i="55" s="1"/>
  <c r="E251" i="55"/>
  <c r="P251" i="55" s="1"/>
  <c r="E248" i="55"/>
  <c r="P248" i="55" s="1"/>
  <c r="E247" i="55"/>
  <c r="P247" i="55" s="1"/>
  <c r="E246" i="55"/>
  <c r="P246" i="55" s="1"/>
  <c r="E245" i="55"/>
  <c r="P245" i="55" s="1"/>
  <c r="E244" i="55"/>
  <c r="P244" i="55" s="1"/>
  <c r="E243" i="55"/>
  <c r="P243" i="55" s="1"/>
  <c r="E242" i="55"/>
  <c r="P242" i="55" s="1"/>
  <c r="E241" i="55"/>
  <c r="P241" i="55" s="1"/>
  <c r="E240" i="55"/>
  <c r="E239" i="55"/>
  <c r="P239" i="55" s="1"/>
  <c r="E238" i="55"/>
  <c r="P238" i="55" s="1"/>
  <c r="E235" i="55"/>
  <c r="P235" i="55" s="1"/>
  <c r="E234" i="55"/>
  <c r="E231" i="55"/>
  <c r="P231" i="55" s="1"/>
  <c r="E230" i="55"/>
  <c r="P230" i="55" s="1"/>
  <c r="E229" i="55"/>
  <c r="P229" i="55" s="1"/>
  <c r="E226" i="55"/>
  <c r="P226" i="55" s="1"/>
  <c r="E225" i="55"/>
  <c r="P225" i="55" s="1"/>
  <c r="E224" i="55"/>
  <c r="P224" i="55" s="1"/>
  <c r="E223" i="55"/>
  <c r="P223" i="55" s="1"/>
  <c r="E222" i="55"/>
  <c r="E221" i="55"/>
  <c r="P221" i="55" s="1"/>
  <c r="E220" i="55"/>
  <c r="P220" i="55" s="1"/>
  <c r="E217" i="55"/>
  <c r="P217" i="55" s="1"/>
  <c r="E216" i="55"/>
  <c r="P216" i="55" s="1"/>
  <c r="E215" i="55"/>
  <c r="P215" i="55" s="1"/>
  <c r="E214" i="55"/>
  <c r="P214" i="55" s="1"/>
  <c r="E213" i="55"/>
  <c r="P213" i="55" s="1"/>
  <c r="E212" i="55"/>
  <c r="P212" i="55" s="1"/>
  <c r="E211" i="55"/>
  <c r="E210" i="55"/>
  <c r="P210" i="55" s="1"/>
  <c r="E209" i="55"/>
  <c r="P209" i="55" s="1"/>
  <c r="E208" i="55"/>
  <c r="E207" i="55"/>
  <c r="P207" i="55" s="1"/>
  <c r="E206" i="55"/>
  <c r="P206" i="55" s="1"/>
  <c r="E205" i="55"/>
  <c r="P205" i="55" s="1"/>
  <c r="E204" i="55"/>
  <c r="E201" i="55"/>
  <c r="P201" i="55" s="1"/>
  <c r="E200" i="55"/>
  <c r="P200" i="55" s="1"/>
  <c r="E199" i="55"/>
  <c r="P199" i="55" s="1"/>
  <c r="E198" i="55"/>
  <c r="P198" i="55" s="1"/>
  <c r="E195" i="55"/>
  <c r="P195" i="55" s="1"/>
  <c r="E194" i="55"/>
  <c r="P194" i="55" s="1"/>
  <c r="E193" i="55"/>
  <c r="P193" i="55" s="1"/>
  <c r="E192" i="55"/>
  <c r="E191" i="55"/>
  <c r="P191" i="55" s="1"/>
  <c r="E190" i="55"/>
  <c r="P190" i="55" s="1"/>
  <c r="E189" i="55"/>
  <c r="E186" i="55"/>
  <c r="E185" i="55"/>
  <c r="P185" i="55" s="1"/>
  <c r="E184" i="55"/>
  <c r="P184" i="55" s="1"/>
  <c r="E183" i="55"/>
  <c r="P183" i="55" s="1"/>
  <c r="E182" i="55"/>
  <c r="P182" i="55" s="1"/>
  <c r="E181" i="55"/>
  <c r="P181" i="55" s="1"/>
  <c r="E180" i="55"/>
  <c r="P180" i="55" s="1"/>
  <c r="E177" i="55"/>
  <c r="P177" i="55" s="1"/>
  <c r="E176" i="55"/>
  <c r="E175" i="55"/>
  <c r="P175" i="55" s="1"/>
  <c r="E174" i="55"/>
  <c r="P174" i="55" s="1"/>
  <c r="E173" i="55"/>
  <c r="P173" i="55" s="1"/>
  <c r="E170" i="55"/>
  <c r="P170" i="55" s="1"/>
  <c r="E169" i="55"/>
  <c r="P169" i="55" s="1"/>
  <c r="E168" i="55"/>
  <c r="P168" i="55" s="1"/>
  <c r="E167" i="55"/>
  <c r="P167" i="55" s="1"/>
  <c r="E166" i="55"/>
  <c r="E165" i="55"/>
  <c r="P165" i="55" s="1"/>
  <c r="E164" i="55"/>
  <c r="P164" i="55" s="1"/>
  <c r="E163" i="55"/>
  <c r="P163" i="55" s="1"/>
  <c r="E162" i="55"/>
  <c r="E161" i="55"/>
  <c r="P161" i="55" s="1"/>
  <c r="E160" i="55"/>
  <c r="P160" i="55" s="1"/>
  <c r="E159" i="55"/>
  <c r="P159" i="55" s="1"/>
  <c r="E158" i="55"/>
  <c r="E157" i="55"/>
  <c r="P157" i="55" s="1"/>
  <c r="E156" i="55"/>
  <c r="P156" i="55" s="1"/>
  <c r="E153" i="55"/>
  <c r="P153" i="55" s="1"/>
  <c r="E152" i="55"/>
  <c r="P152" i="55" s="1"/>
  <c r="E151" i="55"/>
  <c r="P151" i="55" s="1"/>
  <c r="E150" i="55"/>
  <c r="P150" i="55" s="1"/>
  <c r="E149" i="55"/>
  <c r="P149" i="55" s="1"/>
  <c r="E146" i="55"/>
  <c r="E145" i="55"/>
  <c r="P145" i="55" s="1"/>
  <c r="E144" i="55"/>
  <c r="P144" i="55" s="1"/>
  <c r="E143" i="55"/>
  <c r="P143" i="55" s="1"/>
  <c r="E140" i="55"/>
  <c r="P140" i="55" s="1"/>
  <c r="E139" i="55"/>
  <c r="P139" i="55" s="1"/>
  <c r="E138" i="55"/>
  <c r="P138" i="55" s="1"/>
  <c r="E137" i="55"/>
  <c r="P137" i="55" s="1"/>
  <c r="E136" i="55"/>
  <c r="E135" i="55"/>
  <c r="P135" i="55" s="1"/>
  <c r="E134" i="55"/>
  <c r="P134" i="55" s="1"/>
  <c r="E133" i="55"/>
  <c r="P133" i="55" s="1"/>
  <c r="E132" i="55"/>
  <c r="E131" i="55"/>
  <c r="P131" i="55" s="1"/>
  <c r="E130" i="55"/>
  <c r="P130" i="55" s="1"/>
  <c r="E129" i="55"/>
  <c r="P129" i="55" s="1"/>
  <c r="E126" i="55"/>
  <c r="P126" i="55" s="1"/>
  <c r="E125" i="55"/>
  <c r="P125" i="55" s="1"/>
  <c r="E124" i="55"/>
  <c r="P124" i="55" s="1"/>
  <c r="E123" i="55"/>
  <c r="P123" i="55" s="1"/>
  <c r="E122" i="55"/>
  <c r="P122" i="55" s="1"/>
  <c r="E121" i="55"/>
  <c r="P121" i="55" s="1"/>
  <c r="E120" i="55"/>
  <c r="P120" i="55" s="1"/>
  <c r="E119" i="55"/>
  <c r="P119" i="55" s="1"/>
  <c r="E118" i="55"/>
  <c r="E117" i="55"/>
  <c r="P117" i="55" s="1"/>
  <c r="E116" i="55"/>
  <c r="P116" i="55" s="1"/>
  <c r="E115" i="55"/>
  <c r="P115" i="55" s="1"/>
  <c r="E114" i="55"/>
  <c r="E113" i="55"/>
  <c r="P113" i="55" s="1"/>
  <c r="E112" i="55"/>
  <c r="P112" i="55" s="1"/>
  <c r="E111" i="55"/>
  <c r="P111" i="55" s="1"/>
  <c r="E108" i="55"/>
  <c r="E107" i="55"/>
  <c r="P107" i="55" s="1"/>
  <c r="E104" i="55"/>
  <c r="E103" i="55"/>
  <c r="P103" i="55" s="1"/>
  <c r="E102" i="55"/>
  <c r="E99" i="55"/>
  <c r="P99" i="55" s="1"/>
  <c r="E98" i="55"/>
  <c r="P98" i="55" s="1"/>
  <c r="E97" i="55"/>
  <c r="P97" i="55" s="1"/>
  <c r="E94" i="55"/>
  <c r="E93" i="55"/>
  <c r="P93" i="55" s="1"/>
  <c r="E92" i="55"/>
  <c r="P92" i="55" s="1"/>
  <c r="E89" i="55"/>
  <c r="P89" i="55" s="1"/>
  <c r="E88" i="55"/>
  <c r="E87" i="55"/>
  <c r="P87" i="55" s="1"/>
  <c r="E84" i="55"/>
  <c r="P84" i="55" s="1"/>
  <c r="E83" i="55"/>
  <c r="P83" i="55" s="1"/>
  <c r="E82" i="55"/>
  <c r="E81" i="55"/>
  <c r="P81" i="55" s="1"/>
  <c r="E80" i="55"/>
  <c r="E79" i="55"/>
  <c r="P79" i="55" s="1"/>
  <c r="E78" i="55"/>
  <c r="P78" i="55" s="1"/>
  <c r="E77" i="55"/>
  <c r="P77" i="55" s="1"/>
  <c r="E76" i="55"/>
  <c r="P76" i="55" s="1"/>
  <c r="E75" i="55"/>
  <c r="P75" i="55" s="1"/>
  <c r="E74" i="55"/>
  <c r="P74" i="55" s="1"/>
  <c r="E73" i="55"/>
  <c r="P73" i="55" s="1"/>
  <c r="E72" i="55"/>
  <c r="P72" i="55" s="1"/>
  <c r="E71" i="55"/>
  <c r="P71" i="55" s="1"/>
  <c r="E70" i="55"/>
  <c r="P70" i="55" s="1"/>
  <c r="E69" i="55"/>
  <c r="P69" i="55" s="1"/>
  <c r="E68" i="55"/>
  <c r="P68" i="55" s="1"/>
  <c r="E67" i="55"/>
  <c r="P67" i="55" s="1"/>
  <c r="E66" i="55"/>
  <c r="E65" i="55"/>
  <c r="P65" i="55" s="1"/>
  <c r="E64" i="55"/>
  <c r="P64" i="55" s="1"/>
  <c r="E61" i="55"/>
  <c r="P61" i="55" s="1"/>
  <c r="E58" i="55"/>
  <c r="E55" i="55"/>
  <c r="P55" i="55" s="1"/>
  <c r="E52" i="55"/>
  <c r="P52" i="55" s="1"/>
  <c r="E49" i="55"/>
  <c r="P49" i="55" s="1"/>
  <c r="E46" i="55"/>
  <c r="P46" i="55" s="1"/>
  <c r="E43" i="55"/>
  <c r="P43" i="55" s="1"/>
  <c r="E40" i="55"/>
  <c r="P40" i="55" s="1"/>
  <c r="E37" i="55"/>
  <c r="P37" i="55" s="1"/>
  <c r="E34" i="55"/>
  <c r="E31" i="55"/>
  <c r="P31" i="55" s="1"/>
  <c r="E28" i="55"/>
  <c r="P28" i="55" s="1"/>
  <c r="E27" i="55"/>
  <c r="P27" i="55" s="1"/>
  <c r="E24" i="55"/>
  <c r="P24" i="55" s="1"/>
  <c r="E23" i="55"/>
  <c r="P23" i="55" s="1"/>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P34" i="55"/>
  <c r="P58" i="55"/>
  <c r="P66" i="55"/>
  <c r="P82" i="55"/>
  <c r="P88" i="55"/>
  <c r="P94" i="55"/>
  <c r="P102" i="55"/>
  <c r="P104" i="55"/>
  <c r="P108" i="55"/>
  <c r="P114" i="55"/>
  <c r="P118" i="55"/>
  <c r="P132" i="55"/>
  <c r="P136" i="55"/>
  <c r="P146" i="55"/>
  <c r="P158" i="55"/>
  <c r="P162" i="55"/>
  <c r="P166" i="55"/>
  <c r="P176" i="55"/>
  <c r="P186" i="55"/>
  <c r="P192" i="55"/>
  <c r="P204" i="55"/>
  <c r="P208" i="55"/>
  <c r="P211" i="55"/>
  <c r="P222" i="55"/>
  <c r="P234" i="55"/>
  <c r="P240" i="55"/>
  <c r="P300" i="55"/>
  <c r="P320" i="55"/>
  <c r="P349" i="55"/>
  <c r="P369" i="55"/>
  <c r="P373" i="55"/>
  <c r="P379" i="55"/>
  <c r="P401" i="55"/>
  <c r="P407" i="55"/>
  <c r="P413" i="55"/>
  <c r="P423" i="55"/>
  <c r="P453" i="55"/>
  <c r="P499" i="55"/>
  <c r="P517" i="55"/>
  <c r="P521" i="55"/>
  <c r="P535" i="55"/>
  <c r="P547" i="55"/>
  <c r="P557" i="55"/>
  <c r="P565" i="55"/>
  <c r="P567" i="55"/>
  <c r="P573" i="55"/>
  <c r="P589" i="55"/>
  <c r="P593" i="55"/>
  <c r="P599" i="55"/>
  <c r="P601" i="55"/>
  <c r="P603" i="55"/>
  <c r="P607" i="55"/>
  <c r="P611" i="55"/>
  <c r="P627" i="55"/>
  <c r="P631" i="55"/>
  <c r="P639" i="55"/>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C12" i="56"/>
  <c r="D13" i="56"/>
  <c r="B15" i="56"/>
  <c r="C16" i="56"/>
  <c r="C3" i="56"/>
  <c r="D4" i="56"/>
  <c r="B6" i="56"/>
  <c r="C7" i="56"/>
  <c r="D8" i="56"/>
  <c r="B10" i="56"/>
  <c r="D12" i="56"/>
  <c r="C15" i="56"/>
  <c r="D3" i="56"/>
  <c r="B5" i="56"/>
  <c r="C6" i="56"/>
  <c r="D7" i="56"/>
  <c r="B9" i="56"/>
  <c r="C10" i="56"/>
  <c r="B13" i="56"/>
  <c r="C14" i="56"/>
  <c r="D15" i="56"/>
  <c r="B4" i="56"/>
  <c r="C5" i="56"/>
  <c r="D6" i="56"/>
  <c r="B8" i="56"/>
  <c r="C9" i="56"/>
  <c r="D10" i="56"/>
  <c r="B12" i="56"/>
  <c r="C13" i="56"/>
  <c r="D14" i="56"/>
  <c r="B16" i="56"/>
  <c r="B14" i="56"/>
  <c r="D16" i="56"/>
  <c r="U2" i="51"/>
  <c r="D2" i="56" s="1"/>
  <c r="T2" i="51"/>
  <c r="C2" i="56" s="1"/>
  <c r="F512" i="55"/>
  <c r="P512" i="55" s="1"/>
  <c r="F511" i="55"/>
  <c r="F505" i="55"/>
  <c r="P505" i="55" s="1"/>
  <c r="F494" i="55"/>
  <c r="P494" i="55" s="1"/>
  <c r="F433" i="55"/>
  <c r="F189" i="55"/>
  <c r="P189" i="55" s="1"/>
  <c r="F80" i="55"/>
  <c r="I511" i="55"/>
  <c r="I433" i="55"/>
  <c r="I325" i="55"/>
  <c r="I316" i="55"/>
  <c r="I307" i="55"/>
  <c r="I80" i="55"/>
  <c r="E9" i="56" l="1"/>
  <c r="S2" i="51"/>
  <c r="F8" i="55" s="1"/>
  <c r="P99" i="47"/>
  <c r="P87" i="47"/>
  <c r="P76" i="47"/>
  <c r="P40" i="47"/>
  <c r="P38" i="47" s="1"/>
  <c r="P33" i="47"/>
  <c r="P96" i="47"/>
  <c r="P84" i="47"/>
  <c r="P69" i="47"/>
  <c r="P26" i="47"/>
  <c r="P20" i="47" s="1"/>
  <c r="P93" i="47"/>
  <c r="P79" i="47"/>
  <c r="P52" i="47"/>
  <c r="P50" i="47" s="1"/>
  <c r="P37" i="47"/>
  <c r="P34" i="47" s="1"/>
  <c r="P90" i="47"/>
  <c r="P78" i="47"/>
  <c r="P43" i="47"/>
  <c r="E13" i="56"/>
  <c r="E5" i="56"/>
  <c r="E14" i="56"/>
  <c r="E12" i="56"/>
  <c r="P80" i="55"/>
  <c r="P433" i="55"/>
  <c r="E10" i="56"/>
  <c r="E3" i="56"/>
  <c r="E15" i="56"/>
  <c r="E7" i="56"/>
  <c r="E16" i="56"/>
  <c r="E6" i="56"/>
  <c r="E4" i="56"/>
  <c r="E8" i="56"/>
  <c r="F33" i="54"/>
  <c r="B2" i="56" l="1"/>
  <c r="F28" i="54"/>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8" i="55"/>
  <c r="C648" i="55"/>
  <c r="J647" i="55"/>
  <c r="D647" i="55"/>
  <c r="C647" i="55"/>
  <c r="D646" i="55"/>
  <c r="C646" i="55"/>
  <c r="D645" i="55"/>
  <c r="C645" i="55"/>
  <c r="D642" i="55"/>
  <c r="C642" i="55"/>
  <c r="D641" i="55"/>
  <c r="C641" i="55"/>
  <c r="D640" i="55"/>
  <c r="C640" i="55"/>
  <c r="J639" i="55"/>
  <c r="D639" i="55"/>
  <c r="C639" i="55"/>
  <c r="D638" i="55"/>
  <c r="C638" i="55"/>
  <c r="D637" i="55"/>
  <c r="C637" i="55"/>
  <c r="D636" i="55"/>
  <c r="C636" i="55"/>
  <c r="J635" i="55"/>
  <c r="D635" i="55"/>
  <c r="C635" i="55"/>
  <c r="D634" i="55"/>
  <c r="C634" i="55"/>
  <c r="D633" i="55"/>
  <c r="C633" i="55"/>
  <c r="D632" i="55"/>
  <c r="C632" i="55"/>
  <c r="D631" i="55"/>
  <c r="C631" i="55"/>
  <c r="D630" i="55"/>
  <c r="C630" i="55"/>
  <c r="D629" i="55"/>
  <c r="C629" i="55"/>
  <c r="D628" i="55"/>
  <c r="C628" i="55"/>
  <c r="J627" i="55"/>
  <c r="D627" i="55"/>
  <c r="C627" i="55"/>
  <c r="D624" i="55"/>
  <c r="C624" i="55"/>
  <c r="D623" i="55"/>
  <c r="C623" i="55"/>
  <c r="D622" i="55"/>
  <c r="C622" i="55"/>
  <c r="J621" i="55"/>
  <c r="D621" i="55"/>
  <c r="C621" i="55"/>
  <c r="D620" i="55"/>
  <c r="C620" i="55"/>
  <c r="D619" i="55"/>
  <c r="C619" i="55"/>
  <c r="D618" i="55"/>
  <c r="C618" i="55"/>
  <c r="J617" i="55"/>
  <c r="D617" i="55"/>
  <c r="C617" i="55"/>
  <c r="J616" i="55"/>
  <c r="D616" i="55"/>
  <c r="C616" i="55"/>
  <c r="J615" i="55"/>
  <c r="D615" i="55"/>
  <c r="C615" i="55"/>
  <c r="D612" i="55"/>
  <c r="C612" i="55"/>
  <c r="D611" i="55"/>
  <c r="C611" i="55"/>
  <c r="J610" i="55"/>
  <c r="D610" i="55"/>
  <c r="C610" i="55"/>
  <c r="J609" i="55"/>
  <c r="D609" i="55"/>
  <c r="C609" i="55"/>
  <c r="D608" i="55"/>
  <c r="C608" i="55"/>
  <c r="D607" i="55"/>
  <c r="C607" i="55"/>
  <c r="D606" i="55"/>
  <c r="C606" i="55"/>
  <c r="J605" i="55"/>
  <c r="D605" i="55"/>
  <c r="C605" i="55"/>
  <c r="D604" i="55"/>
  <c r="C604" i="55"/>
  <c r="D603" i="55"/>
  <c r="C603" i="55"/>
  <c r="J602" i="55"/>
  <c r="D602" i="55"/>
  <c r="C602" i="55"/>
  <c r="J601" i="55"/>
  <c r="D601" i="55"/>
  <c r="C601" i="55"/>
  <c r="D600" i="55"/>
  <c r="C600" i="55"/>
  <c r="D599" i="55"/>
  <c r="C599" i="55"/>
  <c r="D598" i="55"/>
  <c r="C598" i="55"/>
  <c r="D595" i="55"/>
  <c r="C595" i="55"/>
  <c r="D594" i="55"/>
  <c r="C594" i="55"/>
  <c r="D593" i="55"/>
  <c r="C593" i="55"/>
  <c r="J592" i="55"/>
  <c r="D592" i="55"/>
  <c r="C592" i="55"/>
  <c r="J591" i="55"/>
  <c r="D591" i="55"/>
  <c r="C591" i="55"/>
  <c r="D590" i="55"/>
  <c r="C590" i="55"/>
  <c r="D589" i="55"/>
  <c r="C589" i="55"/>
  <c r="D588" i="55"/>
  <c r="C588" i="55"/>
  <c r="J587" i="55"/>
  <c r="D587" i="55"/>
  <c r="C587" i="55"/>
  <c r="D586" i="55"/>
  <c r="C586" i="55"/>
  <c r="D585" i="55"/>
  <c r="C585" i="55"/>
  <c r="J584" i="55"/>
  <c r="D584" i="55"/>
  <c r="C584" i="55"/>
  <c r="D583" i="55"/>
  <c r="C583" i="55"/>
  <c r="D582" i="55"/>
  <c r="C582" i="55"/>
  <c r="D579" i="55"/>
  <c r="C579" i="55"/>
  <c r="J578" i="55"/>
  <c r="D578" i="55"/>
  <c r="C578" i="55"/>
  <c r="J577" i="55"/>
  <c r="D577" i="55"/>
  <c r="C577" i="55"/>
  <c r="D574" i="55"/>
  <c r="C574" i="55"/>
  <c r="D573" i="55"/>
  <c r="C573" i="55"/>
  <c r="J572" i="55"/>
  <c r="D572" i="55"/>
  <c r="C572" i="55"/>
  <c r="J571" i="55"/>
  <c r="D571" i="55"/>
  <c r="C571" i="55"/>
  <c r="D568" i="55"/>
  <c r="C568" i="55"/>
  <c r="D567" i="55"/>
  <c r="C567" i="55"/>
  <c r="J566" i="55"/>
  <c r="D566" i="55"/>
  <c r="C566" i="55"/>
  <c r="J565" i="55"/>
  <c r="D565" i="55"/>
  <c r="C565" i="55"/>
  <c r="D562" i="55"/>
  <c r="C562" i="55"/>
  <c r="D561" i="55"/>
  <c r="C561" i="55"/>
  <c r="J560" i="55"/>
  <c r="D560" i="55"/>
  <c r="C560" i="55"/>
  <c r="J559" i="55"/>
  <c r="D559" i="55"/>
  <c r="C559" i="55"/>
  <c r="D558" i="55"/>
  <c r="C558" i="55"/>
  <c r="J557" i="55"/>
  <c r="D557" i="55"/>
  <c r="C557" i="55"/>
  <c r="D556" i="55"/>
  <c r="C556" i="55"/>
  <c r="J553" i="55"/>
  <c r="D553" i="55"/>
  <c r="C553" i="55"/>
  <c r="D552" i="55"/>
  <c r="C552" i="55"/>
  <c r="J551" i="55"/>
  <c r="D551" i="55"/>
  <c r="C551" i="55"/>
  <c r="J550" i="55"/>
  <c r="D550" i="55"/>
  <c r="C550" i="55"/>
  <c r="D549" i="55"/>
  <c r="C549" i="55"/>
  <c r="D548" i="55"/>
  <c r="C548" i="55"/>
  <c r="J547" i="55"/>
  <c r="D547" i="55"/>
  <c r="C547" i="55"/>
  <c r="J546" i="55"/>
  <c r="D546" i="55"/>
  <c r="C546" i="55"/>
  <c r="D545" i="55"/>
  <c r="C545" i="55"/>
  <c r="D544" i="55"/>
  <c r="C544" i="55"/>
  <c r="J543" i="55"/>
  <c r="D543" i="55"/>
  <c r="C543" i="55"/>
  <c r="J542" i="55"/>
  <c r="D542" i="55"/>
  <c r="C542" i="55"/>
  <c r="D541" i="55"/>
  <c r="C541" i="55"/>
  <c r="D538" i="55"/>
  <c r="C538" i="55"/>
  <c r="D535" i="55"/>
  <c r="C535" i="55"/>
  <c r="E531" i="55"/>
  <c r="D532" i="55"/>
  <c r="C532" i="55"/>
  <c r="J529" i="55"/>
  <c r="D529" i="55"/>
  <c r="C529" i="55"/>
  <c r="D526" i="55"/>
  <c r="C526" i="55"/>
  <c r="J525" i="55"/>
  <c r="D525" i="55"/>
  <c r="C525" i="55"/>
  <c r="J524" i="55"/>
  <c r="D524" i="55"/>
  <c r="C524" i="55"/>
  <c r="D523" i="55"/>
  <c r="C523" i="55"/>
  <c r="D522" i="55"/>
  <c r="C522" i="55"/>
  <c r="J521" i="55"/>
  <c r="D521" i="55"/>
  <c r="C521" i="55"/>
  <c r="J520" i="55"/>
  <c r="D520" i="55"/>
  <c r="C520" i="55"/>
  <c r="D519" i="55"/>
  <c r="C519" i="55"/>
  <c r="D518" i="55"/>
  <c r="C518" i="55"/>
  <c r="J517" i="55"/>
  <c r="D517" i="55"/>
  <c r="C517" i="55"/>
  <c r="J514" i="55"/>
  <c r="D514" i="55"/>
  <c r="C514" i="55"/>
  <c r="D513" i="55"/>
  <c r="C513" i="55"/>
  <c r="D512" i="55"/>
  <c r="C512" i="55"/>
  <c r="J509" i="55"/>
  <c r="D509" i="55"/>
  <c r="C509" i="55"/>
  <c r="D508" i="55"/>
  <c r="C508" i="55"/>
  <c r="J507" i="55"/>
  <c r="D507" i="55"/>
  <c r="C507" i="55"/>
  <c r="D506" i="55"/>
  <c r="C506" i="55"/>
  <c r="J505" i="55"/>
  <c r="D505" i="55"/>
  <c r="C505" i="55"/>
  <c r="D502" i="55"/>
  <c r="C502" i="55"/>
  <c r="D501" i="55"/>
  <c r="C501" i="55"/>
  <c r="D500" i="55"/>
  <c r="C500" i="55"/>
  <c r="D499" i="55"/>
  <c r="C499" i="55"/>
  <c r="D496" i="55"/>
  <c r="C496" i="55"/>
  <c r="D495" i="55"/>
  <c r="C495" i="55"/>
  <c r="D494" i="55"/>
  <c r="C494" i="55"/>
  <c r="D491" i="55"/>
  <c r="C491" i="55"/>
  <c r="J490" i="55"/>
  <c r="D490" i="55"/>
  <c r="C490" i="55"/>
  <c r="J489" i="55"/>
  <c r="D489" i="55"/>
  <c r="C489" i="55"/>
  <c r="D488" i="55"/>
  <c r="C488" i="55"/>
  <c r="J487" i="55"/>
  <c r="D487" i="55"/>
  <c r="C487" i="55"/>
  <c r="J486" i="55"/>
  <c r="D486" i="55"/>
  <c r="C486" i="55"/>
  <c r="J485" i="55"/>
  <c r="D485" i="55"/>
  <c r="C485" i="55"/>
  <c r="D484" i="55"/>
  <c r="C484" i="55"/>
  <c r="J483" i="55"/>
  <c r="D483" i="55"/>
  <c r="C483" i="55"/>
  <c r="J482" i="55"/>
  <c r="D482" i="55"/>
  <c r="C482" i="55"/>
  <c r="J481" i="55"/>
  <c r="D481" i="55"/>
  <c r="C481" i="55"/>
  <c r="D478" i="55"/>
  <c r="C478" i="55"/>
  <c r="E474" i="55"/>
  <c r="D475" i="55"/>
  <c r="C475" i="55"/>
  <c r="D472" i="55"/>
  <c r="C472" i="55"/>
  <c r="J469" i="55"/>
  <c r="D469" i="55"/>
  <c r="C469" i="55"/>
  <c r="D466" i="55"/>
  <c r="C466" i="55"/>
  <c r="D465" i="55"/>
  <c r="C465" i="55"/>
  <c r="J462" i="55"/>
  <c r="D462" i="55"/>
  <c r="C462" i="55"/>
  <c r="J461" i="55"/>
  <c r="D461" i="55"/>
  <c r="C461" i="55"/>
  <c r="D460" i="55"/>
  <c r="C460" i="55"/>
  <c r="J459" i="55"/>
  <c r="D459" i="55"/>
  <c r="C459" i="55"/>
  <c r="J458" i="55"/>
  <c r="D458" i="55"/>
  <c r="C458" i="55"/>
  <c r="J455" i="55"/>
  <c r="D455" i="55"/>
  <c r="C455" i="55"/>
  <c r="D454" i="55"/>
  <c r="C454" i="55"/>
  <c r="J453" i="55"/>
  <c r="D453" i="55"/>
  <c r="C453" i="55"/>
  <c r="J452" i="55"/>
  <c r="D452" i="55"/>
  <c r="C452" i="55"/>
  <c r="J451" i="55"/>
  <c r="D451" i="55"/>
  <c r="C451" i="55"/>
  <c r="D448" i="55"/>
  <c r="C448" i="55"/>
  <c r="J447" i="55"/>
  <c r="D447" i="55"/>
  <c r="C447" i="55"/>
  <c r="J446" i="55"/>
  <c r="D446" i="55"/>
  <c r="C446" i="55"/>
  <c r="J445" i="55"/>
  <c r="D445" i="55"/>
  <c r="C445" i="55"/>
  <c r="D444" i="55"/>
  <c r="C444" i="55"/>
  <c r="J443" i="55"/>
  <c r="D443" i="55"/>
  <c r="C443" i="55"/>
  <c r="J442" i="55"/>
  <c r="D442" i="55"/>
  <c r="C442" i="55"/>
  <c r="D441" i="55"/>
  <c r="C441" i="55"/>
  <c r="D440" i="55"/>
  <c r="C440" i="55"/>
  <c r="J439" i="55"/>
  <c r="D439" i="55"/>
  <c r="C439" i="55"/>
  <c r="J436" i="55"/>
  <c r="D436" i="55"/>
  <c r="C436" i="55"/>
  <c r="J435" i="55"/>
  <c r="D435" i="55"/>
  <c r="C435" i="55"/>
  <c r="D434" i="55"/>
  <c r="C434" i="55"/>
  <c r="D433" i="55"/>
  <c r="C433" i="55"/>
  <c r="D432" i="55"/>
  <c r="C432" i="55"/>
  <c r="D429" i="55"/>
  <c r="C429" i="55"/>
  <c r="D428" i="55"/>
  <c r="C428" i="55"/>
  <c r="D427" i="55"/>
  <c r="C427" i="55"/>
  <c r="D426" i="55"/>
  <c r="C426" i="55"/>
  <c r="J425" i="55"/>
  <c r="D425" i="55"/>
  <c r="C425" i="55"/>
  <c r="D424" i="55"/>
  <c r="C424" i="55"/>
  <c r="D423" i="55"/>
  <c r="C423" i="55"/>
  <c r="D422" i="55"/>
  <c r="C422" i="55"/>
  <c r="J421" i="55"/>
  <c r="D421" i="55"/>
  <c r="C421" i="55"/>
  <c r="D420" i="55"/>
  <c r="C420" i="55"/>
  <c r="D419" i="55"/>
  <c r="C419" i="55"/>
  <c r="D418" i="55"/>
  <c r="C418" i="55"/>
  <c r="J417" i="55"/>
  <c r="D417" i="55"/>
  <c r="C417" i="55"/>
  <c r="D414" i="55"/>
  <c r="C414" i="55"/>
  <c r="D413" i="55"/>
  <c r="C413" i="55"/>
  <c r="D412" i="55"/>
  <c r="C412" i="55"/>
  <c r="J411" i="55"/>
  <c r="D411" i="55"/>
  <c r="C411" i="55"/>
  <c r="D410" i="55"/>
  <c r="C410" i="55"/>
  <c r="D407" i="55"/>
  <c r="C407" i="55"/>
  <c r="J404" i="55"/>
  <c r="D404" i="55"/>
  <c r="C404" i="55"/>
  <c r="J403" i="55"/>
  <c r="D403" i="55"/>
  <c r="C403" i="55"/>
  <c r="D402" i="55"/>
  <c r="C402" i="55"/>
  <c r="D401" i="55"/>
  <c r="C401" i="55"/>
  <c r="D398" i="55"/>
  <c r="C398" i="55"/>
  <c r="D397" i="55"/>
  <c r="C397" i="55"/>
  <c r="D396" i="55"/>
  <c r="C396" i="55"/>
  <c r="D395" i="55"/>
  <c r="C395" i="55"/>
  <c r="J394" i="55"/>
  <c r="D394" i="55"/>
  <c r="C394" i="55"/>
  <c r="J393" i="55"/>
  <c r="D393" i="55"/>
  <c r="C393" i="55"/>
  <c r="D392" i="55"/>
  <c r="C392" i="55"/>
  <c r="D391" i="55"/>
  <c r="C391" i="55"/>
  <c r="J388" i="55"/>
  <c r="D388" i="55"/>
  <c r="C388" i="55"/>
  <c r="J387" i="55"/>
  <c r="D387" i="55"/>
  <c r="C387" i="55"/>
  <c r="D386" i="55"/>
  <c r="C386" i="55"/>
  <c r="J385" i="55"/>
  <c r="D385" i="55"/>
  <c r="C385" i="55"/>
  <c r="J384" i="55"/>
  <c r="D384" i="55"/>
  <c r="C384" i="55"/>
  <c r="D381" i="55"/>
  <c r="C381" i="55"/>
  <c r="D380" i="55"/>
  <c r="C380" i="55"/>
  <c r="J379" i="55"/>
  <c r="D379" i="55"/>
  <c r="C379" i="55"/>
  <c r="J376" i="55"/>
  <c r="D376" i="55"/>
  <c r="C376" i="55"/>
  <c r="J375" i="55"/>
  <c r="D375" i="55"/>
  <c r="C375" i="55"/>
  <c r="D374" i="55"/>
  <c r="C374" i="55"/>
  <c r="J373" i="55"/>
  <c r="D373" i="55"/>
  <c r="C373" i="55"/>
  <c r="J372" i="55"/>
  <c r="D372" i="55"/>
  <c r="C372" i="55"/>
  <c r="D371" i="55"/>
  <c r="C371" i="55"/>
  <c r="D370" i="55"/>
  <c r="C370" i="55"/>
  <c r="J369" i="55"/>
  <c r="D369" i="55"/>
  <c r="C369" i="55"/>
  <c r="D368" i="55"/>
  <c r="C368" i="55"/>
  <c r="J367" i="55"/>
  <c r="D367" i="55"/>
  <c r="C367" i="55"/>
  <c r="D364" i="55"/>
  <c r="C364" i="55"/>
  <c r="J363" i="55"/>
  <c r="D363" i="55"/>
  <c r="C363" i="55"/>
  <c r="J360" i="55"/>
  <c r="D360" i="55"/>
  <c r="C360" i="55"/>
  <c r="J359" i="55"/>
  <c r="D359" i="55"/>
  <c r="C359" i="55"/>
  <c r="D358" i="55"/>
  <c r="C358" i="55"/>
  <c r="J357" i="55"/>
  <c r="D357" i="55"/>
  <c r="C357" i="55"/>
  <c r="J356" i="55"/>
  <c r="D356" i="55"/>
  <c r="C356" i="55"/>
  <c r="J355" i="55"/>
  <c r="D355" i="55"/>
  <c r="C355" i="55"/>
  <c r="D354" i="55"/>
  <c r="C354" i="55"/>
  <c r="J353" i="55"/>
  <c r="D353" i="55"/>
  <c r="C353" i="55"/>
  <c r="J352" i="55"/>
  <c r="D352" i="55"/>
  <c r="C352" i="55"/>
  <c r="J351" i="55"/>
  <c r="D351" i="55"/>
  <c r="C351" i="55"/>
  <c r="D350" i="55"/>
  <c r="C350" i="55"/>
  <c r="J349" i="55"/>
  <c r="D349" i="55"/>
  <c r="C349" i="55"/>
  <c r="J348" i="55"/>
  <c r="D348" i="55"/>
  <c r="C348" i="55"/>
  <c r="J347" i="55"/>
  <c r="D347" i="55"/>
  <c r="C347" i="55"/>
  <c r="D346" i="55"/>
  <c r="C346" i="55"/>
  <c r="J345" i="55"/>
  <c r="D345" i="55"/>
  <c r="C345" i="55"/>
  <c r="E334"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E63" i="55"/>
  <c r="D64" i="55"/>
  <c r="C64" i="55"/>
  <c r="J512" i="55"/>
  <c r="J494"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46" i="55"/>
  <c r="J640" i="55"/>
  <c r="J636" i="55"/>
  <c r="J632" i="55"/>
  <c r="J628" i="55"/>
  <c r="J623" i="55"/>
  <c r="J622" i="55"/>
  <c r="J618" i="55"/>
  <c r="J612" i="55"/>
  <c r="J608" i="55"/>
  <c r="J604" i="55"/>
  <c r="J600" i="55"/>
  <c r="J594" i="55"/>
  <c r="J590" i="55"/>
  <c r="J586" i="55"/>
  <c r="J574" i="55"/>
  <c r="J568" i="55"/>
  <c r="J562" i="55"/>
  <c r="J552" i="55"/>
  <c r="J544" i="55"/>
  <c r="E537" i="55"/>
  <c r="J506" i="55"/>
  <c r="J500" i="55"/>
  <c r="J478" i="55"/>
  <c r="E477" i="55"/>
  <c r="J466" i="55"/>
  <c r="J448" i="55"/>
  <c r="J441" i="55"/>
  <c r="J428" i="55"/>
  <c r="J424" i="55"/>
  <c r="J420" i="55"/>
  <c r="J414" i="55"/>
  <c r="J410" i="55"/>
  <c r="J402" i="55"/>
  <c r="J397" i="55"/>
  <c r="J386" i="55"/>
  <c r="J374" i="55"/>
  <c r="J371" i="55"/>
  <c r="J370" i="55"/>
  <c r="J364" i="55"/>
  <c r="J358" i="55"/>
  <c r="J354" i="55"/>
  <c r="J350"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11" i="54"/>
  <c r="S11" i="54" s="1"/>
  <c r="S14" i="54" s="1"/>
  <c r="J58" i="55"/>
  <c r="J34" i="55"/>
  <c r="E45" i="55"/>
  <c r="J150" i="55"/>
  <c r="J151" i="55"/>
  <c r="J335" i="55"/>
  <c r="J112" i="55"/>
  <c r="J80" i="55"/>
  <c r="J532" i="55"/>
  <c r="E390" i="55"/>
  <c r="E431" i="55"/>
  <c r="E30" i="55"/>
  <c r="E86" i="55"/>
  <c r="E468" i="55"/>
  <c r="J176" i="55"/>
  <c r="J43" i="55"/>
  <c r="J465" i="55"/>
  <c r="E464" i="55"/>
  <c r="J631" i="55"/>
  <c r="E142" i="55"/>
  <c r="J401" i="55"/>
  <c r="E400" i="55"/>
  <c r="E504" i="55"/>
  <c r="E96" i="55"/>
  <c r="E128" i="55"/>
  <c r="J136" i="55"/>
  <c r="E54" i="55"/>
  <c r="J145" i="55"/>
  <c r="E540" i="55"/>
  <c r="J556" i="55"/>
  <c r="E581" i="55"/>
  <c r="J624" i="55"/>
  <c r="E101" i="55"/>
  <c r="E172" i="55"/>
  <c r="E383" i="55"/>
  <c r="E438" i="55"/>
  <c r="E9" i="55"/>
  <c r="J282" i="55"/>
  <c r="E280" i="55"/>
  <c r="J495" i="55"/>
  <c r="E493" i="55"/>
  <c r="E498" i="55"/>
  <c r="E597" i="55"/>
  <c r="E39" i="55"/>
  <c r="E110" i="55"/>
  <c r="J276" i="55"/>
  <c r="J381" i="55"/>
  <c r="J501" i="55"/>
  <c r="E528" i="55"/>
  <c r="J583" i="55"/>
  <c r="J549" i="55"/>
  <c r="E534" i="55"/>
  <c r="J541" i="55"/>
  <c r="E555" i="55"/>
  <c r="J579" i="55"/>
  <c r="J589" i="55"/>
  <c r="J607" i="55"/>
  <c r="J637" i="55"/>
  <c r="J535" i="55"/>
  <c r="J538" i="55"/>
  <c r="J545" i="55"/>
  <c r="J558" i="55"/>
  <c r="J567" i="55"/>
  <c r="E570" i="55"/>
  <c r="J588" i="55"/>
  <c r="J593" i="55"/>
  <c r="J606" i="55"/>
  <c r="J611" i="55"/>
  <c r="E626" i="55"/>
  <c r="J633" i="55"/>
  <c r="J582" i="55"/>
  <c r="J599" i="55"/>
  <c r="J620" i="55"/>
  <c r="J629" i="55"/>
  <c r="E644" i="55"/>
  <c r="J548" i="55"/>
  <c r="J561" i="55"/>
  <c r="E564" i="55"/>
  <c r="J573" i="55"/>
  <c r="E576" i="55"/>
  <c r="J585" i="55"/>
  <c r="J595" i="55"/>
  <c r="J598" i="55"/>
  <c r="J603" i="55"/>
  <c r="E614" i="55"/>
  <c r="J619" i="55"/>
  <c r="J641" i="55"/>
  <c r="J648" i="55"/>
  <c r="J630" i="55"/>
  <c r="J634" i="55"/>
  <c r="J638" i="55"/>
  <c r="J642" i="55"/>
  <c r="J645" i="55"/>
  <c r="E298" i="55"/>
  <c r="E307" i="55"/>
  <c r="J392" i="55"/>
  <c r="J395" i="55"/>
  <c r="J422" i="55"/>
  <c r="E471" i="55"/>
  <c r="J472" i="55"/>
  <c r="E516" i="55"/>
  <c r="J518" i="55"/>
  <c r="J526" i="55"/>
  <c r="E289" i="55"/>
  <c r="J368" i="55"/>
  <c r="E366" i="55"/>
  <c r="E378" i="55"/>
  <c r="J380" i="55"/>
  <c r="J391" i="55"/>
  <c r="J419" i="55"/>
  <c r="J427" i="55"/>
  <c r="J429" i="55"/>
  <c r="J523" i="55"/>
  <c r="E271" i="55"/>
  <c r="E325" i="55"/>
  <c r="J327" i="55"/>
  <c r="J407" i="55"/>
  <c r="E406" i="55"/>
  <c r="J413" i="55"/>
  <c r="E416" i="55"/>
  <c r="J418" i="55"/>
  <c r="J426" i="55"/>
  <c r="J433" i="55"/>
  <c r="J522" i="55"/>
  <c r="E316" i="55"/>
  <c r="E344" i="55"/>
  <c r="J346" i="55"/>
  <c r="J396" i="55"/>
  <c r="J398" i="55"/>
  <c r="E409" i="55"/>
  <c r="J412" i="55"/>
  <c r="J423" i="55"/>
  <c r="J432" i="55"/>
  <c r="J519" i="55"/>
  <c r="J440" i="55"/>
  <c r="J444" i="55"/>
  <c r="E450" i="55"/>
  <c r="J454" i="55"/>
  <c r="E457" i="55"/>
  <c r="J460" i="55"/>
  <c r="E480" i="55"/>
  <c r="J484" i="55"/>
  <c r="J488" i="55"/>
  <c r="J491" i="55"/>
  <c r="J496" i="55"/>
  <c r="J508" i="55"/>
  <c r="E511" i="55"/>
  <c r="J513" i="55"/>
  <c r="E362" i="55"/>
  <c r="J434" i="55"/>
  <c r="J475" i="55"/>
  <c r="J499" i="55"/>
  <c r="J502"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4" i="55"/>
  <c r="J68" i="55"/>
  <c r="J72" i="55"/>
  <c r="J76" i="55"/>
  <c r="J81" i="55"/>
  <c r="J84" i="55"/>
  <c r="J87" i="55"/>
  <c r="V32" i="54"/>
  <c r="N32" i="54"/>
  <c r="S32" i="54" s="1"/>
  <c r="E651" i="55" l="1"/>
  <c r="G36" i="54"/>
  <c r="N34" i="54"/>
  <c r="S34" i="54" s="1"/>
  <c r="S35" i="54" s="1"/>
  <c r="O11" i="54"/>
  <c r="P11" i="54" s="1"/>
  <c r="Q11" i="54" s="1"/>
  <c r="M37" i="54"/>
  <c r="G39" i="54"/>
  <c r="M40" i="54" s="1"/>
  <c r="H390" i="55"/>
  <c r="J390" i="55" s="1"/>
  <c r="H511" i="55"/>
  <c r="J511" i="55" s="1"/>
  <c r="H298" i="55"/>
  <c r="J298" i="55" s="1"/>
  <c r="H383" i="55"/>
  <c r="J383" i="55" s="1"/>
  <c r="H457" i="55"/>
  <c r="J457" i="55" s="1"/>
  <c r="O32" i="54"/>
  <c r="N35" i="54"/>
  <c r="V39" i="54"/>
  <c r="O34" i="54" l="1"/>
  <c r="P34" i="54" s="1"/>
  <c r="P457" i="55"/>
  <c r="P383" i="55"/>
  <c r="P511" i="55"/>
  <c r="P390" i="55"/>
  <c r="P298" i="55"/>
  <c r="Q34" i="54"/>
  <c r="T34" i="54" s="1"/>
  <c r="W34" i="54" s="1"/>
  <c r="T35" i="54"/>
  <c r="S39" i="54"/>
  <c r="W35" i="54"/>
  <c r="T11" i="54"/>
  <c r="T14" i="54"/>
  <c r="N14" i="54"/>
  <c r="W14" i="54" s="1"/>
  <c r="P32" i="54"/>
  <c r="Q32" i="54" s="1"/>
  <c r="T32" i="54" s="1"/>
  <c r="J10" i="52"/>
  <c r="D45" i="54" l="1"/>
  <c r="G45" i="54" s="1"/>
  <c r="J45" i="54" s="1"/>
  <c r="M41" i="54"/>
  <c r="N39" i="54"/>
  <c r="T15" i="54"/>
  <c r="W32" i="54"/>
  <c r="T36" i="54"/>
  <c r="E2" i="56"/>
  <c r="O39" i="54"/>
  <c r="W11" i="54"/>
  <c r="AJ16" i="34"/>
  <c r="AI16" i="34"/>
  <c r="AH16" i="34"/>
  <c r="AG16" i="34"/>
  <c r="AF16" i="34"/>
  <c r="AC16" i="34"/>
  <c r="AA16" i="34"/>
  <c r="Y16" i="34"/>
  <c r="X16" i="34"/>
  <c r="W16" i="34"/>
  <c r="V16" i="34"/>
  <c r="U16" i="34"/>
  <c r="T16" i="34"/>
  <c r="S16" i="34"/>
  <c r="A9" i="34"/>
  <c r="L45" i="54" l="1"/>
  <c r="Q45" i="54" s="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AP93" i="26" l="1"/>
  <c r="AE16" i="34" s="1"/>
  <c r="AO93" i="26"/>
  <c r="AD16" i="34" s="1"/>
  <c r="AM93" i="26"/>
  <c r="AB16" i="34" s="1"/>
  <c r="AK93" i="26"/>
  <c r="Z16" i="34" s="1"/>
  <c r="S45" i="54"/>
  <c r="S49" i="54"/>
  <c r="Q49" i="54"/>
  <c r="U7" i="45"/>
  <c r="G8" i="45"/>
  <c r="U8" i="49"/>
  <c r="J27" i="49"/>
  <c r="K26" i="49"/>
  <c r="K8" i="49"/>
  <c r="E8" i="49"/>
  <c r="F9" i="49"/>
  <c r="T45" i="54" l="1"/>
  <c r="R52" i="54" s="1"/>
  <c r="R13" i="8"/>
  <c r="T49" i="54"/>
  <c r="U49" i="54" l="1"/>
  <c r="T13" i="8" s="1"/>
  <c r="R53" i="54"/>
  <c r="R54" i="54" s="1"/>
  <c r="R55" i="54" s="1"/>
  <c r="R57" i="54" s="1"/>
  <c r="N76" i="47"/>
  <c r="N76" i="49"/>
  <c r="N69" i="35"/>
  <c r="N45" i="33"/>
  <c r="N46" i="24"/>
  <c r="N45" i="46"/>
  <c r="N45" i="49"/>
  <c r="O38" i="46"/>
  <c r="O53" i="46"/>
  <c r="O59" i="33"/>
  <c r="O56" i="33"/>
  <c r="O53" i="33"/>
  <c r="O35" i="33"/>
  <c r="O32" i="33"/>
  <c r="O66" i="24"/>
  <c r="O63" i="24"/>
  <c r="O60" i="24"/>
  <c r="O57" i="24"/>
  <c r="O54" i="24"/>
  <c r="O118" i="25"/>
  <c r="O115"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5" i="52" l="1"/>
  <c r="D10" i="8" s="1"/>
  <c r="F46" i="52"/>
  <c r="F55" i="52"/>
  <c r="F31" i="52"/>
  <c r="F49"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Z70" i="52"/>
  <c r="AR70" i="52"/>
  <c r="AG9" i="34"/>
  <c r="AB70" i="52"/>
  <c r="Q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J8" i="33"/>
  <c r="AI8" i="33"/>
  <c r="AH8" i="33"/>
  <c r="AG8" i="33"/>
  <c r="AF8" i="33"/>
  <c r="AE8" i="33"/>
  <c r="AD8" i="33"/>
  <c r="AK63" i="33" l="1"/>
  <c r="Z13" i="34" s="1"/>
  <c r="AG63" i="33"/>
  <c r="V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N106" i="23"/>
  <c r="AN107" i="23"/>
  <c r="AV106" i="23"/>
  <c r="AV107" i="23" s="1"/>
  <c r="AG67" i="33"/>
  <c r="AG68" i="33" s="1"/>
  <c r="AK67" i="33"/>
  <c r="AK68" i="33" s="1"/>
  <c r="AO67" i="33"/>
  <c r="AO68" i="33" s="1"/>
  <c r="AS67" i="33"/>
  <c r="AS68" i="33"/>
  <c r="AD67" i="33"/>
  <c r="AD68" i="33" s="1"/>
  <c r="AH67" i="33"/>
  <c r="AH68" i="33" s="1"/>
  <c r="AL67" i="33"/>
  <c r="AL68" i="33" s="1"/>
  <c r="AP67" i="33"/>
  <c r="AP68" i="33" s="1"/>
  <c r="AT67" i="33"/>
  <c r="AT68" i="33" s="1"/>
  <c r="AE67" i="33"/>
  <c r="AE68" i="33" s="1"/>
  <c r="AI67" i="33"/>
  <c r="AI68" i="33" s="1"/>
  <c r="AU67" i="33"/>
  <c r="AU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8" i="25"/>
  <c r="AU118" i="25"/>
  <c r="AT118" i="25"/>
  <c r="AS118" i="25"/>
  <c r="AR118" i="25"/>
  <c r="AQ118" i="25"/>
  <c r="AP118" i="25"/>
  <c r="AO118" i="25"/>
  <c r="AN118" i="25"/>
  <c r="AM118" i="25"/>
  <c r="AL118" i="25"/>
  <c r="AK118" i="25"/>
  <c r="AJ118" i="25"/>
  <c r="AI118" i="25"/>
  <c r="AH118" i="25"/>
  <c r="AG118" i="25"/>
  <c r="AF118" i="25"/>
  <c r="AE118" i="25"/>
  <c r="AD118" i="25"/>
  <c r="AV115" i="25"/>
  <c r="AU115" i="25"/>
  <c r="AT115" i="25"/>
  <c r="AS115" i="25"/>
  <c r="AR115" i="25"/>
  <c r="AQ115" i="25"/>
  <c r="AP115" i="25"/>
  <c r="AO115" i="25"/>
  <c r="AN115" i="25"/>
  <c r="AM115" i="25"/>
  <c r="AL115" i="25"/>
  <c r="AK115" i="25"/>
  <c r="AJ115" i="25"/>
  <c r="AI115" i="25"/>
  <c r="AH115" i="25"/>
  <c r="AG115" i="25"/>
  <c r="AF115" i="25"/>
  <c r="AE115" i="25"/>
  <c r="AD115" i="25"/>
  <c r="AV105" i="25"/>
  <c r="AU105" i="25"/>
  <c r="AT105" i="25"/>
  <c r="AS105" i="25"/>
  <c r="AR105" i="25"/>
  <c r="AQ105" i="25"/>
  <c r="AN105" i="25"/>
  <c r="AL105" i="25"/>
  <c r="AI105" i="25"/>
  <c r="AH105" i="25"/>
  <c r="AF105" i="25"/>
  <c r="AE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22" i="25" s="1"/>
  <c r="AJ15" i="34" s="1"/>
  <c r="AT21" i="25"/>
  <c r="AS21" i="25"/>
  <c r="AR21" i="25"/>
  <c r="AQ21" i="25"/>
  <c r="AQ122" i="25" s="1"/>
  <c r="AF15" i="34" s="1"/>
  <c r="AP21" i="25"/>
  <c r="AO21" i="25"/>
  <c r="AN21" i="25"/>
  <c r="AM21" i="25"/>
  <c r="AM122" i="25" s="1"/>
  <c r="AB15" i="34" s="1"/>
  <c r="AL21" i="25"/>
  <c r="AK21" i="25"/>
  <c r="AJ21" i="25"/>
  <c r="AI21" i="25"/>
  <c r="AI122" i="25" s="1"/>
  <c r="X15" i="34" s="1"/>
  <c r="AH21" i="25"/>
  <c r="AG21" i="25"/>
  <c r="AF21" i="25"/>
  <c r="AE21" i="25"/>
  <c r="AE122" i="25" s="1"/>
  <c r="T15" i="34" s="1"/>
  <c r="AD21" i="25"/>
  <c r="AV8" i="25"/>
  <c r="AU8" i="25"/>
  <c r="AT8" i="25"/>
  <c r="AT122" i="25" s="1"/>
  <c r="AI15" i="34" s="1"/>
  <c r="AS8" i="25"/>
  <c r="AR8" i="25"/>
  <c r="AQ8" i="25"/>
  <c r="AP8" i="25"/>
  <c r="AP122" i="25" s="1"/>
  <c r="AE15" i="34" s="1"/>
  <c r="AO8" i="25"/>
  <c r="AN8" i="25"/>
  <c r="AM8" i="25"/>
  <c r="AL8" i="25"/>
  <c r="AL122" i="25" s="1"/>
  <c r="AA15" i="34" s="1"/>
  <c r="AK8" i="25"/>
  <c r="AJ8" i="25"/>
  <c r="AI8" i="25"/>
  <c r="AH8" i="25"/>
  <c r="AH122" i="25" s="1"/>
  <c r="W15" i="34" s="1"/>
  <c r="AG8" i="25"/>
  <c r="AF8" i="25"/>
  <c r="AE8" i="25"/>
  <c r="AD8" i="25"/>
  <c r="AD122" i="25" s="1"/>
  <c r="S15" i="34" s="1"/>
  <c r="AV83" i="22" l="1"/>
  <c r="AV84" i="22" s="1"/>
  <c r="AM83" i="22"/>
  <c r="AM84" i="22" s="1"/>
  <c r="AP83" i="22"/>
  <c r="AP84" i="22" s="1"/>
  <c r="AK106" i="23"/>
  <c r="AK107" i="23" s="1"/>
  <c r="AT71" i="9"/>
  <c r="AJ67" i="33"/>
  <c r="AJ68" i="33" s="1"/>
  <c r="Y13" i="34"/>
  <c r="AF68" i="33"/>
  <c r="U13" i="34"/>
  <c r="AS106" i="23"/>
  <c r="AS107" i="23" s="1"/>
  <c r="AQ67" i="33"/>
  <c r="AQ68" i="33" s="1"/>
  <c r="AF13" i="34"/>
  <c r="AO107" i="23"/>
  <c r="AD12" i="34"/>
  <c r="AR106" i="23"/>
  <c r="AR107" i="23" s="1"/>
  <c r="AG12" i="34"/>
  <c r="AL106" i="23"/>
  <c r="AA12" i="34"/>
  <c r="AN67" i="33"/>
  <c r="AN68" i="33" s="1"/>
  <c r="AC13" i="34"/>
  <c r="AU106" i="23"/>
  <c r="AU107" i="23" s="1"/>
  <c r="AT106" i="23"/>
  <c r="AT107" i="23" s="1"/>
  <c r="AI12" i="34"/>
  <c r="AQ106" i="23"/>
  <c r="AQ107" i="23" s="1"/>
  <c r="AF12" i="34"/>
  <c r="AM67" i="33"/>
  <c r="AM68" i="33" s="1"/>
  <c r="AP106" i="23"/>
  <c r="AP107" i="23" s="1"/>
  <c r="AE12" i="34"/>
  <c r="AM106" i="23"/>
  <c r="AM107" i="23" s="1"/>
  <c r="AJ106" i="23"/>
  <c r="AJ107" i="23" s="1"/>
  <c r="AJ83" i="22"/>
  <c r="AJ84" i="22" s="1"/>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22" i="25"/>
  <c r="AJ122" i="25"/>
  <c r="Y15" i="34" s="1"/>
  <c r="AN122" i="25"/>
  <c r="AR122" i="25"/>
  <c r="AV122" i="25"/>
  <c r="AK15" i="34" s="1"/>
  <c r="AG122" i="25"/>
  <c r="V15" i="34" s="1"/>
  <c r="AK122" i="25"/>
  <c r="Z15" i="34" s="1"/>
  <c r="AO122" i="25"/>
  <c r="AD15" i="34" s="1"/>
  <c r="AS122" i="25"/>
  <c r="AH15" i="34" s="1"/>
  <c r="AL107" i="23"/>
  <c r="AD107" i="23"/>
  <c r="AU71" i="9"/>
  <c r="AK71" i="9"/>
  <c r="AM71" i="9"/>
  <c r="AQ71" i="9"/>
  <c r="AS71" i="9"/>
  <c r="AN71" i="9"/>
  <c r="AG71" i="9"/>
  <c r="AJ74" i="24"/>
  <c r="AJ75" i="24" s="1"/>
  <c r="AG74" i="24"/>
  <c r="AD74" i="24"/>
  <c r="AD75" i="24" s="1"/>
  <c r="AH74" i="24"/>
  <c r="AP74" i="24"/>
  <c r="AP75" i="24" s="1"/>
  <c r="AT74" i="24"/>
  <c r="AT75" i="24" s="1"/>
  <c r="AE74" i="24"/>
  <c r="AM74" i="24"/>
  <c r="AM75" i="24" s="1"/>
  <c r="AQ74" i="24"/>
  <c r="AQ75" i="24" s="1"/>
  <c r="AU74" i="24"/>
  <c r="AF74" i="24"/>
  <c r="AF75" i="24" s="1"/>
  <c r="AN74" i="24"/>
  <c r="AN75" i="24" s="1"/>
  <c r="AV74" i="24"/>
  <c r="AV75" i="24" s="1"/>
  <c r="AS74" i="24"/>
  <c r="AS75" i="24" s="1"/>
  <c r="AH126" i="25"/>
  <c r="AH127" i="25" s="1"/>
  <c r="AL126" i="25"/>
  <c r="AL127" i="25"/>
  <c r="AP126" i="25"/>
  <c r="AP127" i="25" s="1"/>
  <c r="AT126" i="25"/>
  <c r="AT127" i="25" s="1"/>
  <c r="AE126" i="25"/>
  <c r="AE127" i="25" s="1"/>
  <c r="AM126" i="25"/>
  <c r="AM127" i="25" s="1"/>
  <c r="AQ126" i="25"/>
  <c r="AQ127" i="25" s="1"/>
  <c r="AU126" i="25"/>
  <c r="AU127" i="25" s="1"/>
  <c r="AF126" i="25"/>
  <c r="AJ126" i="25"/>
  <c r="AJ127" i="25" s="1"/>
  <c r="AD126" i="25"/>
  <c r="AD127" i="25" s="1"/>
  <c r="AI126" i="25"/>
  <c r="AI127" i="25" s="1"/>
  <c r="AO126" i="25" l="1"/>
  <c r="AO127" i="25" s="1"/>
  <c r="AK126" i="25"/>
  <c r="AK127" i="25" s="1"/>
  <c r="AL74" i="24"/>
  <c r="AA14" i="34"/>
  <c r="AV126" i="25"/>
  <c r="AR126" i="25"/>
  <c r="AR127" i="25" s="1"/>
  <c r="AG15" i="34"/>
  <c r="AU75" i="24"/>
  <c r="AJ14" i="34"/>
  <c r="AE75" i="24"/>
  <c r="T14" i="34"/>
  <c r="AH75" i="24"/>
  <c r="W14" i="34"/>
  <c r="AK74" i="24"/>
  <c r="AK75" i="24" s="1"/>
  <c r="Z14" i="34"/>
  <c r="AI74" i="24"/>
  <c r="X14" i="34"/>
  <c r="AO74" i="24"/>
  <c r="AO75" i="24" s="1"/>
  <c r="AD14" i="34"/>
  <c r="AV127" i="25"/>
  <c r="AN126" i="25"/>
  <c r="AN127" i="25" s="1"/>
  <c r="AC15" i="34"/>
  <c r="AG75" i="24"/>
  <c r="V14" i="34"/>
  <c r="AR74" i="24"/>
  <c r="AR75" i="24" s="1"/>
  <c r="AG14" i="34"/>
  <c r="AS126" i="25"/>
  <c r="AS127" i="25" s="1"/>
  <c r="AG126" i="25"/>
  <c r="AG127" i="25" s="1"/>
  <c r="AF127"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W62" i="47"/>
  <c r="AV62" i="47"/>
  <c r="AU62" i="47"/>
  <c r="AT62" i="47"/>
  <c r="AS62" i="47"/>
  <c r="AR62" i="47"/>
  <c r="AQ62" i="47"/>
  <c r="AP62" i="47"/>
  <c r="AO62" i="47"/>
  <c r="AN62" i="47"/>
  <c r="AM62" i="47"/>
  <c r="AL62" i="47"/>
  <c r="AK62" i="47"/>
  <c r="AJ62" i="47"/>
  <c r="AI62" i="47"/>
  <c r="AH62" i="47"/>
  <c r="AG62" i="47"/>
  <c r="AF62" i="47"/>
  <c r="AE62" i="47"/>
  <c r="AW59" i="47"/>
  <c r="AV59" i="47"/>
  <c r="AU59" i="47"/>
  <c r="AT59" i="47"/>
  <c r="AS59" i="47"/>
  <c r="AR59" i="47"/>
  <c r="AQ59" i="47"/>
  <c r="AP59" i="47"/>
  <c r="AO59" i="47"/>
  <c r="AN59" i="47"/>
  <c r="AM59" i="47"/>
  <c r="AL59" i="47"/>
  <c r="AK59" i="47"/>
  <c r="AJ59" i="47"/>
  <c r="AI59" i="47"/>
  <c r="AH59" i="47"/>
  <c r="AG59" i="47"/>
  <c r="AF59" i="47"/>
  <c r="AE59" i="47"/>
  <c r="AW56" i="47"/>
  <c r="AV56" i="47"/>
  <c r="AU56" i="47"/>
  <c r="AT56" i="47"/>
  <c r="AS56" i="47"/>
  <c r="AR56" i="47"/>
  <c r="AQ56" i="47"/>
  <c r="AP56" i="47"/>
  <c r="AO56" i="47"/>
  <c r="AN56" i="47"/>
  <c r="AM56" i="47"/>
  <c r="AL56" i="47"/>
  <c r="AK56" i="47"/>
  <c r="AJ56" i="47"/>
  <c r="AI56" i="47"/>
  <c r="AH56" i="47"/>
  <c r="AG56" i="47"/>
  <c r="AF56" i="47"/>
  <c r="AE56" i="47"/>
  <c r="AW53" i="47"/>
  <c r="AV53" i="47"/>
  <c r="AU53" i="47"/>
  <c r="AT53" i="47"/>
  <c r="AS53" i="47"/>
  <c r="AR53" i="47"/>
  <c r="AQ53" i="47"/>
  <c r="AP53" i="47"/>
  <c r="AO53" i="47"/>
  <c r="AN53" i="47"/>
  <c r="AM53" i="47"/>
  <c r="AL53" i="47"/>
  <c r="AK53" i="47"/>
  <c r="AJ53" i="47"/>
  <c r="AI53" i="47"/>
  <c r="AH53" i="47"/>
  <c r="AG53" i="47"/>
  <c r="AF53" i="47"/>
  <c r="AE53" i="47"/>
  <c r="AW50" i="47"/>
  <c r="AV50" i="47"/>
  <c r="AU50" i="47"/>
  <c r="AT50" i="47"/>
  <c r="AS50" i="47"/>
  <c r="AR50" i="47"/>
  <c r="AQ50" i="47"/>
  <c r="AP50" i="47"/>
  <c r="AO50" i="47"/>
  <c r="AN50" i="47"/>
  <c r="AM50" i="47"/>
  <c r="AL50" i="47"/>
  <c r="AK50" i="47"/>
  <c r="AJ50" i="47"/>
  <c r="AI50" i="47"/>
  <c r="AH50" i="47"/>
  <c r="AG50" i="47"/>
  <c r="AF50" i="47"/>
  <c r="AE50" i="47"/>
  <c r="AW47" i="47"/>
  <c r="AV47" i="47"/>
  <c r="AU47" i="47"/>
  <c r="AT47" i="47"/>
  <c r="AS47" i="47"/>
  <c r="AR47" i="47"/>
  <c r="AQ47" i="47"/>
  <c r="AP47" i="47"/>
  <c r="AO47" i="47"/>
  <c r="AN47" i="47"/>
  <c r="AM47" i="47"/>
  <c r="AL47" i="47"/>
  <c r="AK47" i="47"/>
  <c r="AJ47" i="47"/>
  <c r="AI47" i="47"/>
  <c r="AH47" i="47"/>
  <c r="AG47" i="47"/>
  <c r="AF47" i="47"/>
  <c r="AE47" i="47"/>
  <c r="AW44" i="47"/>
  <c r="AV44" i="47"/>
  <c r="AU44" i="47"/>
  <c r="AT44" i="47"/>
  <c r="AS44" i="47"/>
  <c r="AR44" i="47"/>
  <c r="AQ44" i="47"/>
  <c r="AP44" i="47"/>
  <c r="AO44" i="47"/>
  <c r="AN44" i="47"/>
  <c r="AM44" i="47"/>
  <c r="AL44" i="47"/>
  <c r="AK44" i="47"/>
  <c r="AJ44" i="47"/>
  <c r="AI44" i="47"/>
  <c r="AH44" i="47"/>
  <c r="AG44" i="47"/>
  <c r="AF44" i="47"/>
  <c r="AE44" i="47"/>
  <c r="AW41" i="47"/>
  <c r="AV41" i="47"/>
  <c r="AU41" i="47"/>
  <c r="AT41" i="47"/>
  <c r="AS41" i="47"/>
  <c r="AR41" i="47"/>
  <c r="AQ41" i="47"/>
  <c r="AP41" i="47"/>
  <c r="AO41" i="47"/>
  <c r="AN41" i="47"/>
  <c r="AM41" i="47"/>
  <c r="AL41" i="47"/>
  <c r="AK41" i="47"/>
  <c r="AJ41" i="47"/>
  <c r="AI41" i="47"/>
  <c r="AH41" i="47"/>
  <c r="AG41" i="47"/>
  <c r="AF41" i="47"/>
  <c r="AE41" i="47"/>
  <c r="AW38" i="47"/>
  <c r="AV38" i="47"/>
  <c r="AU38" i="47"/>
  <c r="AT38" i="47"/>
  <c r="AS38" i="47"/>
  <c r="AR38" i="47"/>
  <c r="AQ38" i="47"/>
  <c r="AP38" i="47"/>
  <c r="AO38" i="47"/>
  <c r="AN38" i="47"/>
  <c r="AM38" i="47"/>
  <c r="AL38" i="47"/>
  <c r="AK38" i="47"/>
  <c r="AJ38" i="47"/>
  <c r="AI38" i="47"/>
  <c r="AH38" i="47"/>
  <c r="AG38" i="47"/>
  <c r="AF38" i="47"/>
  <c r="AE38" i="47"/>
  <c r="AW34" i="47"/>
  <c r="AV34" i="47"/>
  <c r="AU34" i="47"/>
  <c r="AT34" i="47"/>
  <c r="AS34" i="47"/>
  <c r="AR34" i="47"/>
  <c r="AQ34" i="47"/>
  <c r="AP34" i="47"/>
  <c r="AO34" i="47"/>
  <c r="AN34" i="47"/>
  <c r="AM34" i="47"/>
  <c r="AL34" i="47"/>
  <c r="AK34" i="47"/>
  <c r="AJ34" i="47"/>
  <c r="AI34" i="47"/>
  <c r="AH34" i="47"/>
  <c r="AG34" i="47"/>
  <c r="AF34" i="47"/>
  <c r="AE34" i="47"/>
  <c r="AW27" i="47"/>
  <c r="AV27" i="47"/>
  <c r="AU27" i="47"/>
  <c r="AT27" i="47"/>
  <c r="AS27" i="47"/>
  <c r="AR27" i="47"/>
  <c r="AQ27" i="47"/>
  <c r="AP27" i="47"/>
  <c r="AO27" i="47"/>
  <c r="AN27" i="47"/>
  <c r="AM27" i="47"/>
  <c r="AL27" i="47"/>
  <c r="AK27" i="47"/>
  <c r="AJ27" i="47"/>
  <c r="AI27" i="47"/>
  <c r="AH27" i="47"/>
  <c r="AG27" i="47"/>
  <c r="AF27" i="47"/>
  <c r="AE27" i="47"/>
  <c r="AW20" i="47"/>
  <c r="AV20" i="47"/>
  <c r="AU20" i="47"/>
  <c r="AT20" i="47"/>
  <c r="AS20" i="47"/>
  <c r="AR20" i="47"/>
  <c r="AQ20" i="47"/>
  <c r="AP20" i="47"/>
  <c r="AO20" i="47"/>
  <c r="AN20" i="47"/>
  <c r="AM20" i="47"/>
  <c r="AL20" i="47"/>
  <c r="AK20" i="47"/>
  <c r="AJ20" i="47"/>
  <c r="AI20" i="47"/>
  <c r="AH20" i="47"/>
  <c r="AG20" i="47"/>
  <c r="AF20" i="47"/>
  <c r="AE20" i="47"/>
  <c r="AW8" i="47"/>
  <c r="AV8" i="47"/>
  <c r="AU8" i="47"/>
  <c r="AT8" i="47"/>
  <c r="AS8" i="47"/>
  <c r="AR8" i="47"/>
  <c r="AQ8" i="47"/>
  <c r="AP8" i="47"/>
  <c r="AO8" i="47"/>
  <c r="AN8" i="47"/>
  <c r="AM8" i="47"/>
  <c r="AL8" i="47"/>
  <c r="AK8" i="47"/>
  <c r="AJ8" i="47"/>
  <c r="AI8" i="47"/>
  <c r="AH8" i="47"/>
  <c r="AG8" i="47"/>
  <c r="AF8" i="47"/>
  <c r="AE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W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V7" i="47"/>
  <c r="AU7" i="47"/>
  <c r="AT7" i="47"/>
  <c r="AS7" i="47"/>
  <c r="AR7" i="47"/>
  <c r="AQ7" i="47"/>
  <c r="AP7" i="47"/>
  <c r="AO7" i="47"/>
  <c r="AN7" i="47"/>
  <c r="AM7" i="47"/>
  <c r="AL7" i="47"/>
  <c r="AK7" i="47"/>
  <c r="AJ7" i="47"/>
  <c r="AI7" i="47"/>
  <c r="AH7" i="47"/>
  <c r="AG7" i="47"/>
  <c r="AF7" i="47"/>
  <c r="AD7" i="47"/>
  <c r="AC7" i="47"/>
  <c r="AA7" i="47"/>
  <c r="Z7" i="47"/>
  <c r="Y7" i="47"/>
  <c r="X7" i="47"/>
  <c r="W7" i="47"/>
  <c r="V7" i="47"/>
  <c r="U7" i="47"/>
  <c r="T7" i="47"/>
  <c r="S7" i="47"/>
  <c r="R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Q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K66" i="47"/>
  <c r="Y18" i="34" s="1"/>
  <c r="AO66" i="47"/>
  <c r="AC18" i="34" s="1"/>
  <c r="AS66" i="47"/>
  <c r="AG18" i="34" s="1"/>
  <c r="AW66" i="47"/>
  <c r="AK18" i="34" s="1"/>
  <c r="AL66" i="47"/>
  <c r="Z18" i="34" s="1"/>
  <c r="AP66" i="47"/>
  <c r="AD18" i="34" s="1"/>
  <c r="AT66" i="47"/>
  <c r="AH18" i="34" s="1"/>
  <c r="AD84" i="44"/>
  <c r="AH84" i="44"/>
  <c r="AL84" i="44"/>
  <c r="AP84" i="44"/>
  <c r="AT84" i="44"/>
  <c r="AF84" i="44"/>
  <c r="AN84" i="44"/>
  <c r="AE57" i="46"/>
  <c r="T20" i="34" s="1"/>
  <c r="AI57" i="46"/>
  <c r="X20" i="34" s="1"/>
  <c r="AM57" i="46"/>
  <c r="AB20" i="34" s="1"/>
  <c r="AQ57" i="46"/>
  <c r="AF20" i="34" s="1"/>
  <c r="AU57" i="46"/>
  <c r="AJ20" i="34" s="1"/>
  <c r="AG66" i="47"/>
  <c r="U18" i="34" s="1"/>
  <c r="AH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E66" i="47"/>
  <c r="S18" i="34" s="1"/>
  <c r="AI66" i="47"/>
  <c r="AM66" i="47"/>
  <c r="AA18" i="34" s="1"/>
  <c r="AQ66" i="47"/>
  <c r="AU66" i="47"/>
  <c r="AI18" i="34" s="1"/>
  <c r="AF66" i="47"/>
  <c r="T18" i="34" s="1"/>
  <c r="AJ66" i="47"/>
  <c r="AR66" i="47"/>
  <c r="AV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G88" i="44"/>
  <c r="AG89" i="44" s="1"/>
  <c r="AS88" i="44"/>
  <c r="AS89" i="44" s="1"/>
  <c r="AN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I68" i="35"/>
  <c r="AI69" i="35" s="1"/>
  <c r="AQ68" i="35"/>
  <c r="AQ69" i="35" s="1"/>
  <c r="AU68" i="35"/>
  <c r="AU69" i="35" s="1"/>
  <c r="AF68" i="35"/>
  <c r="AF69" i="35" s="1"/>
  <c r="AN68" i="35"/>
  <c r="AN69" i="35" s="1"/>
  <c r="AR68" i="35"/>
  <c r="AR69" i="35" s="1"/>
  <c r="AV68" i="35"/>
  <c r="AV69" i="35" s="1"/>
  <c r="AS68" i="35"/>
  <c r="AS69" i="35" s="1"/>
  <c r="AE70" i="47"/>
  <c r="AE71" i="47" s="1"/>
  <c r="AM70" i="47"/>
  <c r="AM71" i="47" s="1"/>
  <c r="AG70" i="47"/>
  <c r="AG71" i="47" s="1"/>
  <c r="AO70" i="47"/>
  <c r="AO71" i="47" s="1"/>
  <c r="AS70" i="47"/>
  <c r="AS71" i="47" s="1"/>
  <c r="AW70" i="47"/>
  <c r="AW71" i="47" s="1"/>
  <c r="AT70" i="47"/>
  <c r="AT71" i="47" s="1"/>
  <c r="AH73" i="43"/>
  <c r="AH74" i="43" s="1"/>
  <c r="AE73" i="43"/>
  <c r="AI73" i="43"/>
  <c r="AI74" i="43" s="1"/>
  <c r="AU73" i="43"/>
  <c r="AU74" i="43" s="1"/>
  <c r="AF73" i="43"/>
  <c r="AF74" i="43" s="1"/>
  <c r="AN73" i="43"/>
  <c r="AN74" i="43" s="1"/>
  <c r="AR73" i="43"/>
  <c r="AR74" i="43" s="1"/>
  <c r="AV73" i="43"/>
  <c r="AV74" i="43" s="1"/>
  <c r="AK73" i="43"/>
  <c r="AK74" i="43" s="1"/>
  <c r="AG61" i="46"/>
  <c r="AG62" i="46" s="1"/>
  <c r="AD61" i="46"/>
  <c r="AD62" i="46" s="1"/>
  <c r="AH61" i="46"/>
  <c r="AH62" i="46" s="1"/>
  <c r="AL61" i="46"/>
  <c r="AL62" i="46" s="1"/>
  <c r="AT61" i="46"/>
  <c r="AT62" i="46" s="1"/>
  <c r="AK61" i="46"/>
  <c r="AK62" i="46" s="1"/>
  <c r="AP61" i="46"/>
  <c r="AE61" i="46"/>
  <c r="AE62" i="46" s="1"/>
  <c r="AI61" i="46"/>
  <c r="AI62" i="46" s="1"/>
  <c r="AQ61" i="46"/>
  <c r="AQ62" i="46" s="1"/>
  <c r="AU61" i="46"/>
  <c r="AU62" i="46" s="1"/>
  <c r="AJ61" i="46"/>
  <c r="AJ62" i="46" s="1"/>
  <c r="AN61" i="46"/>
  <c r="AN62" i="46" s="1"/>
  <c r="AH78" i="45"/>
  <c r="AH79" i="45" s="1"/>
  <c r="AL78" i="45"/>
  <c r="AL79" i="45" s="1"/>
  <c r="AP78" i="45"/>
  <c r="AP79" i="45" s="1"/>
  <c r="AM78" i="45"/>
  <c r="AM79" i="45" s="1"/>
  <c r="AQ78" i="45"/>
  <c r="AF78" i="45"/>
  <c r="AF79" i="45" s="1"/>
  <c r="AJ78" i="45"/>
  <c r="AJ79" i="45" s="1"/>
  <c r="AN78" i="45"/>
  <c r="AN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W66" i="49"/>
  <c r="L23" i="34" s="1"/>
  <c r="V66" i="49"/>
  <c r="K23" i="34" s="1"/>
  <c r="AW65" i="23"/>
  <c r="AX65" i="23" s="1"/>
  <c r="AY65" i="23" s="1"/>
  <c r="AW66" i="23"/>
  <c r="AX66" i="23" s="1"/>
  <c r="AY66" i="23" s="1"/>
  <c r="AP68" i="35" l="1"/>
  <c r="AP70" i="47"/>
  <c r="AP71" i="47" s="1"/>
  <c r="AO73" i="43"/>
  <c r="AO74" i="43" s="1"/>
  <c r="AF70" i="49"/>
  <c r="AF71" i="49" s="1"/>
  <c r="AL70" i="49"/>
  <c r="AL71" i="49" s="1"/>
  <c r="AK70" i="49"/>
  <c r="AK71" i="49" s="1"/>
  <c r="Z23" i="34"/>
  <c r="AR70" i="49"/>
  <c r="AR71" i="49" s="1"/>
  <c r="AG23" i="34"/>
  <c r="AQ73" i="43"/>
  <c r="AQ74" i="43" s="1"/>
  <c r="AF19" i="34"/>
  <c r="AH88" i="44"/>
  <c r="AH89" i="44" s="1"/>
  <c r="W22" i="34"/>
  <c r="AQ70" i="49"/>
  <c r="AQ71" i="49" s="1"/>
  <c r="AF23" i="34"/>
  <c r="AH70" i="49"/>
  <c r="AH71" i="49" s="1"/>
  <c r="W23" i="34"/>
  <c r="W27" i="34" s="1"/>
  <c r="AM61" i="46"/>
  <c r="AM62" i="46" s="1"/>
  <c r="AO61" i="46"/>
  <c r="AO62" i="46" s="1"/>
  <c r="AL70" i="47"/>
  <c r="AL71" i="47" s="1"/>
  <c r="AV70" i="47"/>
  <c r="AV71" i="47" s="1"/>
  <c r="AS73" i="43"/>
  <c r="AS74" i="43" s="1"/>
  <c r="AH19" i="34"/>
  <c r="AI88" i="44"/>
  <c r="AI89" i="44" s="1"/>
  <c r="X22" i="34"/>
  <c r="AR70" i="47"/>
  <c r="AR71" i="47" s="1"/>
  <c r="AF18" i="34"/>
  <c r="AF27" i="34" s="1"/>
  <c r="AT88" i="44"/>
  <c r="AT89" i="44" s="1"/>
  <c r="AI22" i="34"/>
  <c r="AD88" i="44"/>
  <c r="AD89" i="44" s="1"/>
  <c r="S22" i="34"/>
  <c r="AT70" i="49"/>
  <c r="AT71" i="49" s="1"/>
  <c r="AI23" i="34"/>
  <c r="AI27" i="34" s="1"/>
  <c r="AT73" i="43"/>
  <c r="AT74" i="43" s="1"/>
  <c r="AI19" i="34"/>
  <c r="AM88" i="44"/>
  <c r="AM89" i="44" s="1"/>
  <c r="AB22" i="34"/>
  <c r="AR61" i="46"/>
  <c r="AR62" i="46" s="1"/>
  <c r="AG20" i="34"/>
  <c r="AF88" i="44"/>
  <c r="AF89" i="44" s="1"/>
  <c r="U22" i="34"/>
  <c r="AS70" i="49"/>
  <c r="AS71" i="49" s="1"/>
  <c r="AH23" i="34"/>
  <c r="AI70" i="49"/>
  <c r="AI71" i="49" s="1"/>
  <c r="X23" i="34"/>
  <c r="AO78" i="45"/>
  <c r="AO79" i="45" s="1"/>
  <c r="AK70" i="47"/>
  <c r="AK71" i="47" s="1"/>
  <c r="AU70" i="47"/>
  <c r="AU71" i="47" s="1"/>
  <c r="AG68" i="35"/>
  <c r="AJ68" i="35"/>
  <c r="AJ69" i="35" s="1"/>
  <c r="AL73" i="43"/>
  <c r="AL74" i="43" s="1"/>
  <c r="AA19" i="34"/>
  <c r="AU88" i="44"/>
  <c r="AU89" i="44" s="1"/>
  <c r="AJ22" i="34"/>
  <c r="AE88" i="44"/>
  <c r="AE89" i="44" s="1"/>
  <c r="T22" i="34"/>
  <c r="AG79" i="45"/>
  <c r="V21" i="34"/>
  <c r="AI78" i="45"/>
  <c r="AI79" i="45" s="1"/>
  <c r="X21" i="34"/>
  <c r="AD78" i="45"/>
  <c r="AD79" i="45" s="1"/>
  <c r="S21" i="34"/>
  <c r="AJ70" i="47"/>
  <c r="AJ71" i="47" s="1"/>
  <c r="X18" i="34"/>
  <c r="AO68" i="35"/>
  <c r="AO69" i="35" s="1"/>
  <c r="AD17" i="34"/>
  <c r="AE68" i="35"/>
  <c r="T17" i="34"/>
  <c r="AH68" i="35"/>
  <c r="AH69" i="35" s="1"/>
  <c r="W17" i="34"/>
  <c r="AP88" i="44"/>
  <c r="AP89" i="44" s="1"/>
  <c r="AE22" i="34"/>
  <c r="AR88" i="44"/>
  <c r="AR89" i="44" s="1"/>
  <c r="AG22" i="34"/>
  <c r="AN70" i="49"/>
  <c r="AN71" i="49" s="1"/>
  <c r="AC23" i="34"/>
  <c r="AC27" i="34" s="1"/>
  <c r="AD73" i="43"/>
  <c r="AD74" i="43" s="1"/>
  <c r="S19" i="34"/>
  <c r="AK89" i="44"/>
  <c r="Z22" i="34"/>
  <c r="AO70" i="49"/>
  <c r="AO71" i="49" s="1"/>
  <c r="AD23" i="34"/>
  <c r="AD27" i="34" s="1"/>
  <c r="AE70" i="49"/>
  <c r="AE71" i="49" s="1"/>
  <c r="T23" i="34"/>
  <c r="AU70" i="49"/>
  <c r="AU71" i="49" s="1"/>
  <c r="AJ23" i="34"/>
  <c r="AJ27" i="34" s="1"/>
  <c r="AR78" i="45"/>
  <c r="AR79" i="45" s="1"/>
  <c r="AQ79" i="45"/>
  <c r="AT78" i="45"/>
  <c r="AT79" i="45" s="1"/>
  <c r="AJ73" i="43"/>
  <c r="AJ74" i="43" s="1"/>
  <c r="AP69" i="35"/>
  <c r="AE74" i="43"/>
  <c r="T19" i="34"/>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I70" i="47"/>
  <c r="AI71" i="47" s="1"/>
  <c r="W18" i="34"/>
  <c r="AK68" i="35"/>
  <c r="AK69" i="35" s="1"/>
  <c r="Z17" i="34"/>
  <c r="AT68" i="35"/>
  <c r="AT69" i="35" s="1"/>
  <c r="AI17" i="34"/>
  <c r="AN88" i="44"/>
  <c r="AN89" i="44" s="1"/>
  <c r="AC22" i="34"/>
  <c r="AL88" i="44"/>
  <c r="AL89" i="44" s="1"/>
  <c r="AA22" i="34"/>
  <c r="AJ88" i="44"/>
  <c r="AJ89" i="44" s="1"/>
  <c r="Y22" i="34"/>
  <c r="AG70" i="49"/>
  <c r="AG71" i="49" s="1"/>
  <c r="V23" i="34"/>
  <c r="AC70" i="49"/>
  <c r="AC71" i="49" s="1"/>
  <c r="R23" i="34"/>
  <c r="AB70" i="49"/>
  <c r="AB71" i="49" s="1"/>
  <c r="Q23" i="34"/>
  <c r="Y70" i="49"/>
  <c r="Y71" i="49" s="1"/>
  <c r="N23" i="34"/>
  <c r="AP73" i="43"/>
  <c r="AP74" i="43" s="1"/>
  <c r="AE19" i="34"/>
  <c r="AM73" i="43"/>
  <c r="AM74" i="43" s="1"/>
  <c r="AB19" i="34"/>
  <c r="AH70" i="47"/>
  <c r="AH71" i="47" s="1"/>
  <c r="AE18" i="34"/>
  <c r="AQ70" i="47"/>
  <c r="AQ71" i="47" s="1"/>
  <c r="AN70" i="47"/>
  <c r="AN71" i="47" s="1"/>
  <c r="AB18" i="34"/>
  <c r="AM68" i="35"/>
  <c r="AM69" i="35" s="1"/>
  <c r="AB17" i="34"/>
  <c r="AG69" i="35"/>
  <c r="AF70" i="47"/>
  <c r="AF71" i="47" s="1"/>
  <c r="AE69" i="35"/>
  <c r="AG73" i="43"/>
  <c r="AG74" i="43" s="1"/>
  <c r="AV62" i="46"/>
  <c r="AU79" i="45"/>
  <c r="AE79" i="45"/>
  <c r="AG27" i="34"/>
  <c r="U27" i="34"/>
  <c r="Z70" i="49"/>
  <c r="Z71" i="49" s="1"/>
  <c r="AA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20" i="25"/>
  <c r="H119" i="25"/>
  <c r="H117" i="25"/>
  <c r="H116"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Z27" i="34" l="1"/>
  <c r="X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9" i="48" s="1"/>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s="1"/>
  <c r="E68" i="48"/>
  <c r="E67" i="48"/>
  <c r="E66" i="48" s="1"/>
  <c r="E65" i="48"/>
  <c r="E64" i="48"/>
  <c r="E63" i="48"/>
  <c r="E62" i="48"/>
  <c r="E61" i="48"/>
  <c r="E60" i="48"/>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1" i="46" s="1"/>
  <c r="F40" i="46"/>
  <c r="F39" i="46"/>
  <c r="F38" i="46" s="1"/>
  <c r="F37" i="46"/>
  <c r="F36" i="46"/>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s="1"/>
  <c r="J46" i="47"/>
  <c r="J44" i="47" s="1"/>
  <c r="J45" i="47"/>
  <c r="J43" i="47"/>
  <c r="J42" i="47"/>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8" i="35" s="1"/>
  <c r="J49" i="35"/>
  <c r="J47" i="35"/>
  <c r="J46" i="35"/>
  <c r="J44" i="35"/>
  <c r="J43" i="35"/>
  <c r="J41" i="35"/>
  <c r="J40" i="35"/>
  <c r="J38" i="35"/>
  <c r="J37" i="35"/>
  <c r="J36" i="35"/>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J8" i="35" s="1"/>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0" i="26" s="1"/>
  <c r="J71" i="26"/>
  <c r="J69" i="26"/>
  <c r="J68" i="26"/>
  <c r="J67" i="26"/>
  <c r="J66" i="26"/>
  <c r="J65" i="26"/>
  <c r="J64" i="26" s="1"/>
  <c r="J63" i="26"/>
  <c r="J62" i="26"/>
  <c r="J61" i="26"/>
  <c r="J60" i="26"/>
  <c r="J59" i="26"/>
  <c r="J58" i="26"/>
  <c r="J57" i="26"/>
  <c r="J56" i="26"/>
  <c r="J55" i="26"/>
  <c r="J53" i="26"/>
  <c r="J52" i="26"/>
  <c r="J51" i="26"/>
  <c r="J50" i="26"/>
  <c r="J49" i="26"/>
  <c r="J48" i="26"/>
  <c r="J47" i="26" s="1"/>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30" i="26" l="1"/>
  <c r="J42" i="26"/>
  <c r="J73" i="26"/>
  <c r="J60" i="35"/>
  <c r="F50" i="47"/>
  <c r="F56" i="47"/>
  <c r="F62" i="47"/>
  <c r="J41" i="47"/>
  <c r="J53" i="43"/>
  <c r="J59" i="43"/>
  <c r="J65" i="43"/>
  <c r="F35" i="46"/>
  <c r="F44" i="46"/>
  <c r="F50" i="46"/>
  <c r="J47" i="46"/>
  <c r="J44" i="45"/>
  <c r="J55" i="45"/>
  <c r="J27" i="47"/>
  <c r="J32" i="45"/>
  <c r="J24" i="44"/>
  <c r="J84" i="44" s="1"/>
  <c r="J30" i="26"/>
  <c r="J23" i="35"/>
  <c r="F83" i="26"/>
  <c r="J26" i="26"/>
  <c r="J54" i="26"/>
  <c r="J86" i="26"/>
  <c r="J45" i="35"/>
  <c r="J57" i="35"/>
  <c r="F41" i="47"/>
  <c r="F47" i="47"/>
  <c r="F53" i="47"/>
  <c r="F59" i="47"/>
  <c r="J53" i="47"/>
  <c r="J38" i="46"/>
  <c r="J44" i="46"/>
  <c r="F64" i="45"/>
  <c r="E45" i="48"/>
  <c r="I42" i="48"/>
  <c r="I57" i="48"/>
  <c r="I66" i="48"/>
  <c r="F44" i="47"/>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J74" i="45" s="1"/>
  <c r="F52" i="45"/>
  <c r="J49" i="45"/>
  <c r="J64" i="45"/>
  <c r="J23" i="45"/>
  <c r="J57" i="46"/>
  <c r="J32" i="43"/>
  <c r="J47" i="43"/>
  <c r="J56" i="43"/>
  <c r="J26" i="43"/>
  <c r="F41" i="49"/>
  <c r="F62" i="49"/>
  <c r="F38" i="49"/>
  <c r="F50" i="49"/>
  <c r="F56" i="49"/>
  <c r="F47" i="49"/>
  <c r="F53" i="49"/>
  <c r="F35" i="49"/>
  <c r="F44" i="49"/>
  <c r="F59" i="49"/>
  <c r="I79" i="48"/>
  <c r="F60" i="35"/>
  <c r="J120" i="25"/>
  <c r="J119" i="25"/>
  <c r="J117" i="25"/>
  <c r="J116" i="25"/>
  <c r="J114" i="25"/>
  <c r="J113"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20" i="25"/>
  <c r="F119" i="25"/>
  <c r="F117" i="25"/>
  <c r="F116" i="25"/>
  <c r="F114" i="25"/>
  <c r="F113"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s="1"/>
  <c r="J52" i="33"/>
  <c r="J51" i="33"/>
  <c r="J49" i="33"/>
  <c r="J48" i="33"/>
  <c r="J46" i="33"/>
  <c r="J45" i="33"/>
  <c r="J43" i="33"/>
  <c r="J42" i="33"/>
  <c r="J40" i="33"/>
  <c r="J39" i="33"/>
  <c r="J37" i="33"/>
  <c r="J35" i="33" s="1"/>
  <c r="J36" i="33"/>
  <c r="J34" i="33"/>
  <c r="J33" i="33"/>
  <c r="J31" i="33"/>
  <c r="J30" i="33"/>
  <c r="J29" i="33"/>
  <c r="J28" i="33"/>
  <c r="J27" i="33"/>
  <c r="J26" i="33" s="1"/>
  <c r="J25" i="33"/>
  <c r="J24" i="33"/>
  <c r="J23" i="33"/>
  <c r="J22" i="33"/>
  <c r="J21" i="33"/>
  <c r="J20" i="33"/>
  <c r="J19" i="33"/>
  <c r="J18" i="33"/>
  <c r="J17" i="33" s="1"/>
  <c r="J16" i="33"/>
  <c r="J15" i="33"/>
  <c r="J14" i="33"/>
  <c r="J13" i="33"/>
  <c r="J12" i="33"/>
  <c r="J11" i="33"/>
  <c r="J10" i="33"/>
  <c r="J9" i="33"/>
  <c r="F61" i="33"/>
  <c r="F60" i="33"/>
  <c r="F58" i="33"/>
  <c r="F56" i="33" s="1"/>
  <c r="F57" i="33"/>
  <c r="F55" i="33"/>
  <c r="F54" i="33"/>
  <c r="F53" i="33" s="1"/>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72" i="22" l="1"/>
  <c r="J41" i="22"/>
  <c r="J46" i="22"/>
  <c r="F59" i="33"/>
  <c r="J32" i="33"/>
  <c r="J38" i="33"/>
  <c r="F51" i="24"/>
  <c r="F63" i="24"/>
  <c r="J66" i="47"/>
  <c r="J86" i="23"/>
  <c r="J98" i="23"/>
  <c r="J8" i="33"/>
  <c r="J41" i="33"/>
  <c r="F42" i="24"/>
  <c r="F48" i="24"/>
  <c r="F54" i="24"/>
  <c r="F60" i="24"/>
  <c r="F66" i="24"/>
  <c r="J33" i="24"/>
  <c r="J54" i="24"/>
  <c r="J60" i="24"/>
  <c r="F105" i="25"/>
  <c r="J64" i="35"/>
  <c r="J42" i="25"/>
  <c r="J69" i="25"/>
  <c r="J78" i="25"/>
  <c r="J21" i="25"/>
  <c r="J8" i="25"/>
  <c r="J60" i="25"/>
  <c r="J51" i="25"/>
  <c r="J96" i="25"/>
  <c r="J32" i="25"/>
  <c r="J87" i="25"/>
  <c r="F118"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15" i="25"/>
  <c r="J115" i="25"/>
  <c r="J118" i="25"/>
  <c r="J69" i="43"/>
  <c r="J51" i="22"/>
  <c r="F86" i="23"/>
  <c r="J92" i="23"/>
  <c r="F98" i="23"/>
  <c r="J70" i="23"/>
  <c r="J83" i="23"/>
  <c r="J89" i="23"/>
  <c r="J95" i="23"/>
  <c r="F83" i="23"/>
  <c r="F95" i="23"/>
  <c r="F89" i="23"/>
  <c r="J53" i="23"/>
  <c r="F92" i="23"/>
  <c r="J40" i="23"/>
  <c r="J8" i="23"/>
  <c r="J26" i="23"/>
  <c r="J46" i="23"/>
  <c r="J8" i="22"/>
  <c r="J8" i="24"/>
  <c r="J63" i="33" l="1"/>
  <c r="J122" i="25"/>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X36" i="47"/>
  <c r="AX32" i="47"/>
  <c r="AY32" i="47" s="1"/>
  <c r="AZ32" i="47" s="1"/>
  <c r="AX31" i="47"/>
  <c r="AY31" i="47" s="1"/>
  <c r="AZ31" i="47" s="1"/>
  <c r="AX30" i="47"/>
  <c r="AY30" i="47" s="1"/>
  <c r="AZ30" i="47" s="1"/>
  <c r="AX29" i="47"/>
  <c r="AY29" i="47" s="1"/>
  <c r="AZ29" i="47" s="1"/>
  <c r="AX25" i="47"/>
  <c r="AX24" i="47"/>
  <c r="AY24" i="47" s="1"/>
  <c r="AZ24" i="47" s="1"/>
  <c r="AX23" i="47"/>
  <c r="AY23" i="47" s="1"/>
  <c r="AZ23" i="47" s="1"/>
  <c r="AX22" i="47"/>
  <c r="AY22" i="47" s="1"/>
  <c r="AZ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15" i="25"/>
  <c r="N118"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76" i="55" s="1"/>
  <c r="B579" i="55" s="1"/>
  <c r="G580"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14" i="55" s="1"/>
  <c r="B32" i="45"/>
  <c r="B23" i="45"/>
  <c r="B8" i="45"/>
  <c r="B26" i="46"/>
  <c r="B23" i="46"/>
  <c r="B29" i="46"/>
  <c r="B20" i="46"/>
  <c r="B8" i="46"/>
  <c r="B21" i="43"/>
  <c r="B493" i="55" s="1"/>
  <c r="B496" i="55" s="1"/>
  <c r="G497" i="55" s="1"/>
  <c r="B26" i="43"/>
  <c r="B39" i="43"/>
  <c r="B511" i="55" s="1"/>
  <c r="B514" i="55" s="1"/>
  <c r="G515" i="55" s="1"/>
  <c r="B8" i="43"/>
  <c r="B32" i="43"/>
  <c r="B27" i="47"/>
  <c r="B457" i="55" s="1"/>
  <c r="B462" i="55" s="1"/>
  <c r="G463" i="55" s="1"/>
  <c r="B8" i="47"/>
  <c r="B47" i="47"/>
  <c r="B41" i="47"/>
  <c r="B20" i="47"/>
  <c r="B34" i="47"/>
  <c r="B464" i="55" s="1"/>
  <c r="B466" i="55" s="1"/>
  <c r="B23" i="35"/>
  <c r="B431" i="55" s="1"/>
  <c r="B436" i="55" s="1"/>
  <c r="B8" i="35"/>
  <c r="B73" i="26"/>
  <c r="B30" i="26"/>
  <c r="B8" i="26"/>
  <c r="B64" i="26"/>
  <c r="B70" i="26"/>
  <c r="B54" i="26"/>
  <c r="B42" i="26"/>
  <c r="B378" i="55" s="1"/>
  <c r="B381" i="55" s="1"/>
  <c r="G382" i="55" s="1"/>
  <c r="B26" i="26"/>
  <c r="B47" i="26"/>
  <c r="B383" i="55" s="1"/>
  <c r="B388" i="55" s="1"/>
  <c r="G389"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B70" i="23"/>
  <c r="B172" i="55" s="1"/>
  <c r="B177" i="55" s="1"/>
  <c r="B77" i="23"/>
  <c r="B40" i="23"/>
  <c r="B53" i="23"/>
  <c r="B155" i="55" s="1"/>
  <c r="B170" i="55" s="1"/>
  <c r="G171" i="55" s="1"/>
  <c r="B8" i="23"/>
  <c r="B26" i="23"/>
  <c r="B128" i="55" s="1"/>
  <c r="B140" i="55" s="1"/>
  <c r="B46" i="23"/>
  <c r="B148" i="55" s="1"/>
  <c r="B153"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C40" i="48"/>
  <c r="AD40" i="48" s="1"/>
  <c r="AE40" i="48" s="1"/>
  <c r="G40" i="48"/>
  <c r="AC39" i="48"/>
  <c r="AD39" i="48" s="1"/>
  <c r="AE39" i="48" s="1"/>
  <c r="G39" i="48"/>
  <c r="AD38" i="48"/>
  <c r="AE38" i="48" s="1"/>
  <c r="AC38" i="48"/>
  <c r="G38" i="48"/>
  <c r="AC37" i="48"/>
  <c r="AD37" i="48" s="1"/>
  <c r="AE37" i="48" s="1"/>
  <c r="G37" i="48"/>
  <c r="AC36" i="48"/>
  <c r="AD36" i="48" s="1"/>
  <c r="AE36" i="48" s="1"/>
  <c r="G36" i="48"/>
  <c r="AC35" i="48"/>
  <c r="AD35" i="48" s="1"/>
  <c r="AE35" i="48" s="1"/>
  <c r="G35" i="48"/>
  <c r="AD34" i="48"/>
  <c r="AE34" i="48" s="1"/>
  <c r="AC34" i="48"/>
  <c r="G34" i="48"/>
  <c r="AC33" i="48"/>
  <c r="AD33" i="48" s="1"/>
  <c r="AE33" i="48" s="1"/>
  <c r="G33" i="48"/>
  <c r="AC32" i="48"/>
  <c r="AD32" i="48" s="1"/>
  <c r="AE32" i="48" s="1"/>
  <c r="G32" i="48"/>
  <c r="AC31" i="48"/>
  <c r="AD31" i="48" s="1"/>
  <c r="AE31" i="48" s="1"/>
  <c r="G31" i="48"/>
  <c r="AD30" i="48"/>
  <c r="AE30" i="48" s="1"/>
  <c r="AC30" i="48"/>
  <c r="G30" i="48"/>
  <c r="AC29" i="48"/>
  <c r="AD29" i="48" s="1"/>
  <c r="AE29" i="48" s="1"/>
  <c r="G29" i="48"/>
  <c r="AC28" i="48"/>
  <c r="AD28" i="48" s="1"/>
  <c r="AE28" i="48" s="1"/>
  <c r="G28" i="48"/>
  <c r="AC27" i="48"/>
  <c r="AD27" i="48" s="1"/>
  <c r="AE27" i="48" s="1"/>
  <c r="G27" i="48"/>
  <c r="AD26" i="48"/>
  <c r="AE26" i="48" s="1"/>
  <c r="AC26" i="48"/>
  <c r="G26" i="48"/>
  <c r="AC25" i="48"/>
  <c r="AD25" i="48" s="1"/>
  <c r="AE25" i="48" s="1"/>
  <c r="G25" i="48"/>
  <c r="AC24" i="48"/>
  <c r="AD24" i="48" s="1"/>
  <c r="AE24" i="48" s="1"/>
  <c r="G24" i="48"/>
  <c r="AC23" i="48"/>
  <c r="AD23" i="48" s="1"/>
  <c r="AE23" i="48" s="1"/>
  <c r="G23" i="48"/>
  <c r="AD22" i="48"/>
  <c r="AE22" i="48" s="1"/>
  <c r="AC22" i="48"/>
  <c r="G22" i="48"/>
  <c r="AC21" i="48"/>
  <c r="AD21" i="48" s="1"/>
  <c r="AE21" i="48" s="1"/>
  <c r="G21" i="48"/>
  <c r="AC20" i="48"/>
  <c r="AD20" i="48" s="1"/>
  <c r="AE20" i="48" s="1"/>
  <c r="G20" i="48"/>
  <c r="AC19" i="48"/>
  <c r="AD19" i="48" s="1"/>
  <c r="AE19" i="48" s="1"/>
  <c r="G19" i="48"/>
  <c r="AD18" i="48"/>
  <c r="AE18" i="48" s="1"/>
  <c r="AC18" i="48"/>
  <c r="G18" i="48"/>
  <c r="AC17" i="48"/>
  <c r="AD17" i="48" s="1"/>
  <c r="AE17" i="48" s="1"/>
  <c r="G17" i="48"/>
  <c r="AC16" i="48"/>
  <c r="AD16" i="48" s="1"/>
  <c r="AE16" i="48" s="1"/>
  <c r="G16" i="48"/>
  <c r="AC15" i="48"/>
  <c r="AD15" i="48" s="1"/>
  <c r="AE15" i="48" s="1"/>
  <c r="G15" i="48"/>
  <c r="AD14" i="48"/>
  <c r="AE14" i="48" s="1"/>
  <c r="AC14" i="48"/>
  <c r="G14" i="48"/>
  <c r="AC13" i="48"/>
  <c r="AD13" i="48" s="1"/>
  <c r="AE13" i="48" s="1"/>
  <c r="G13" i="48"/>
  <c r="AC12" i="48"/>
  <c r="AD12" i="48" s="1"/>
  <c r="AE12" i="48" s="1"/>
  <c r="G12" i="48"/>
  <c r="E8" i="48"/>
  <c r="AC11" i="48"/>
  <c r="AD11" i="48" s="1"/>
  <c r="AE11" i="48" s="1"/>
  <c r="G11" i="48"/>
  <c r="AC10" i="48"/>
  <c r="AD10" i="48" s="1"/>
  <c r="AE10" i="48" s="1"/>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X65" i="47"/>
  <c r="AY65" i="47" s="1"/>
  <c r="AZ65" i="47" s="1"/>
  <c r="AX64" i="47"/>
  <c r="AY64" i="47" s="1"/>
  <c r="AZ64" i="47" s="1"/>
  <c r="AX63" i="47"/>
  <c r="AY63" i="47" s="1"/>
  <c r="AZ63" i="47" s="1"/>
  <c r="AD62" i="47"/>
  <c r="AC62" i="47"/>
  <c r="AB62" i="47"/>
  <c r="AA62" i="47"/>
  <c r="Z62" i="47"/>
  <c r="Y62" i="47"/>
  <c r="X62" i="47"/>
  <c r="W62" i="47"/>
  <c r="V62" i="47"/>
  <c r="U62" i="47"/>
  <c r="T62" i="47"/>
  <c r="S62" i="47"/>
  <c r="R62" i="47"/>
  <c r="Q62" i="47"/>
  <c r="L62" i="47"/>
  <c r="K62" i="47"/>
  <c r="I62" i="47"/>
  <c r="H62" i="47"/>
  <c r="G62" i="47"/>
  <c r="E62" i="47"/>
  <c r="AX61" i="47"/>
  <c r="AY61" i="47" s="1"/>
  <c r="AZ61" i="47" s="1"/>
  <c r="AX60" i="47"/>
  <c r="AY60" i="47" s="1"/>
  <c r="AZ60" i="47" s="1"/>
  <c r="AD59" i="47"/>
  <c r="AC59" i="47"/>
  <c r="AB59" i="47"/>
  <c r="AA59" i="47"/>
  <c r="Z59" i="47"/>
  <c r="Y59" i="47"/>
  <c r="X59" i="47"/>
  <c r="W59" i="47"/>
  <c r="V59" i="47"/>
  <c r="U59" i="47"/>
  <c r="T59" i="47"/>
  <c r="S59" i="47"/>
  <c r="R59" i="47"/>
  <c r="Q59" i="47"/>
  <c r="L59" i="47"/>
  <c r="K59" i="47"/>
  <c r="I59" i="47"/>
  <c r="H59" i="47"/>
  <c r="G59" i="47"/>
  <c r="E59" i="47"/>
  <c r="AX58" i="47"/>
  <c r="AY58" i="47" s="1"/>
  <c r="AZ58" i="47" s="1"/>
  <c r="AX57" i="47"/>
  <c r="AY57" i="47" s="1"/>
  <c r="AZ57" i="47" s="1"/>
  <c r="AD56" i="47"/>
  <c r="AC56" i="47"/>
  <c r="AB56" i="47"/>
  <c r="AA56" i="47"/>
  <c r="Z56" i="47"/>
  <c r="Y56" i="47"/>
  <c r="X56" i="47"/>
  <c r="W56" i="47"/>
  <c r="V56" i="47"/>
  <c r="U56" i="47"/>
  <c r="T56" i="47"/>
  <c r="S56" i="47"/>
  <c r="R56" i="47"/>
  <c r="Q56" i="47"/>
  <c r="L56" i="47"/>
  <c r="K56" i="47"/>
  <c r="I56" i="47"/>
  <c r="H56" i="47"/>
  <c r="G56" i="47"/>
  <c r="E56" i="47"/>
  <c r="AX55" i="47"/>
  <c r="AY55" i="47" s="1"/>
  <c r="AZ55" i="47" s="1"/>
  <c r="AX54" i="47"/>
  <c r="AY54" i="47" s="1"/>
  <c r="AZ54" i="47" s="1"/>
  <c r="AD53" i="47"/>
  <c r="AC53" i="47"/>
  <c r="AB53" i="47"/>
  <c r="AA53" i="47"/>
  <c r="Z53" i="47"/>
  <c r="Y53" i="47"/>
  <c r="X53" i="47"/>
  <c r="W53" i="47"/>
  <c r="V53" i="47"/>
  <c r="U53" i="47"/>
  <c r="T53" i="47"/>
  <c r="S53" i="47"/>
  <c r="R53" i="47"/>
  <c r="Q53" i="47"/>
  <c r="L53" i="47"/>
  <c r="K53" i="47"/>
  <c r="I53" i="47"/>
  <c r="H53" i="47"/>
  <c r="G53" i="47"/>
  <c r="E53" i="47"/>
  <c r="AX52" i="47"/>
  <c r="AY52" i="47" s="1"/>
  <c r="AZ52" i="47" s="1"/>
  <c r="AX51" i="47"/>
  <c r="AY51" i="47" s="1"/>
  <c r="AZ51" i="47" s="1"/>
  <c r="AD50" i="47"/>
  <c r="AC50" i="47"/>
  <c r="AB50" i="47"/>
  <c r="AA50" i="47"/>
  <c r="Z50" i="47"/>
  <c r="Y50" i="47"/>
  <c r="X50" i="47"/>
  <c r="W50" i="47"/>
  <c r="V50" i="47"/>
  <c r="U50" i="47"/>
  <c r="T50" i="47"/>
  <c r="S50" i="47"/>
  <c r="R50" i="47"/>
  <c r="Q50" i="47"/>
  <c r="L50" i="47"/>
  <c r="K50" i="47"/>
  <c r="I50" i="47"/>
  <c r="H50" i="47"/>
  <c r="G50" i="47"/>
  <c r="E50" i="47"/>
  <c r="AX49" i="47"/>
  <c r="AX48" i="47"/>
  <c r="AD47" i="47"/>
  <c r="AC47" i="47"/>
  <c r="AB47" i="47"/>
  <c r="AA47" i="47"/>
  <c r="Z47" i="47"/>
  <c r="Y47" i="47"/>
  <c r="X47" i="47"/>
  <c r="W47" i="47"/>
  <c r="V47" i="47"/>
  <c r="U47" i="47"/>
  <c r="T47" i="47"/>
  <c r="S47" i="47"/>
  <c r="R47" i="47"/>
  <c r="Q47" i="47"/>
  <c r="L47" i="47"/>
  <c r="K47" i="47"/>
  <c r="I47" i="47"/>
  <c r="G47" i="47"/>
  <c r="E47" i="47"/>
  <c r="AX46" i="47"/>
  <c r="AX45" i="47"/>
  <c r="AD44" i="47"/>
  <c r="AC44" i="47"/>
  <c r="AB44" i="47"/>
  <c r="AA44" i="47"/>
  <c r="Z44" i="47"/>
  <c r="Y44" i="47"/>
  <c r="X44" i="47"/>
  <c r="W44" i="47"/>
  <c r="V44" i="47"/>
  <c r="U44" i="47"/>
  <c r="T44" i="47"/>
  <c r="S44" i="47"/>
  <c r="R44" i="47"/>
  <c r="Q44" i="47"/>
  <c r="L44" i="47"/>
  <c r="K44" i="47"/>
  <c r="I44" i="47"/>
  <c r="G44" i="47"/>
  <c r="E44" i="47"/>
  <c r="AX43" i="47"/>
  <c r="AX42" i="47"/>
  <c r="AD41" i="47"/>
  <c r="AC41" i="47"/>
  <c r="AB41" i="47"/>
  <c r="AA41" i="47"/>
  <c r="Z41" i="47"/>
  <c r="Y41" i="47"/>
  <c r="X41" i="47"/>
  <c r="W41" i="47"/>
  <c r="V41" i="47"/>
  <c r="U41" i="47"/>
  <c r="T41" i="47"/>
  <c r="S41" i="47"/>
  <c r="R41" i="47"/>
  <c r="Q41" i="47"/>
  <c r="L41" i="47"/>
  <c r="K41" i="47"/>
  <c r="I41" i="47"/>
  <c r="G41" i="47"/>
  <c r="E41" i="47"/>
  <c r="AX40" i="47"/>
  <c r="AX39" i="47"/>
  <c r="F38" i="47"/>
  <c r="AD38" i="47"/>
  <c r="AC38" i="47"/>
  <c r="AB38" i="47"/>
  <c r="AA38" i="47"/>
  <c r="Z38" i="47"/>
  <c r="Y38" i="47"/>
  <c r="X38" i="47"/>
  <c r="W38" i="47"/>
  <c r="V38" i="47"/>
  <c r="U38" i="47"/>
  <c r="T38" i="47"/>
  <c r="S38" i="47"/>
  <c r="R38" i="47"/>
  <c r="Q38" i="47"/>
  <c r="L38" i="47"/>
  <c r="K38" i="47"/>
  <c r="I38" i="47"/>
  <c r="G38" i="47"/>
  <c r="E38" i="47"/>
  <c r="AX37" i="47"/>
  <c r="AX35" i="47"/>
  <c r="AD34" i="47"/>
  <c r="AC34" i="47"/>
  <c r="AB34" i="47"/>
  <c r="AA34" i="47"/>
  <c r="Z34" i="47"/>
  <c r="Y34" i="47"/>
  <c r="X34" i="47"/>
  <c r="W34" i="47"/>
  <c r="V34" i="47"/>
  <c r="U34" i="47"/>
  <c r="T34" i="47"/>
  <c r="S34" i="47"/>
  <c r="R34" i="47"/>
  <c r="Q34" i="47"/>
  <c r="L34" i="47"/>
  <c r="K34" i="47"/>
  <c r="I34" i="47"/>
  <c r="G34" i="47"/>
  <c r="E34" i="47"/>
  <c r="AX33" i="47"/>
  <c r="AX28" i="47"/>
  <c r="AD27" i="47"/>
  <c r="AC27" i="47"/>
  <c r="AB27" i="47"/>
  <c r="AA27" i="47"/>
  <c r="Z27" i="47"/>
  <c r="Y27" i="47"/>
  <c r="X27" i="47"/>
  <c r="W27" i="47"/>
  <c r="V27" i="47"/>
  <c r="U27" i="47"/>
  <c r="T27" i="47"/>
  <c r="S27" i="47"/>
  <c r="R27" i="47"/>
  <c r="Q27" i="47"/>
  <c r="L27" i="47"/>
  <c r="K27" i="47"/>
  <c r="I27" i="47"/>
  <c r="G27" i="47"/>
  <c r="E27" i="47"/>
  <c r="AX26" i="47"/>
  <c r="AX21" i="47"/>
  <c r="AD20" i="47"/>
  <c r="AC20" i="47"/>
  <c r="AB20" i="47"/>
  <c r="AA20" i="47"/>
  <c r="Z20" i="47"/>
  <c r="Y20" i="47"/>
  <c r="X20" i="47"/>
  <c r="W20" i="47"/>
  <c r="V20" i="47"/>
  <c r="U20" i="47"/>
  <c r="T20" i="47"/>
  <c r="S20" i="47"/>
  <c r="R20" i="47"/>
  <c r="Q20" i="47"/>
  <c r="L20" i="47"/>
  <c r="K20" i="47"/>
  <c r="I20" i="47"/>
  <c r="G20" i="47"/>
  <c r="E20" i="47"/>
  <c r="AX19" i="47"/>
  <c r="AX18" i="47"/>
  <c r="AY18" i="47" s="1"/>
  <c r="AZ18" i="47" s="1"/>
  <c r="H18" i="47"/>
  <c r="AX17" i="47"/>
  <c r="AX16" i="47"/>
  <c r="AY16" i="47" s="1"/>
  <c r="AZ16" i="47" s="1"/>
  <c r="H16" i="47"/>
  <c r="AX15" i="47"/>
  <c r="AY15" i="47" s="1"/>
  <c r="AZ15" i="47" s="1"/>
  <c r="H15" i="47"/>
  <c r="AX14" i="47"/>
  <c r="AY14" i="47" s="1"/>
  <c r="AZ14" i="47" s="1"/>
  <c r="H14" i="47"/>
  <c r="AX13" i="47"/>
  <c r="AY13" i="47" s="1"/>
  <c r="AZ13" i="47" s="1"/>
  <c r="H13" i="47"/>
  <c r="AX12" i="47"/>
  <c r="AY12" i="47" s="1"/>
  <c r="AZ12" i="47" s="1"/>
  <c r="H12" i="47"/>
  <c r="AX11" i="47"/>
  <c r="AY11" i="47" s="1"/>
  <c r="AZ11" i="47" s="1"/>
  <c r="H11" i="47"/>
  <c r="AX10" i="47"/>
  <c r="AY10" i="47" s="1"/>
  <c r="AZ10" i="47" s="1"/>
  <c r="H10" i="47"/>
  <c r="AX9" i="47"/>
  <c r="AY9" i="47" s="1"/>
  <c r="AZ9" i="47" s="1"/>
  <c r="AD8" i="47"/>
  <c r="AC8" i="47"/>
  <c r="AB8" i="47"/>
  <c r="AA8" i="47"/>
  <c r="Z8" i="47"/>
  <c r="Y8" i="47"/>
  <c r="X8" i="47"/>
  <c r="W8" i="47"/>
  <c r="V8" i="47"/>
  <c r="U8" i="47"/>
  <c r="T8" i="47"/>
  <c r="S8" i="47"/>
  <c r="R8" i="47"/>
  <c r="Q8" i="47"/>
  <c r="L8" i="47"/>
  <c r="K8" i="47"/>
  <c r="I8" i="47"/>
  <c r="G8" i="47"/>
  <c r="E8" i="47"/>
  <c r="I178" i="55" l="1"/>
  <c r="G178" i="55"/>
  <c r="G172" i="55" s="1"/>
  <c r="F178" i="55"/>
  <c r="F437" i="55"/>
  <c r="I437" i="55"/>
  <c r="G437" i="55"/>
  <c r="G431" i="55" s="1"/>
  <c r="F141" i="55"/>
  <c r="I141" i="55"/>
  <c r="I128" i="55" s="1"/>
  <c r="G141" i="55"/>
  <c r="F196" i="55"/>
  <c r="I196" i="55"/>
  <c r="I188" i="55" s="1"/>
  <c r="G196" i="55"/>
  <c r="G188" i="55" s="1"/>
  <c r="I467" i="55"/>
  <c r="G467" i="55"/>
  <c r="G464" i="55" s="1"/>
  <c r="F467" i="55"/>
  <c r="I154" i="55"/>
  <c r="I148" i="55" s="1"/>
  <c r="G154" i="55"/>
  <c r="G148" i="55" s="1"/>
  <c r="F154" i="55"/>
  <c r="I85" i="55"/>
  <c r="I63" i="55" s="1"/>
  <c r="G85" i="55"/>
  <c r="G63" i="55" s="1"/>
  <c r="F85" i="55"/>
  <c r="AA84" i="44"/>
  <c r="P22" i="34" s="1"/>
  <c r="K79" i="48"/>
  <c r="AB84" i="44"/>
  <c r="Q22" i="34" s="1"/>
  <c r="H79" i="48"/>
  <c r="I25" i="8" s="1"/>
  <c r="AC8" i="48"/>
  <c r="AM70" i="49"/>
  <c r="AM71" i="49" s="1"/>
  <c r="AB23" i="34"/>
  <c r="AJ70" i="49"/>
  <c r="AJ71" i="49" s="1"/>
  <c r="Y23" i="34"/>
  <c r="AA70" i="49"/>
  <c r="AA71" i="49" s="1"/>
  <c r="P23" i="34"/>
  <c r="G25" i="55"/>
  <c r="G9" i="55" s="1"/>
  <c r="I25" i="55"/>
  <c r="I9" i="55" s="1"/>
  <c r="F25" i="55"/>
  <c r="G128" i="55"/>
  <c r="I270" i="55"/>
  <c r="I261" i="55" s="1"/>
  <c r="G261" i="55"/>
  <c r="F270" i="55"/>
  <c r="F497" i="55"/>
  <c r="I497" i="55"/>
  <c r="I493" i="55" s="1"/>
  <c r="G493" i="55"/>
  <c r="F53" i="55"/>
  <c r="I53" i="55"/>
  <c r="I51" i="55" s="1"/>
  <c r="I171" i="55"/>
  <c r="I155" i="55" s="1"/>
  <c r="F171" i="55"/>
  <c r="G155" i="55"/>
  <c r="I464" i="55"/>
  <c r="F515" i="55"/>
  <c r="I515" i="55"/>
  <c r="F288" i="55"/>
  <c r="G280" i="55"/>
  <c r="I288" i="55"/>
  <c r="I280" i="55" s="1"/>
  <c r="I172" i="55"/>
  <c r="F260" i="55"/>
  <c r="G250" i="55"/>
  <c r="I260" i="55"/>
  <c r="I250" i="55" s="1"/>
  <c r="I382" i="55"/>
  <c r="I378" i="55" s="1"/>
  <c r="F382" i="55"/>
  <c r="G378" i="55"/>
  <c r="F580" i="55"/>
  <c r="I580" i="55"/>
  <c r="I576" i="55" s="1"/>
  <c r="F95" i="55"/>
  <c r="I95" i="55"/>
  <c r="I91" i="55" s="1"/>
  <c r="G91" i="55"/>
  <c r="I389" i="55"/>
  <c r="F389" i="55"/>
  <c r="F463" i="55"/>
  <c r="I463" i="55"/>
  <c r="I100" i="55"/>
  <c r="I96" i="55" s="1"/>
  <c r="G96" i="55"/>
  <c r="F100" i="55"/>
  <c r="B44" i="22"/>
  <c r="N45" i="22" s="1"/>
  <c r="N41" i="22" s="1"/>
  <c r="G51" i="55"/>
  <c r="I431" i="55"/>
  <c r="G576"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B44" i="23"/>
  <c r="N45" i="23" s="1"/>
  <c r="N40" i="23" s="1"/>
  <c r="B142" i="55"/>
  <c r="B146"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13" i="25"/>
  <c r="N114" i="25" s="1"/>
  <c r="N105" i="25" s="1"/>
  <c r="B334" i="55"/>
  <c r="B335" i="55" s="1"/>
  <c r="B28" i="26"/>
  <c r="N29" i="26" s="1"/>
  <c r="N26" i="26" s="1"/>
  <c r="B362" i="55"/>
  <c r="B364" i="55" s="1"/>
  <c r="G365" i="55" s="1"/>
  <c r="B62" i="26"/>
  <c r="N63" i="26" s="1"/>
  <c r="B390" i="55"/>
  <c r="B398" i="55" s="1"/>
  <c r="G399" i="55" s="1"/>
  <c r="B71" i="26"/>
  <c r="N72" i="26" s="1"/>
  <c r="N70" i="26" s="1"/>
  <c r="B406" i="55"/>
  <c r="B407" i="55" s="1"/>
  <c r="G408" i="55" s="1"/>
  <c r="B68" i="26"/>
  <c r="N69" i="26" s="1"/>
  <c r="B400" i="55"/>
  <c r="B404" i="55" s="1"/>
  <c r="G405" i="55" s="1"/>
  <c r="B24" i="26"/>
  <c r="N25" i="26" s="1"/>
  <c r="B344" i="55"/>
  <c r="B360" i="55" s="1"/>
  <c r="B40" i="26"/>
  <c r="N41" i="26" s="1"/>
  <c r="B366" i="55"/>
  <c r="B376" i="55" s="1"/>
  <c r="B78" i="26"/>
  <c r="N79" i="26" s="1"/>
  <c r="N73" i="26" s="1"/>
  <c r="B409" i="55"/>
  <c r="B414" i="55" s="1"/>
  <c r="B21" i="35"/>
  <c r="B416" i="55"/>
  <c r="B429" i="55" s="1"/>
  <c r="B25" i="47"/>
  <c r="N26" i="47" s="1"/>
  <c r="B450" i="55"/>
  <c r="B455" i="55" s="1"/>
  <c r="G456" i="55" s="1"/>
  <c r="B42" i="47"/>
  <c r="N43" i="47" s="1"/>
  <c r="B471" i="55"/>
  <c r="B472" i="55" s="1"/>
  <c r="G473" i="55" s="1"/>
  <c r="B48" i="47"/>
  <c r="N49" i="47" s="1"/>
  <c r="AY49" i="47" s="1"/>
  <c r="AZ49" i="47" s="1"/>
  <c r="B477" i="55"/>
  <c r="B478" i="55" s="1"/>
  <c r="B18" i="47"/>
  <c r="B438" i="55"/>
  <c r="B448" i="55" s="1"/>
  <c r="B37" i="43"/>
  <c r="N38" i="43" s="1"/>
  <c r="AX38" i="43" s="1"/>
  <c r="AY38" i="43" s="1"/>
  <c r="B504" i="55"/>
  <c r="B509" i="55" s="1"/>
  <c r="B19" i="43"/>
  <c r="N20" i="43" s="1"/>
  <c r="AX20" i="43" s="1"/>
  <c r="AY20" i="43" s="1"/>
  <c r="B480" i="55"/>
  <c r="B491" i="55" s="1"/>
  <c r="G492" i="55" s="1"/>
  <c r="B30" i="43"/>
  <c r="N31" i="43" s="1"/>
  <c r="AX31" i="43" s="1"/>
  <c r="AY31" i="43" s="1"/>
  <c r="B498" i="55"/>
  <c r="B502" i="55" s="1"/>
  <c r="G503" i="55" s="1"/>
  <c r="B18" i="46"/>
  <c r="N19" i="46" s="1"/>
  <c r="N8" i="46" s="1"/>
  <c r="B516" i="55"/>
  <c r="B526" i="55" s="1"/>
  <c r="G527" i="55" s="1"/>
  <c r="B21" i="46"/>
  <c r="N22" i="46" s="1"/>
  <c r="N20" i="46" s="1"/>
  <c r="B528" i="55"/>
  <c r="B529" i="55" s="1"/>
  <c r="G530" i="55" s="1"/>
  <c r="B30" i="46"/>
  <c r="N31" i="46" s="1"/>
  <c r="N29" i="46" s="1"/>
  <c r="B537" i="55"/>
  <c r="B538" i="55" s="1"/>
  <c r="G539" i="55" s="1"/>
  <c r="B24" i="46"/>
  <c r="N25" i="46" s="1"/>
  <c r="B531" i="55"/>
  <c r="B532" i="55" s="1"/>
  <c r="G533" i="55" s="1"/>
  <c r="B27" i="46"/>
  <c r="N28" i="46" s="1"/>
  <c r="AX28" i="46" s="1"/>
  <c r="AY28" i="46" s="1"/>
  <c r="B534" i="55"/>
  <c r="B535" i="55" s="1"/>
  <c r="G536" i="55" s="1"/>
  <c r="B21" i="45"/>
  <c r="N22" i="45" s="1"/>
  <c r="AX22" i="45" s="1"/>
  <c r="AY22" i="45" s="1"/>
  <c r="B540" i="55"/>
  <c r="B553" i="55" s="1"/>
  <c r="G554" i="55" s="1"/>
  <c r="B24" i="45"/>
  <c r="B30" i="45" s="1"/>
  <c r="B555" i="55"/>
  <c r="B36" i="45"/>
  <c r="N37" i="45" s="1"/>
  <c r="N32" i="45" s="1"/>
  <c r="B564" i="55"/>
  <c r="B568" i="55" s="1"/>
  <c r="G569" i="55" s="1"/>
  <c r="B624" i="55"/>
  <c r="G625" i="55" s="1"/>
  <c r="B617" i="55"/>
  <c r="B22" i="44"/>
  <c r="N23" i="44" s="1"/>
  <c r="N8" i="44" s="1"/>
  <c r="B581" i="55"/>
  <c r="B39" i="44"/>
  <c r="N40" i="44" s="1"/>
  <c r="AX40" i="44" s="1"/>
  <c r="AY40" i="44" s="1"/>
  <c r="B597" i="55"/>
  <c r="B612" i="55" s="1"/>
  <c r="G613" i="55" s="1"/>
  <c r="N25" i="49"/>
  <c r="N8" i="49" s="1"/>
  <c r="B626" i="55"/>
  <c r="B642" i="55" s="1"/>
  <c r="N31" i="49"/>
  <c r="AX31" i="49" s="1"/>
  <c r="AY31" i="49" s="1"/>
  <c r="B644" i="55"/>
  <c r="B648" i="55" s="1"/>
  <c r="G649" i="55" s="1"/>
  <c r="B39" i="47"/>
  <c r="N40" i="47" s="1"/>
  <c r="AY40" i="47" s="1"/>
  <c r="AZ40" i="47" s="1"/>
  <c r="B468" i="55"/>
  <c r="B469" i="55" s="1"/>
  <c r="G470" i="55" s="1"/>
  <c r="B45" i="47"/>
  <c r="N46" i="47" s="1"/>
  <c r="AY46" i="47" s="1"/>
  <c r="AZ46" i="47" s="1"/>
  <c r="B474" i="55"/>
  <c r="B475" i="55" s="1"/>
  <c r="B42" i="45"/>
  <c r="N43" i="45" s="1"/>
  <c r="N38" i="45" s="1"/>
  <c r="B570" i="55"/>
  <c r="B574" i="55" s="1"/>
  <c r="G575"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Y36" i="47"/>
  <c r="AZ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Y17" i="47"/>
  <c r="AZ17" i="47" s="1"/>
  <c r="B24" i="33"/>
  <c r="N25" i="33" s="1"/>
  <c r="N18" i="33"/>
  <c r="H18" i="33" s="1"/>
  <c r="B44" i="25"/>
  <c r="AX45" i="25" s="1"/>
  <c r="AY45" i="25" s="1"/>
  <c r="B49" i="25"/>
  <c r="H9" i="47"/>
  <c r="B42" i="43"/>
  <c r="N43" i="43" s="1"/>
  <c r="AX43" i="43" s="1"/>
  <c r="AY43" i="43" s="1"/>
  <c r="N40" i="43"/>
  <c r="AX40" i="43" s="1"/>
  <c r="AY40" i="43" s="1"/>
  <c r="B12" i="44"/>
  <c r="AY42" i="47"/>
  <c r="AZ42" i="47" s="1"/>
  <c r="AX20" i="45"/>
  <c r="AY20" i="45" s="1"/>
  <c r="AX13" i="44"/>
  <c r="AY13" i="44" s="1"/>
  <c r="AY25" i="47"/>
  <c r="AZ25" i="47" s="1"/>
  <c r="B32" i="47"/>
  <c r="N33" i="47" s="1"/>
  <c r="AY33" i="47" s="1"/>
  <c r="AZ33" i="47" s="1"/>
  <c r="AX30" i="46"/>
  <c r="AY30" i="46" s="1"/>
  <c r="AX24" i="45"/>
  <c r="AY24" i="45" s="1"/>
  <c r="AX24" i="46"/>
  <c r="AY24" i="46" s="1"/>
  <c r="H9" i="44"/>
  <c r="AX27" i="49"/>
  <c r="AY27" i="49" s="1"/>
  <c r="AY35" i="47"/>
  <c r="AZ35" i="47" s="1"/>
  <c r="AY45" i="47"/>
  <c r="AZ45" i="47" s="1"/>
  <c r="AX9" i="44"/>
  <c r="AY9" i="44" s="1"/>
  <c r="AX33" i="45"/>
  <c r="AY33" i="45" s="1"/>
  <c r="AY48" i="47"/>
  <c r="AZ48" i="47" s="1"/>
  <c r="AX9" i="43"/>
  <c r="AY9" i="43" s="1"/>
  <c r="AX27" i="46"/>
  <c r="AY27" i="46" s="1"/>
  <c r="H45" i="9"/>
  <c r="H33" i="9"/>
  <c r="H42" i="9"/>
  <c r="H37" i="22"/>
  <c r="H76" i="22"/>
  <c r="N75" i="22"/>
  <c r="H54" i="23"/>
  <c r="N53" i="23"/>
  <c r="H25" i="24"/>
  <c r="H52" i="25"/>
  <c r="N51" i="25"/>
  <c r="H22" i="25"/>
  <c r="H43" i="26"/>
  <c r="H24" i="35"/>
  <c r="H28" i="47"/>
  <c r="H27" i="43"/>
  <c r="H42" i="44"/>
  <c r="H27" i="49"/>
  <c r="AY28" i="47"/>
  <c r="AZ28" i="47" s="1"/>
  <c r="AX27" i="43"/>
  <c r="AY27" i="43" s="1"/>
  <c r="AX25" i="44"/>
  <c r="AY25" i="44" s="1"/>
  <c r="H30" i="9"/>
  <c r="H26" i="9"/>
  <c r="H32" i="22"/>
  <c r="H47" i="23"/>
  <c r="N46" i="23"/>
  <c r="H41" i="23"/>
  <c r="H27" i="33"/>
  <c r="H34" i="24"/>
  <c r="H43" i="25"/>
  <c r="H70" i="25"/>
  <c r="H113"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Y21" i="47"/>
  <c r="AZ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X53" i="47"/>
  <c r="AY53" i="47" s="1"/>
  <c r="AZ53" i="47" s="1"/>
  <c r="AX50" i="47"/>
  <c r="AY50" i="47" s="1"/>
  <c r="AZ50" i="47" s="1"/>
  <c r="AX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Q66" i="47"/>
  <c r="U66" i="47"/>
  <c r="I18" i="34" s="1"/>
  <c r="Y66" i="47"/>
  <c r="AC66" i="47"/>
  <c r="AX20" i="47"/>
  <c r="R66" i="47"/>
  <c r="F18" i="34" s="1"/>
  <c r="Z66" i="47"/>
  <c r="AX34" i="47"/>
  <c r="L66" i="47"/>
  <c r="W66" i="47"/>
  <c r="AA66" i="47"/>
  <c r="AX38" i="47"/>
  <c r="AX41" i="47"/>
  <c r="AX56" i="47"/>
  <c r="AY56" i="47" s="1"/>
  <c r="AZ56" i="47" s="1"/>
  <c r="AX62" i="47"/>
  <c r="AY62" i="47" s="1"/>
  <c r="AZ62" i="47" s="1"/>
  <c r="K66" i="47"/>
  <c r="V66" i="47"/>
  <c r="AD66" i="47"/>
  <c r="AX59" i="47"/>
  <c r="AY59" i="47" s="1"/>
  <c r="AZ59" i="47" s="1"/>
  <c r="E66" i="47"/>
  <c r="D19" i="8" s="1"/>
  <c r="T66" i="47"/>
  <c r="X66" i="47"/>
  <c r="AB66" i="47"/>
  <c r="AX27" i="47"/>
  <c r="AX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X8" i="47"/>
  <c r="F8" i="47"/>
  <c r="F20" i="47"/>
  <c r="F27" i="47"/>
  <c r="F34" i="47"/>
  <c r="S66" i="47"/>
  <c r="G18" i="34" s="1"/>
  <c r="G66" i="47"/>
  <c r="F19" i="8" s="1"/>
  <c r="I476" i="55" l="1"/>
  <c r="G476" i="55"/>
  <c r="G474" i="55" s="1"/>
  <c r="F476" i="55"/>
  <c r="I643" i="55"/>
  <c r="I626" i="55" s="1"/>
  <c r="G643" i="55"/>
  <c r="F643" i="55"/>
  <c r="G510" i="55"/>
  <c r="F510" i="55"/>
  <c r="I510" i="55"/>
  <c r="G449" i="55"/>
  <c r="F449" i="55"/>
  <c r="I449" i="55"/>
  <c r="F479" i="55"/>
  <c r="I479" i="55"/>
  <c r="I477" i="55" s="1"/>
  <c r="G479" i="55"/>
  <c r="I430" i="55"/>
  <c r="I416" i="55" s="1"/>
  <c r="G430" i="55"/>
  <c r="F430" i="55"/>
  <c r="G415" i="55"/>
  <c r="F415" i="55"/>
  <c r="I415" i="55"/>
  <c r="F377" i="55"/>
  <c r="I377" i="55"/>
  <c r="G377" i="55"/>
  <c r="G366" i="55" s="1"/>
  <c r="I361" i="55"/>
  <c r="G361" i="55"/>
  <c r="G344" i="55" s="1"/>
  <c r="F361" i="55"/>
  <c r="G147" i="55"/>
  <c r="G142" i="55" s="1"/>
  <c r="F147" i="55"/>
  <c r="I147" i="55"/>
  <c r="I142" i="55" s="1"/>
  <c r="I127" i="55"/>
  <c r="G127" i="55"/>
  <c r="G110" i="55" s="1"/>
  <c r="F127" i="55"/>
  <c r="P467" i="55"/>
  <c r="T70" i="47"/>
  <c r="H18" i="34"/>
  <c r="V70" i="47"/>
  <c r="V71" i="47" s="1"/>
  <c r="J18" i="34"/>
  <c r="Q70" i="47"/>
  <c r="Q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Q61" i="46"/>
  <c r="Q62" i="46" s="1"/>
  <c r="F20" i="34"/>
  <c r="AV70" i="49"/>
  <c r="AV71" i="49" s="1"/>
  <c r="AK23" i="34"/>
  <c r="Z61" i="46"/>
  <c r="Z62" i="46" s="1"/>
  <c r="O20" i="34"/>
  <c r="AB61" i="46"/>
  <c r="AB62" i="46" s="1"/>
  <c r="Q20" i="34"/>
  <c r="V78" i="45"/>
  <c r="V79" i="45" s="1"/>
  <c r="K21" i="34"/>
  <c r="AA61" i="46"/>
  <c r="AA62" i="46" s="1"/>
  <c r="P20" i="34"/>
  <c r="P70" i="49"/>
  <c r="P71" i="49" s="1"/>
  <c r="E23" i="34"/>
  <c r="X70" i="47"/>
  <c r="L18" i="34"/>
  <c r="W70" i="47"/>
  <c r="W71" i="47" s="1"/>
  <c r="K18" i="34"/>
  <c r="R73" i="43"/>
  <c r="G19" i="34"/>
  <c r="U73" i="43"/>
  <c r="U74" i="43" s="1"/>
  <c r="J19" i="34"/>
  <c r="P73" i="43"/>
  <c r="P74" i="43" s="1"/>
  <c r="E19" i="34"/>
  <c r="W73" i="43"/>
  <c r="W74" i="43" s="1"/>
  <c r="L19" i="34"/>
  <c r="V61" i="46"/>
  <c r="K20" i="34"/>
  <c r="X78" i="45"/>
  <c r="X79" i="45" s="1"/>
  <c r="M21" i="34"/>
  <c r="S78" i="45"/>
  <c r="H21" i="34"/>
  <c r="R78" i="45"/>
  <c r="R79" i="45" s="1"/>
  <c r="G21" i="34"/>
  <c r="AB88" i="44"/>
  <c r="AB89" i="44" s="1"/>
  <c r="V88" i="44"/>
  <c r="V89" i="44" s="1"/>
  <c r="K22" i="34"/>
  <c r="Y61" i="46"/>
  <c r="Y62" i="46" s="1"/>
  <c r="N20" i="34"/>
  <c r="W61" i="46"/>
  <c r="W62" i="46" s="1"/>
  <c r="L20" i="34"/>
  <c r="U88" i="44"/>
  <c r="J22" i="34"/>
  <c r="X73" i="43"/>
  <c r="X74" i="43" s="1"/>
  <c r="M19" i="34"/>
  <c r="Z88" i="44"/>
  <c r="Z89" i="44" s="1"/>
  <c r="O22" i="34"/>
  <c r="R70" i="49"/>
  <c r="R71" i="49" s="1"/>
  <c r="G23" i="34"/>
  <c r="AC61" i="46"/>
  <c r="AC62" i="46" s="1"/>
  <c r="R20" i="34"/>
  <c r="Y88" i="44"/>
  <c r="Y89" i="44" s="1"/>
  <c r="N22" i="34"/>
  <c r="P196" i="55"/>
  <c r="P25" i="55"/>
  <c r="AP70" i="49"/>
  <c r="AP71" i="49" s="1"/>
  <c r="AE23" i="34"/>
  <c r="AD70" i="49"/>
  <c r="AD71" i="49" s="1"/>
  <c r="S23" i="34"/>
  <c r="X70" i="49"/>
  <c r="X71" i="49" s="1"/>
  <c r="M23" i="34"/>
  <c r="AC73" i="43"/>
  <c r="AC74" i="43" s="1"/>
  <c r="R19" i="34"/>
  <c r="P288" i="55"/>
  <c r="P100" i="55"/>
  <c r="P463" i="55"/>
  <c r="P178" i="55"/>
  <c r="P95" i="55"/>
  <c r="P437" i="55"/>
  <c r="P382" i="55"/>
  <c r="P260" i="55"/>
  <c r="P53" i="55"/>
  <c r="P497" i="55"/>
  <c r="P85" i="55"/>
  <c r="P580" i="55"/>
  <c r="P389" i="55"/>
  <c r="P154" i="55"/>
  <c r="P515" i="55"/>
  <c r="P171" i="55"/>
  <c r="P270" i="55"/>
  <c r="P141" i="55"/>
  <c r="F279" i="55"/>
  <c r="G271" i="55"/>
  <c r="I279" i="55"/>
  <c r="I271" i="55" s="1"/>
  <c r="G570" i="55"/>
  <c r="F575" i="55"/>
  <c r="I575" i="55"/>
  <c r="I570" i="55" s="1"/>
  <c r="I470" i="55"/>
  <c r="I468" i="55" s="1"/>
  <c r="F470" i="55"/>
  <c r="G626" i="55"/>
  <c r="F569" i="55"/>
  <c r="I569" i="55"/>
  <c r="I564" i="55" s="1"/>
  <c r="G564" i="55"/>
  <c r="F554" i="55"/>
  <c r="I554" i="55"/>
  <c r="I540" i="55" s="1"/>
  <c r="G540" i="55"/>
  <c r="I533" i="55"/>
  <c r="I531" i="55" s="1"/>
  <c r="G531" i="55"/>
  <c r="F533" i="55"/>
  <c r="F530" i="55"/>
  <c r="I530" i="55"/>
  <c r="I528" i="55" s="1"/>
  <c r="G528" i="55"/>
  <c r="I503" i="55"/>
  <c r="I498" i="55" s="1"/>
  <c r="G498" i="55"/>
  <c r="F503" i="55"/>
  <c r="G504" i="55"/>
  <c r="I504" i="55"/>
  <c r="G477" i="55"/>
  <c r="F456" i="55"/>
  <c r="I456" i="55"/>
  <c r="I450" i="55" s="1"/>
  <c r="G450" i="55"/>
  <c r="I409" i="55"/>
  <c r="G409" i="55"/>
  <c r="I344" i="55"/>
  <c r="I408" i="55"/>
  <c r="I406" i="55" s="1"/>
  <c r="J406" i="55" s="1"/>
  <c r="G406" i="55"/>
  <c r="F408" i="55"/>
  <c r="F365" i="55"/>
  <c r="G362" i="55"/>
  <c r="I365" i="55"/>
  <c r="F315" i="55"/>
  <c r="I315" i="55"/>
  <c r="I324" i="55"/>
  <c r="F324" i="55"/>
  <c r="F297" i="55"/>
  <c r="G289" i="55"/>
  <c r="I297" i="55"/>
  <c r="I289" i="55" s="1"/>
  <c r="I232" i="55"/>
  <c r="I228" i="55" s="1"/>
  <c r="F232" i="55"/>
  <c r="G228" i="55"/>
  <c r="F218" i="55"/>
  <c r="G203" i="55"/>
  <c r="I218" i="55"/>
  <c r="I203" i="55" s="1"/>
  <c r="F202" i="55"/>
  <c r="I202" i="55"/>
  <c r="I197" i="55" s="1"/>
  <c r="G197" i="55"/>
  <c r="I110" i="55"/>
  <c r="F90" i="55"/>
  <c r="I90" i="55"/>
  <c r="I86" i="55" s="1"/>
  <c r="G86" i="55"/>
  <c r="F44" i="55"/>
  <c r="I44" i="55"/>
  <c r="I42" i="55" s="1"/>
  <c r="G42" i="55"/>
  <c r="F56" i="55"/>
  <c r="I56" i="55"/>
  <c r="I54" i="55" s="1"/>
  <c r="G54" i="55"/>
  <c r="F35" i="55"/>
  <c r="I35" i="55"/>
  <c r="I33" i="55" s="1"/>
  <c r="G39" i="55"/>
  <c r="I41" i="55"/>
  <c r="I39" i="55" s="1"/>
  <c r="F41" i="55"/>
  <c r="F47" i="55"/>
  <c r="I47" i="55"/>
  <c r="I45" i="55" s="1"/>
  <c r="G45" i="55"/>
  <c r="F109" i="55"/>
  <c r="I109" i="55"/>
  <c r="I106" i="55" s="1"/>
  <c r="G106" i="55"/>
  <c r="F625" i="55"/>
  <c r="I625" i="55"/>
  <c r="I614" i="55" s="1"/>
  <c r="I306" i="55"/>
  <c r="F306" i="55"/>
  <c r="I474" i="55"/>
  <c r="I649" i="55"/>
  <c r="I644" i="55" s="1"/>
  <c r="G644" i="55"/>
  <c r="F649" i="55"/>
  <c r="F613" i="55"/>
  <c r="G597" i="55"/>
  <c r="I613" i="55"/>
  <c r="I597" i="55" s="1"/>
  <c r="F536" i="55"/>
  <c r="G534" i="55"/>
  <c r="I536" i="55"/>
  <c r="I534" i="55" s="1"/>
  <c r="I539" i="55"/>
  <c r="I537" i="55" s="1"/>
  <c r="F539" i="55"/>
  <c r="G537" i="55"/>
  <c r="F527" i="55"/>
  <c r="I527" i="55"/>
  <c r="I516" i="55" s="1"/>
  <c r="G516" i="55"/>
  <c r="I492" i="55"/>
  <c r="I480" i="55" s="1"/>
  <c r="F492" i="55"/>
  <c r="G480" i="55"/>
  <c r="F473" i="55"/>
  <c r="I473" i="55"/>
  <c r="I471" i="55" s="1"/>
  <c r="G471" i="55"/>
  <c r="I366" i="55"/>
  <c r="F405" i="55"/>
  <c r="G400" i="55"/>
  <c r="I405" i="55"/>
  <c r="I400" i="55" s="1"/>
  <c r="F399" i="55"/>
  <c r="I399" i="55"/>
  <c r="I334" i="55"/>
  <c r="G334" i="55"/>
  <c r="F333" i="55"/>
  <c r="I333" i="55"/>
  <c r="I249" i="55"/>
  <c r="I237" i="55" s="1"/>
  <c r="F249" i="55"/>
  <c r="G237" i="55"/>
  <c r="F227" i="55"/>
  <c r="G219" i="55"/>
  <c r="I227" i="55"/>
  <c r="I219" i="55" s="1"/>
  <c r="G179" i="55"/>
  <c r="F187" i="55"/>
  <c r="I187" i="55"/>
  <c r="I179" i="55" s="1"/>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Z70" i="47"/>
  <c r="Z71" i="47" s="1"/>
  <c r="N18" i="34"/>
  <c r="AB70" i="47"/>
  <c r="P18" i="34"/>
  <c r="AA70" i="47"/>
  <c r="AA71" i="47" s="1"/>
  <c r="O18" i="34"/>
  <c r="Y70" i="47"/>
  <c r="Y71" i="47" s="1"/>
  <c r="M18" i="34"/>
  <c r="AD70" i="47"/>
  <c r="AD71" i="47" s="1"/>
  <c r="R18" i="34"/>
  <c r="AC70" i="47"/>
  <c r="AC71" i="47" s="1"/>
  <c r="Q18" i="34"/>
  <c r="G468" i="55"/>
  <c r="I362" i="55"/>
  <c r="G33" i="55"/>
  <c r="G416" i="55"/>
  <c r="F96" i="55"/>
  <c r="F261" i="55"/>
  <c r="F9" i="55"/>
  <c r="F464" i="55"/>
  <c r="F188" i="55"/>
  <c r="G614" i="55"/>
  <c r="F576" i="55"/>
  <c r="F431" i="55"/>
  <c r="F378" i="55"/>
  <c r="F172" i="55"/>
  <c r="F493" i="55"/>
  <c r="F128" i="55"/>
  <c r="F280" i="55"/>
  <c r="F250" i="55"/>
  <c r="F148" i="55"/>
  <c r="F51" i="55"/>
  <c r="F63" i="55"/>
  <c r="F91" i="55"/>
  <c r="F155" i="55"/>
  <c r="O54" i="22"/>
  <c r="N54" i="22"/>
  <c r="AX8" i="49"/>
  <c r="AY8" i="49" s="1"/>
  <c r="N26" i="49"/>
  <c r="N66" i="49" s="1"/>
  <c r="G16" i="56" s="1"/>
  <c r="I16" i="56" s="1"/>
  <c r="AX25" i="49"/>
  <c r="AY25" i="49" s="1"/>
  <c r="AX37" i="45"/>
  <c r="AY37" i="45" s="1"/>
  <c r="B235" i="55"/>
  <c r="G236" i="55" s="1"/>
  <c r="B234" i="55"/>
  <c r="N26" i="43"/>
  <c r="AX26" i="43" s="1"/>
  <c r="AY26" i="43" s="1"/>
  <c r="B595" i="55"/>
  <c r="G596" i="55" s="1"/>
  <c r="B585" i="55"/>
  <c r="B562" i="55"/>
  <c r="G563" i="55" s="1"/>
  <c r="B556" i="55"/>
  <c r="AX33" i="43"/>
  <c r="AY33" i="43" s="1"/>
  <c r="AX19" i="46"/>
  <c r="AY19" i="46"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Y38" i="47" s="1"/>
  <c r="AZ38" i="47" s="1"/>
  <c r="N30" i="26"/>
  <c r="N40" i="22"/>
  <c r="N46" i="26"/>
  <c r="AX22" i="46"/>
  <c r="AY22" i="46" s="1"/>
  <c r="AY43" i="47"/>
  <c r="AZ43" i="47" s="1"/>
  <c r="AX25" i="46"/>
  <c r="AY25" i="46" s="1"/>
  <c r="N48" i="45"/>
  <c r="N31" i="45"/>
  <c r="N50" i="25"/>
  <c r="AY26" i="47"/>
  <c r="AZ26" i="47" s="1"/>
  <c r="N41" i="25"/>
  <c r="N20" i="47"/>
  <c r="AY20" i="47" s="1"/>
  <c r="AZ20" i="47" s="1"/>
  <c r="N44" i="47"/>
  <c r="AY39" i="47" s="1"/>
  <c r="AZ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Y47" i="47"/>
  <c r="AZ47" i="47" s="1"/>
  <c r="AY41" i="47"/>
  <c r="AZ41" i="47" s="1"/>
  <c r="AX20" i="46"/>
  <c r="AY20" i="46" s="1"/>
  <c r="AY27" i="47"/>
  <c r="AZ27" i="47" s="1"/>
  <c r="AX39" i="43"/>
  <c r="AY39" i="43" s="1"/>
  <c r="AX38" i="45"/>
  <c r="AY38" i="45" s="1"/>
  <c r="N73" i="43"/>
  <c r="N74" i="43" s="1"/>
  <c r="AX29" i="46"/>
  <c r="AY29" i="46" s="1"/>
  <c r="H25" i="8"/>
  <c r="G83" i="48"/>
  <c r="G84" i="48" s="1"/>
  <c r="F69" i="43"/>
  <c r="AH27" i="34"/>
  <c r="V27" i="34"/>
  <c r="M25" i="8"/>
  <c r="K25" i="8"/>
  <c r="S84" i="48"/>
  <c r="J24" i="34" s="1"/>
  <c r="Q89" i="44"/>
  <c r="S79" i="45"/>
  <c r="V62" i="46"/>
  <c r="T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U70" i="47"/>
  <c r="U71" i="47" s="1"/>
  <c r="AB71" i="47"/>
  <c r="AX66" i="47"/>
  <c r="R70" i="47"/>
  <c r="R71" i="47" s="1"/>
  <c r="X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S70" i="47"/>
  <c r="S71" i="47" s="1"/>
  <c r="P539" i="55" l="1"/>
  <c r="P415" i="55"/>
  <c r="P29" i="55"/>
  <c r="P147" i="55"/>
  <c r="P430" i="55"/>
  <c r="P492" i="55"/>
  <c r="P527" i="55"/>
  <c r="P306" i="55"/>
  <c r="P109" i="55"/>
  <c r="P41" i="55"/>
  <c r="P56" i="55"/>
  <c r="P202" i="55"/>
  <c r="P554" i="55"/>
  <c r="P470" i="55"/>
  <c r="P38" i="55"/>
  <c r="P105" i="55"/>
  <c r="P249" i="55"/>
  <c r="P333" i="55"/>
  <c r="P377" i="55"/>
  <c r="P613" i="55"/>
  <c r="P625" i="55"/>
  <c r="P35" i="55"/>
  <c r="P127" i="55"/>
  <c r="P232" i="55"/>
  <c r="P297" i="55"/>
  <c r="P503" i="55"/>
  <c r="P62" i="55"/>
  <c r="P405" i="55"/>
  <c r="P536" i="55"/>
  <c r="P649" i="55"/>
  <c r="P90" i="55"/>
  <c r="P365" i="55"/>
  <c r="P456" i="55"/>
  <c r="P530" i="55"/>
  <c r="P643" i="55"/>
  <c r="P50" i="55"/>
  <c r="P32" i="55"/>
  <c r="P59" i="55"/>
  <c r="P187" i="55"/>
  <c r="P227" i="55"/>
  <c r="P343" i="55"/>
  <c r="P399" i="55"/>
  <c r="P473" i="55"/>
  <c r="P476" i="55"/>
  <c r="P47" i="55"/>
  <c r="P44" i="55"/>
  <c r="P218" i="55"/>
  <c r="P324" i="55"/>
  <c r="P315" i="55"/>
  <c r="P408" i="55"/>
  <c r="P361" i="55"/>
  <c r="P479" i="55"/>
  <c r="P510" i="55"/>
  <c r="P533" i="55"/>
  <c r="P569" i="55"/>
  <c r="P575" i="55"/>
  <c r="P279" i="55"/>
  <c r="I563" i="55"/>
  <c r="I555" i="55" s="1"/>
  <c r="G555" i="55"/>
  <c r="F563" i="55"/>
  <c r="F236" i="55"/>
  <c r="I236" i="55"/>
  <c r="I233" i="55" s="1"/>
  <c r="G233" i="55"/>
  <c r="I596" i="55"/>
  <c r="I581" i="55" s="1"/>
  <c r="G581" i="55"/>
  <c r="F596" i="55"/>
  <c r="AX24" i="44"/>
  <c r="AY24" i="44" s="1"/>
  <c r="H261" i="55"/>
  <c r="H431" i="55"/>
  <c r="H188" i="55"/>
  <c r="H250" i="55"/>
  <c r="H8" i="55"/>
  <c r="H96" i="55"/>
  <c r="F36" i="55"/>
  <c r="F334" i="55"/>
  <c r="F597" i="55"/>
  <c r="F45" i="55"/>
  <c r="F110" i="55"/>
  <c r="F406" i="55"/>
  <c r="P406" i="55" s="1"/>
  <c r="F498" i="55"/>
  <c r="H51" i="55"/>
  <c r="F219" i="55"/>
  <c r="F480" i="55"/>
  <c r="F534" i="55"/>
  <c r="F474" i="55"/>
  <c r="F86" i="55"/>
  <c r="F228" i="55"/>
  <c r="F307" i="55"/>
  <c r="F450" i="55"/>
  <c r="H464" i="55"/>
  <c r="F48" i="55"/>
  <c r="F60" i="55"/>
  <c r="F57" i="55"/>
  <c r="F416" i="55"/>
  <c r="F537" i="55"/>
  <c r="F644" i="55"/>
  <c r="F33" i="55"/>
  <c r="F42" i="55"/>
  <c r="F289" i="55"/>
  <c r="F409" i="55"/>
  <c r="F504" i="55"/>
  <c r="F531" i="55"/>
  <c r="F540" i="55"/>
  <c r="F570" i="55"/>
  <c r="F106" i="55"/>
  <c r="H280" i="55"/>
  <c r="H493" i="55"/>
  <c r="H378" i="55"/>
  <c r="H576" i="55"/>
  <c r="F101" i="55"/>
  <c r="F237" i="55"/>
  <c r="F400" i="55"/>
  <c r="F203" i="55"/>
  <c r="F468" i="55"/>
  <c r="H63" i="55"/>
  <c r="F614" i="55"/>
  <c r="H9" i="55"/>
  <c r="F316" i="55"/>
  <c r="F564" i="55"/>
  <c r="H91" i="55"/>
  <c r="H128" i="55"/>
  <c r="H172" i="55"/>
  <c r="H155" i="55"/>
  <c r="H148" i="55"/>
  <c r="F271" i="55"/>
  <c r="F30" i="55"/>
  <c r="F26" i="55"/>
  <c r="F142" i="55"/>
  <c r="F179" i="55"/>
  <c r="F325" i="55"/>
  <c r="F366" i="55"/>
  <c r="F471" i="55"/>
  <c r="F516" i="55"/>
  <c r="F39" i="55"/>
  <c r="F54" i="55"/>
  <c r="F197" i="55"/>
  <c r="F362" i="55"/>
  <c r="F344" i="55"/>
  <c r="F477" i="55"/>
  <c r="F528" i="55"/>
  <c r="F626" i="55"/>
  <c r="AX26" i="49"/>
  <c r="AY26" i="49" s="1"/>
  <c r="H54" i="22"/>
  <c r="N51" i="22"/>
  <c r="N70" i="49"/>
  <c r="N57" i="46"/>
  <c r="N88" i="44"/>
  <c r="N89" i="44" s="1"/>
  <c r="D22" i="34"/>
  <c r="N42" i="26"/>
  <c r="AY37" i="47"/>
  <c r="AZ37" i="47" s="1"/>
  <c r="N34" i="47"/>
  <c r="N23" i="35"/>
  <c r="AX52" i="44"/>
  <c r="AY52" i="44" s="1"/>
  <c r="N42" i="25"/>
  <c r="AX48" i="45"/>
  <c r="AY48" i="45" s="1"/>
  <c r="N44" i="45"/>
  <c r="AX44" i="45" s="1"/>
  <c r="AY44" i="45" s="1"/>
  <c r="N21" i="25"/>
  <c r="AY44" i="47"/>
  <c r="AZ44" i="47" s="1"/>
  <c r="N32" i="25"/>
  <c r="N23" i="45"/>
  <c r="AX31" i="45"/>
  <c r="AY31" i="45" s="1"/>
  <c r="N36" i="22"/>
  <c r="AX70" i="47"/>
  <c r="AX71" i="47" s="1"/>
  <c r="AC83" i="48"/>
  <c r="AC84" i="48" s="1"/>
  <c r="AD79" i="48"/>
  <c r="AW70" i="49"/>
  <c r="AW71" i="49" s="1"/>
  <c r="AX66" i="49"/>
  <c r="AW88" i="44"/>
  <c r="AW89" i="44" s="1"/>
  <c r="AX84" i="44"/>
  <c r="AW78" i="45"/>
  <c r="AW79" i="45" s="1"/>
  <c r="AW61" i="46"/>
  <c r="AW62" i="46" s="1"/>
  <c r="AW73" i="43"/>
  <c r="AW74" i="43" s="1"/>
  <c r="AX69" i="43"/>
  <c r="P236" i="55" l="1"/>
  <c r="P563" i="55"/>
  <c r="P596" i="55"/>
  <c r="J155" i="55"/>
  <c r="P155" i="55"/>
  <c r="J128" i="55"/>
  <c r="P128" i="55"/>
  <c r="J9" i="55"/>
  <c r="P9" i="55"/>
  <c r="J576" i="55"/>
  <c r="P576" i="55"/>
  <c r="J250" i="55"/>
  <c r="P250" i="55"/>
  <c r="J91" i="55"/>
  <c r="P91" i="55"/>
  <c r="J378" i="55"/>
  <c r="P378" i="55"/>
  <c r="J464" i="55"/>
  <c r="P464" i="55"/>
  <c r="J63" i="55"/>
  <c r="P63" i="55"/>
  <c r="J493" i="55"/>
  <c r="P493" i="55"/>
  <c r="J51" i="55"/>
  <c r="P51" i="55"/>
  <c r="J96" i="55"/>
  <c r="P96" i="55"/>
  <c r="J431" i="55"/>
  <c r="P431" i="55"/>
  <c r="J148" i="55"/>
  <c r="P148" i="55"/>
  <c r="J172" i="55"/>
  <c r="P172" i="55"/>
  <c r="J280" i="55"/>
  <c r="P280" i="55"/>
  <c r="J261" i="55"/>
  <c r="P261" i="55"/>
  <c r="J188" i="55"/>
  <c r="P188" i="55"/>
  <c r="H271" i="55"/>
  <c r="H471" i="55"/>
  <c r="H564" i="55"/>
  <c r="H504" i="55"/>
  <c r="H54" i="55"/>
  <c r="H26" i="55"/>
  <c r="H203" i="55"/>
  <c r="J8" i="55"/>
  <c r="P8" i="55"/>
  <c r="H48" i="55"/>
  <c r="H334" i="55"/>
  <c r="F555" i="55"/>
  <c r="H316" i="55"/>
  <c r="H614" i="55"/>
  <c r="H106" i="55"/>
  <c r="F233" i="55"/>
  <c r="H42" i="55"/>
  <c r="H644" i="55"/>
  <c r="H474" i="55"/>
  <c r="H480" i="55"/>
  <c r="H45" i="55"/>
  <c r="H626" i="55"/>
  <c r="H366" i="55"/>
  <c r="H179" i="55"/>
  <c r="F581" i="55"/>
  <c r="H468" i="55"/>
  <c r="H400" i="55"/>
  <c r="H101" i="55"/>
  <c r="H531" i="55"/>
  <c r="H57" i="55"/>
  <c r="H307" i="55"/>
  <c r="H86" i="55"/>
  <c r="H534" i="55"/>
  <c r="H219" i="55"/>
  <c r="H498" i="55"/>
  <c r="H110" i="55"/>
  <c r="H597" i="55"/>
  <c r="H36" i="55"/>
  <c r="H477" i="55"/>
  <c r="H362" i="55"/>
  <c r="H516" i="55"/>
  <c r="H528" i="55"/>
  <c r="H237" i="55"/>
  <c r="H570" i="55"/>
  <c r="H540" i="55"/>
  <c r="H289" i="55"/>
  <c r="H450" i="55"/>
  <c r="H228" i="55"/>
  <c r="H344" i="55"/>
  <c r="H39" i="55"/>
  <c r="H325" i="55"/>
  <c r="H142" i="55"/>
  <c r="H30" i="55"/>
  <c r="H409" i="55"/>
  <c r="H197" i="55"/>
  <c r="H33" i="55"/>
  <c r="H537" i="55"/>
  <c r="H416" i="55"/>
  <c r="H60" i="55"/>
  <c r="N61" i="46"/>
  <c r="N62" i="46" s="1"/>
  <c r="G13" i="56"/>
  <c r="I13" i="56" s="1"/>
  <c r="AX57" i="46"/>
  <c r="AX61" i="46" s="1"/>
  <c r="AX62" i="46" s="1"/>
  <c r="N74" i="45"/>
  <c r="G14" i="56" s="1"/>
  <c r="I14" i="56" s="1"/>
  <c r="AX23" i="45"/>
  <c r="AY23" i="45" s="1"/>
  <c r="AY34" i="47"/>
  <c r="AZ34" i="47" s="1"/>
  <c r="AD83" i="48"/>
  <c r="AD84" i="48" s="1"/>
  <c r="AE79" i="48"/>
  <c r="G4" i="48" s="1"/>
  <c r="AX70" i="49"/>
  <c r="AX71" i="49" s="1"/>
  <c r="AY66" i="49"/>
  <c r="H4" i="49" s="1"/>
  <c r="AX88" i="44"/>
  <c r="AX89" i="44" s="1"/>
  <c r="AY84" i="44"/>
  <c r="H4" i="44" s="1"/>
  <c r="AX73" i="43"/>
  <c r="AX74" i="43" s="1"/>
  <c r="AY69" i="43"/>
  <c r="H4" i="43" s="1"/>
  <c r="J197" i="55" l="1"/>
  <c r="P197" i="55"/>
  <c r="J450" i="55"/>
  <c r="P450" i="55"/>
  <c r="J237" i="55"/>
  <c r="P237" i="55"/>
  <c r="J498" i="55"/>
  <c r="P498" i="55"/>
  <c r="J307" i="55"/>
  <c r="P307" i="55"/>
  <c r="J101" i="55"/>
  <c r="P101" i="55"/>
  <c r="J480" i="55"/>
  <c r="P480" i="55"/>
  <c r="J504" i="55"/>
  <c r="P504" i="55"/>
  <c r="J409" i="55"/>
  <c r="P409" i="55"/>
  <c r="J39" i="55"/>
  <c r="P39" i="55"/>
  <c r="J289" i="55"/>
  <c r="P289" i="55"/>
  <c r="J528" i="55"/>
  <c r="P528" i="55"/>
  <c r="J36" i="55"/>
  <c r="P36" i="55"/>
  <c r="J219" i="55"/>
  <c r="P219" i="55"/>
  <c r="J57" i="55"/>
  <c r="P57" i="55"/>
  <c r="J400" i="55"/>
  <c r="P400" i="55"/>
  <c r="J474" i="55"/>
  <c r="P474" i="55"/>
  <c r="J106" i="55"/>
  <c r="P106" i="55"/>
  <c r="J334" i="55"/>
  <c r="P334" i="55"/>
  <c r="J203" i="55"/>
  <c r="P203" i="55"/>
  <c r="J564" i="55"/>
  <c r="P564" i="55"/>
  <c r="J537" i="55"/>
  <c r="P537" i="55"/>
  <c r="J30" i="55"/>
  <c r="P30" i="55"/>
  <c r="J344" i="55"/>
  <c r="P344" i="55"/>
  <c r="J540" i="55"/>
  <c r="P540" i="55"/>
  <c r="J516" i="55"/>
  <c r="P516" i="55"/>
  <c r="J597" i="55"/>
  <c r="P597" i="55"/>
  <c r="J534" i="55"/>
  <c r="P534" i="55"/>
  <c r="J468" i="55"/>
  <c r="P468" i="55"/>
  <c r="J626" i="55"/>
  <c r="P626" i="55"/>
  <c r="J644" i="55"/>
  <c r="P644" i="55"/>
  <c r="J614" i="55"/>
  <c r="P614" i="55"/>
  <c r="J48" i="55"/>
  <c r="P48" i="55"/>
  <c r="J26" i="55"/>
  <c r="P26" i="55"/>
  <c r="J471" i="55"/>
  <c r="P471" i="55"/>
  <c r="J33" i="55"/>
  <c r="P33" i="55"/>
  <c r="J142" i="55"/>
  <c r="P142" i="55"/>
  <c r="J228" i="55"/>
  <c r="P228" i="55"/>
  <c r="J570" i="55"/>
  <c r="P570" i="55"/>
  <c r="J362" i="55"/>
  <c r="P362" i="55"/>
  <c r="J110" i="55"/>
  <c r="P110" i="55"/>
  <c r="J86" i="55"/>
  <c r="P86" i="55"/>
  <c r="J531" i="55"/>
  <c r="P531" i="55"/>
  <c r="J45" i="55"/>
  <c r="P45" i="55"/>
  <c r="J42" i="55"/>
  <c r="P42" i="55"/>
  <c r="J316" i="55"/>
  <c r="P316" i="55"/>
  <c r="J54" i="55"/>
  <c r="P54" i="55"/>
  <c r="J271" i="55"/>
  <c r="P271" i="55"/>
  <c r="J60" i="55"/>
  <c r="P60" i="55"/>
  <c r="J325" i="55"/>
  <c r="P325" i="55"/>
  <c r="J477" i="55"/>
  <c r="P477" i="55"/>
  <c r="J179" i="55"/>
  <c r="P179" i="55"/>
  <c r="J416" i="55"/>
  <c r="P416" i="55"/>
  <c r="J366" i="55"/>
  <c r="P366" i="55"/>
  <c r="H233" i="55"/>
  <c r="H555" i="55"/>
  <c r="H581" i="55"/>
  <c r="AY57" i="46"/>
  <c r="H4" i="46" s="1"/>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21" i="25"/>
  <c r="AX121" i="25" s="1"/>
  <c r="AY121" i="25" s="1"/>
  <c r="AW120" i="25"/>
  <c r="AX120" i="25" s="1"/>
  <c r="AY120" i="25" s="1"/>
  <c r="AW119" i="25"/>
  <c r="AX119" i="25" s="1"/>
  <c r="AY119" i="25" s="1"/>
  <c r="AC118" i="25"/>
  <c r="AB118" i="25"/>
  <c r="AA118" i="25"/>
  <c r="Z118" i="25"/>
  <c r="Y118" i="25"/>
  <c r="X118" i="25"/>
  <c r="W118" i="25"/>
  <c r="V118" i="25"/>
  <c r="U118" i="25"/>
  <c r="T118" i="25"/>
  <c r="S118" i="25"/>
  <c r="R118" i="25"/>
  <c r="Q118" i="25"/>
  <c r="P118" i="25"/>
  <c r="L118" i="25"/>
  <c r="K118" i="25"/>
  <c r="I118" i="25"/>
  <c r="H118" i="25"/>
  <c r="G118" i="25"/>
  <c r="E118" i="25"/>
  <c r="AW117" i="25"/>
  <c r="AX117" i="25" s="1"/>
  <c r="AY117" i="25" s="1"/>
  <c r="AW116" i="25"/>
  <c r="AX116" i="25" s="1"/>
  <c r="AY116" i="25" s="1"/>
  <c r="AC115" i="25"/>
  <c r="AB115" i="25"/>
  <c r="AA115" i="25"/>
  <c r="Z115" i="25"/>
  <c r="Y115" i="25"/>
  <c r="X115" i="25"/>
  <c r="W115" i="25"/>
  <c r="V115" i="25"/>
  <c r="U115" i="25"/>
  <c r="T115" i="25"/>
  <c r="S115" i="25"/>
  <c r="R115" i="25"/>
  <c r="Q115" i="25"/>
  <c r="P115" i="25"/>
  <c r="L115" i="25"/>
  <c r="K115" i="25"/>
  <c r="I115" i="25"/>
  <c r="H115" i="25"/>
  <c r="G115" i="25"/>
  <c r="E115" i="25"/>
  <c r="AW114" i="25"/>
  <c r="AX114" i="25" s="1"/>
  <c r="AY114" i="25" s="1"/>
  <c r="AW113" i="25"/>
  <c r="AX113" i="25" s="1"/>
  <c r="AY113" i="25" s="1"/>
  <c r="T105" i="25"/>
  <c r="S105" i="25"/>
  <c r="R105" i="25"/>
  <c r="Q105" i="25"/>
  <c r="P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22"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81" i="55"/>
  <c r="P581" i="55"/>
  <c r="J555" i="55"/>
  <c r="P555" i="55"/>
  <c r="E63" i="33"/>
  <c r="D14" i="8" s="1"/>
  <c r="D16" i="34"/>
  <c r="G9" i="56"/>
  <c r="I9" i="56" s="1"/>
  <c r="AY74" i="45"/>
  <c r="H4" i="45" s="1"/>
  <c r="AX78" i="45"/>
  <c r="AX79" i="45" s="1"/>
  <c r="Q63" i="33"/>
  <c r="J82" i="23"/>
  <c r="I81" i="23"/>
  <c r="AA63" i="33"/>
  <c r="Y63" i="33"/>
  <c r="AC63" i="33"/>
  <c r="AW44" i="33"/>
  <c r="AX44" i="33" s="1"/>
  <c r="AY44" i="33" s="1"/>
  <c r="AW56" i="33"/>
  <c r="AX56" i="33" s="1"/>
  <c r="AY56" i="33" s="1"/>
  <c r="W122" i="25"/>
  <c r="AW115" i="25"/>
  <c r="AX115" i="25" s="1"/>
  <c r="AY115" i="25" s="1"/>
  <c r="S63" i="33"/>
  <c r="H13" i="34" s="1"/>
  <c r="W63" i="33"/>
  <c r="AW32" i="33"/>
  <c r="AX32" i="33" s="1"/>
  <c r="AY32" i="33" s="1"/>
  <c r="S122" i="25"/>
  <c r="AA122"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22" i="25"/>
  <c r="U122" i="25"/>
  <c r="Y122" i="25"/>
  <c r="AC122" i="25"/>
  <c r="AW42" i="25"/>
  <c r="AX42" i="25" s="1"/>
  <c r="AY42" i="25" s="1"/>
  <c r="E122" i="25"/>
  <c r="D16" i="8" s="1"/>
  <c r="L122" i="25"/>
  <c r="M16" i="8" s="1"/>
  <c r="X122" i="25"/>
  <c r="I122" i="25"/>
  <c r="I16" i="8" s="1"/>
  <c r="F8" i="25"/>
  <c r="R122" i="25"/>
  <c r="Z122" i="25"/>
  <c r="V122" i="25"/>
  <c r="F21" i="25"/>
  <c r="F32" i="25"/>
  <c r="F42" i="25"/>
  <c r="F51" i="25"/>
  <c r="F60" i="25"/>
  <c r="F69" i="25"/>
  <c r="F78" i="25"/>
  <c r="F87" i="25"/>
  <c r="F96" i="25"/>
  <c r="AW8" i="25"/>
  <c r="AX8" i="25" s="1"/>
  <c r="AY8" i="25" s="1"/>
  <c r="T122" i="25"/>
  <c r="I15" i="34" s="1"/>
  <c r="AB122"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22" i="25"/>
  <c r="E15" i="34" s="1"/>
  <c r="N126" i="25"/>
  <c r="N127" i="25" s="1"/>
  <c r="G122" i="25"/>
  <c r="F16" i="8" s="1"/>
  <c r="K122" i="25"/>
  <c r="K16" i="8" s="1"/>
  <c r="AW32" i="25"/>
  <c r="AX32" i="25" s="1"/>
  <c r="AY32" i="25" s="1"/>
  <c r="AW51" i="25"/>
  <c r="AX51" i="25" s="1"/>
  <c r="AY51" i="25" s="1"/>
  <c r="AW69" i="25"/>
  <c r="AX69" i="25" s="1"/>
  <c r="AY69" i="25" s="1"/>
  <c r="AW87" i="25"/>
  <c r="AX87" i="25" s="1"/>
  <c r="AY87" i="25" s="1"/>
  <c r="AW105" i="25"/>
  <c r="AX105" i="25" s="1"/>
  <c r="AY105" i="25" s="1"/>
  <c r="AW118" i="25"/>
  <c r="AX118" i="25" s="1"/>
  <c r="AY118"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67" i="33" l="1"/>
  <c r="R68" i="33" s="1"/>
  <c r="G13" i="34"/>
  <c r="Y97" i="26"/>
  <c r="Y98" i="26" s="1"/>
  <c r="N16" i="34"/>
  <c r="R68" i="35"/>
  <c r="R69" i="35" s="1"/>
  <c r="G17" i="34"/>
  <c r="Q68" i="35"/>
  <c r="Q69" i="35" s="1"/>
  <c r="F17" i="34"/>
  <c r="V74" i="24"/>
  <c r="V75" i="24" s="1"/>
  <c r="K14" i="34"/>
  <c r="X97" i="26"/>
  <c r="X98" i="26" s="1"/>
  <c r="M16" i="34"/>
  <c r="R106" i="23"/>
  <c r="R107" i="23" s="1"/>
  <c r="G12" i="34"/>
  <c r="W74" i="24"/>
  <c r="W75" i="24" s="1"/>
  <c r="L14" i="34"/>
  <c r="AC74" i="24"/>
  <c r="AC75" i="24" s="1"/>
  <c r="R14" i="34"/>
  <c r="AA97" i="26"/>
  <c r="AA98" i="26" s="1"/>
  <c r="P16" i="34"/>
  <c r="Z97" i="26"/>
  <c r="Z98" i="26" s="1"/>
  <c r="O16" i="34"/>
  <c r="T97" i="26"/>
  <c r="T98" i="26" s="1"/>
  <c r="I16" i="34"/>
  <c r="S126" i="25"/>
  <c r="S127" i="25" s="1"/>
  <c r="H15" i="34"/>
  <c r="S74" i="24"/>
  <c r="S75" i="24" s="1"/>
  <c r="H14" i="34"/>
  <c r="Y74" i="24"/>
  <c r="N14" i="34"/>
  <c r="T74" i="24"/>
  <c r="T75" i="24" s="1"/>
  <c r="I14" i="34"/>
  <c r="Z74" i="24"/>
  <c r="Z75" i="24" s="1"/>
  <c r="O14" i="34"/>
  <c r="W97" i="26"/>
  <c r="L16" i="34"/>
  <c r="W68" i="35"/>
  <c r="W69" i="35" s="1"/>
  <c r="L17" i="34"/>
  <c r="S106" i="23"/>
  <c r="S107" i="23" s="1"/>
  <c r="H12" i="34"/>
  <c r="X67" i="33"/>
  <c r="X68" i="33" s="1"/>
  <c r="M13" i="34"/>
  <c r="Y67" i="33"/>
  <c r="Y68" i="33" s="1"/>
  <c r="N13" i="34"/>
  <c r="Q67" i="33"/>
  <c r="Q68" i="33" s="1"/>
  <c r="F13" i="34"/>
  <c r="T67" i="33"/>
  <c r="T68" i="33" s="1"/>
  <c r="I13" i="34"/>
  <c r="AA74" i="24"/>
  <c r="AA75" i="24" s="1"/>
  <c r="P14" i="34"/>
  <c r="AB74" i="24"/>
  <c r="AB75" i="24" s="1"/>
  <c r="Q14" i="34"/>
  <c r="AV97" i="26"/>
  <c r="AV98" i="26" s="1"/>
  <c r="AK16" i="34"/>
  <c r="Q126" i="25"/>
  <c r="F15" i="34"/>
  <c r="Q97" i="26"/>
  <c r="F16" i="34"/>
  <c r="S67" i="33"/>
  <c r="S68" i="33" s="1"/>
  <c r="Z67" i="33"/>
  <c r="Z68" i="33" s="1"/>
  <c r="O13" i="34"/>
  <c r="U74" i="24"/>
  <c r="J14" i="34"/>
  <c r="R74" i="24"/>
  <c r="R75" i="24" s="1"/>
  <c r="G14" i="34"/>
  <c r="R126" i="25"/>
  <c r="R127" i="25" s="1"/>
  <c r="G15" i="34"/>
  <c r="AB97" i="26"/>
  <c r="AB98" i="26" s="1"/>
  <c r="Q16" i="34"/>
  <c r="R97" i="26"/>
  <c r="R98" i="26" s="1"/>
  <c r="G16" i="34"/>
  <c r="U97" i="26"/>
  <c r="J16" i="34"/>
  <c r="U68" i="35"/>
  <c r="U69" i="35" s="1"/>
  <c r="J17" i="34"/>
  <c r="S68" i="35"/>
  <c r="S69" i="35" s="1"/>
  <c r="H17" i="34"/>
  <c r="U67" i="33"/>
  <c r="J13" i="34"/>
  <c r="W67" i="33"/>
  <c r="W68" i="33" s="1"/>
  <c r="L13" i="34"/>
  <c r="AA67" i="33"/>
  <c r="AA68" i="33" s="1"/>
  <c r="P13" i="34"/>
  <c r="AC68" i="35"/>
  <c r="AC69" i="35" s="1"/>
  <c r="R17" i="34"/>
  <c r="AC97" i="26"/>
  <c r="AC98" i="26" s="1"/>
  <c r="R16" i="34"/>
  <c r="AC126" i="25"/>
  <c r="AC127" i="25" s="1"/>
  <c r="R15" i="34"/>
  <c r="AB126" i="25"/>
  <c r="AB127" i="25" s="1"/>
  <c r="Q15" i="34"/>
  <c r="AA126" i="25"/>
  <c r="AA127" i="25" s="1"/>
  <c r="P15" i="34"/>
  <c r="Z126" i="25"/>
  <c r="O15" i="34"/>
  <c r="Y126" i="25"/>
  <c r="Y127" i="25" s="1"/>
  <c r="N15" i="34"/>
  <c r="W126" i="25"/>
  <c r="W127" i="25" s="1"/>
  <c r="L15" i="34"/>
  <c r="V126" i="25"/>
  <c r="V127" i="25" s="1"/>
  <c r="K15" i="34"/>
  <c r="U126" i="25"/>
  <c r="U127" i="25" s="1"/>
  <c r="J15" i="34"/>
  <c r="AC67" i="33"/>
  <c r="AC68" i="33" s="1"/>
  <c r="R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26" i="25"/>
  <c r="X127" i="25" s="1"/>
  <c r="M15" i="34"/>
  <c r="I80" i="23"/>
  <c r="J81" i="23"/>
  <c r="U68" i="33"/>
  <c r="K18" i="8"/>
  <c r="M18" i="8"/>
  <c r="H3" i="35"/>
  <c r="D18" i="8"/>
  <c r="F64" i="35"/>
  <c r="H3" i="26"/>
  <c r="F93" i="26"/>
  <c r="U98" i="26"/>
  <c r="D17" i="8"/>
  <c r="Q98" i="26"/>
  <c r="S97" i="26"/>
  <c r="S98" i="26" s="1"/>
  <c r="W98" i="26"/>
  <c r="M17" i="8"/>
  <c r="K17" i="8"/>
  <c r="J93" i="26"/>
  <c r="Q127" i="25"/>
  <c r="Z127" i="25"/>
  <c r="F122" i="25"/>
  <c r="T126" i="25"/>
  <c r="T127" i="25" s="1"/>
  <c r="Y75" i="24"/>
  <c r="U75" i="24"/>
  <c r="F70" i="24"/>
  <c r="Q74" i="24"/>
  <c r="Q75" i="24" s="1"/>
  <c r="F63" i="33"/>
  <c r="AB67" i="33"/>
  <c r="AB68" i="33" s="1"/>
  <c r="AC83" i="22"/>
  <c r="AC84" i="22" s="1"/>
  <c r="F102" i="23"/>
  <c r="Q106" i="23"/>
  <c r="Q107" i="23" s="1"/>
  <c r="F79" i="22"/>
  <c r="AW93" i="26"/>
  <c r="P97" i="26"/>
  <c r="P98" i="26" s="1"/>
  <c r="H3" i="25"/>
  <c r="AW122" i="25"/>
  <c r="P126" i="25"/>
  <c r="P127"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26" i="25"/>
  <c r="AW127" i="25" s="1"/>
  <c r="AX122"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26" i="25"/>
  <c r="AX127" i="25" s="1"/>
  <c r="AY122"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T38" i="20" s="1"/>
  <c r="T12" i="8" s="1"/>
  <c r="H34" i="20"/>
  <c r="X34" i="20"/>
  <c r="AB34" i="19"/>
  <c r="T34" i="19"/>
  <c r="L38" i="20"/>
  <c r="R12" i="8" s="1"/>
  <c r="AB38" i="20"/>
  <c r="V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O50" i="25"/>
  <c r="H50" i="25" s="1"/>
  <c r="O25" i="46"/>
  <c r="H25" i="46" s="1"/>
  <c r="O55" i="9"/>
  <c r="O19" i="46"/>
  <c r="H19" i="46" s="1"/>
  <c r="O23" i="44"/>
  <c r="H23" i="44" s="1"/>
  <c r="O47" i="52"/>
  <c r="H47" i="52" s="1"/>
  <c r="H46" i="52" s="1"/>
  <c r="O48" i="45"/>
  <c r="H48" i="45" s="1"/>
  <c r="O22" i="35"/>
  <c r="H22" i="35" s="1"/>
  <c r="O114" i="25"/>
  <c r="O105" i="25" s="1"/>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H17" i="47"/>
  <c r="O53" i="23"/>
  <c r="H69" i="23"/>
  <c r="H53" i="23" s="1"/>
  <c r="O20" i="25"/>
  <c r="O32" i="45"/>
  <c r="H37" i="45"/>
  <c r="H32" i="45" s="1"/>
  <c r="O64" i="26"/>
  <c r="H69" i="26"/>
  <c r="H64" i="26" s="1"/>
  <c r="H25" i="45"/>
  <c r="H23" i="45" s="1"/>
  <c r="O42" i="26"/>
  <c r="H45" i="26"/>
  <c r="H42" i="26" s="1"/>
  <c r="O30" i="22"/>
  <c r="H30" i="22" s="1"/>
  <c r="O72" i="26"/>
  <c r="O52" i="22"/>
  <c r="O51" i="22" s="1"/>
  <c r="O50" i="22"/>
  <c r="O44" i="47"/>
  <c r="H45" i="47"/>
  <c r="O20" i="47"/>
  <c r="H25" i="47"/>
  <c r="H20" i="47" s="1"/>
  <c r="O31" i="43"/>
  <c r="O39" i="43"/>
  <c r="O36" i="22"/>
  <c r="H39" i="22"/>
  <c r="H36" i="22" s="1"/>
  <c r="H114"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H102" i="23"/>
  <c r="H13" i="8" s="1"/>
  <c r="O57" i="46"/>
  <c r="H84" i="44"/>
  <c r="H23" i="8" s="1"/>
  <c r="O122" i="25"/>
  <c r="H70" i="24"/>
  <c r="H15" i="8" s="1"/>
  <c r="O106" i="23"/>
  <c r="O107" i="23" s="1"/>
  <c r="D12" i="34"/>
  <c r="O68" i="35"/>
  <c r="D17" i="34"/>
  <c r="H122" i="25"/>
  <c r="H16" i="8" s="1"/>
  <c r="H69" i="43"/>
  <c r="H73" i="43" s="1"/>
  <c r="H74" i="43"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D20" i="34"/>
  <c r="H13" i="56"/>
  <c r="J13" i="56" s="1"/>
  <c r="O61" i="46"/>
  <c r="O62" i="46" s="1"/>
  <c r="H106" i="23"/>
  <c r="H107" i="23" s="1"/>
  <c r="H74" i="24"/>
  <c r="H75" i="24" s="1"/>
  <c r="H88" i="44"/>
  <c r="H89" i="44" s="1"/>
  <c r="O126" i="25"/>
  <c r="O127" i="25" s="1"/>
  <c r="H126" i="25"/>
  <c r="H127" i="25" s="1"/>
  <c r="O67" i="33"/>
  <c r="O68" i="33" s="1"/>
  <c r="E27" i="34"/>
  <c r="D13" i="34"/>
  <c r="O83" i="22"/>
  <c r="D11" i="34"/>
  <c r="O70" i="49"/>
  <c r="D23" i="34"/>
  <c r="H20" i="8"/>
  <c r="H17" i="8"/>
  <c r="H21" i="8"/>
  <c r="H12" i="8"/>
  <c r="H70" i="49"/>
  <c r="H71" i="49" s="1"/>
  <c r="P49" i="47" l="1"/>
  <c r="H49" i="47" s="1"/>
  <c r="H47" i="47" s="1"/>
  <c r="P46" i="47"/>
  <c r="F438" i="55"/>
  <c r="F651" i="55" s="1"/>
  <c r="S2871" i="51"/>
  <c r="B11" i="56" s="1"/>
  <c r="N19" i="47"/>
  <c r="P44" i="47" l="1"/>
  <c r="H46" i="47"/>
  <c r="H44" i="47" s="1"/>
  <c r="AY19" i="47"/>
  <c r="AZ19" i="47" s="1"/>
  <c r="N8" i="47"/>
  <c r="AY8" i="47" l="1"/>
  <c r="AZ8" i="47" s="1"/>
  <c r="N66" i="47"/>
  <c r="G11" i="56" l="1"/>
  <c r="I11" i="56" s="1"/>
  <c r="N70" i="47"/>
  <c r="AY66" i="47"/>
  <c r="AY70" i="47" l="1"/>
  <c r="AY71" i="47" s="1"/>
  <c r="AZ66" i="47"/>
  <c r="H4" i="47" s="1"/>
  <c r="I438" i="55" l="1"/>
  <c r="I651" i="55" s="1"/>
  <c r="O19" i="47"/>
  <c r="U2871" i="51" l="1"/>
  <c r="D11" i="56" s="1"/>
  <c r="P19" i="47"/>
  <c r="G438" i="55"/>
  <c r="G651" i="55" s="1"/>
  <c r="P449" i="55"/>
  <c r="T2871" i="51"/>
  <c r="C11" i="56" s="1"/>
  <c r="E11" i="56" l="1"/>
  <c r="P8" i="47"/>
  <c r="P66" i="47" s="1"/>
  <c r="P70" i="47" s="1"/>
  <c r="H19" i="47"/>
  <c r="H8" i="47" s="1"/>
  <c r="H66" i="47" s="1"/>
  <c r="O8" i="47"/>
  <c r="O66" i="47" s="1"/>
  <c r="H651" i="55"/>
  <c r="J651" i="55" s="1"/>
  <c r="H438" i="55"/>
  <c r="J438" i="55" s="1"/>
  <c r="D18" i="34" l="1"/>
  <c r="D27" i="34" s="1"/>
  <c r="O70" i="47"/>
  <c r="H11" i="56"/>
  <c r="J11" i="56" s="1"/>
  <c r="H19" i="8"/>
  <c r="H29" i="8" s="1"/>
  <c r="H33" i="8" s="1"/>
  <c r="H39" i="8" s="1"/>
  <c r="H70" i="47"/>
  <c r="H71" i="47" s="1"/>
  <c r="P438" i="55"/>
</calcChain>
</file>

<file path=xl/sharedStrings.xml><?xml version="1.0" encoding="utf-8"?>
<sst xmlns="http://schemas.openxmlformats.org/spreadsheetml/2006/main" count="14958" uniqueCount="5159">
  <si>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</si>
  <si>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</si>
  <si>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</si>
  <si>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</si>
  <si>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</si>
  <si>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</si>
  <si>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</si>
  <si>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</si>
  <si>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</si>
  <si>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</si>
  <si>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</si>
  <si>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</si>
  <si>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</si>
  <si>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</si>
  <si>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</si>
  <si>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</si>
  <si>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</si>
  <si>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</si>
  <si>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</si>
  <si>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</si>
  <si>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</si>
  <si>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</si>
  <si>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</si>
  <si>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</si>
  <si>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</si>
  <si>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</si>
  <si>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</si>
  <si>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</si>
  <si>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</si>
  <si>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</si>
  <si>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</si>
  <si>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</si>
  <si>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</si>
  <si>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</si>
  <si>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</si>
  <si>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</si>
  <si>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</si>
  <si>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</si>
  <si>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</si>
  <si>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</si>
  <si>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</si>
  <si>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</si>
  <si>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</si>
  <si>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</si>
  <si>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</si>
  <si>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</si>
  <si>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</si>
  <si>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</si>
  <si>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</si>
  <si>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</si>
  <si>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</si>
  <si>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</si>
  <si>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</si>
  <si>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</si>
  <si>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</si>
  <si>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</si>
  <si>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</si>
  <si>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</si>
  <si>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</si>
  <si>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</si>
  <si>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</si>
  <si>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</si>
  <si>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</si>
  <si>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</si>
  <si>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</si>
  <si>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</si>
  <si>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</si>
  <si>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</si>
  <si>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</si>
  <si>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</si>
  <si>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</si>
  <si>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</si>
  <si>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</si>
  <si>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</si>
  <si>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</si>
  <si>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</si>
  <si>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</si>
  <si>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</si>
  <si>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</si>
  <si>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</si>
  <si>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</si>
  <si>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</si>
  <si>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</si>
  <si>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</si>
  <si>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</si>
  <si>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</si>
  <si>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</si>
  <si>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</si>
  <si>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</si>
  <si>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</si>
  <si>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</si>
  <si>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</si>
  <si>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</si>
  <si>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</si>
  <si>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</si>
  <si>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</si>
  <si>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</si>
  <si>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</si>
  <si>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</si>
  <si>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</si>
  <si>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</si>
  <si>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</si>
  <si>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</si>
  <si>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</si>
  <si>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</si>
  <si>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</si>
  <si>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</si>
  <si>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</si>
  <si>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</si>
  <si>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</si>
  <si>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</si>
  <si>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</si>
  <si>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</si>
  <si>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</si>
  <si>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</si>
  <si>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</si>
  <si>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</si>
  <si>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</si>
  <si>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</si>
  <si>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</si>
  <si>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</si>
  <si>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</si>
  <si>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</si>
  <si>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</si>
  <si>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</si>
  <si>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</si>
  <si>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</si>
  <si>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</si>
  <si>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</si>
  <si>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</si>
  <si>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</si>
  <si>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</si>
  <si>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</si>
  <si>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</si>
  <si>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</si>
  <si>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</si>
  <si>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</si>
  <si>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</si>
  <si>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</si>
  <si>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</si>
  <si>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</si>
  <si>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</si>
  <si>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</si>
  <si>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</si>
  <si>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</si>
  <si>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</si>
  <si>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</si>
  <si>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</si>
  <si>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</si>
  <si>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</si>
  <si>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</si>
  <si>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</si>
  <si>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</si>
  <si>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</si>
  <si>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</si>
  <si>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</si>
  <si>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</si>
  <si>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</si>
  <si>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</si>
  <si>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</si>
  <si>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</si>
  <si>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</si>
  <si>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</si>
  <si>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</si>
  <si>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</si>
  <si>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</si>
  <si>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</si>
  <si>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</si>
  <si>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</si>
  <si>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</si>
  <si>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</si>
  <si>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</si>
  <si>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</si>
  <si>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</si>
  <si>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</si>
  <si>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</si>
  <si>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</si>
  <si>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</si>
  <si>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</si>
  <si>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</si>
  <si>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</si>
  <si>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</si>
  <si>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</si>
  <si>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</si>
  <si>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</si>
  <si>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</si>
  <si>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</si>
  <si>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</si>
  <si>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</si>
  <si>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</si>
  <si>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</si>
  <si>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</si>
  <si>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</si>
  <si>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</si>
  <si>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</si>
  <si>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</si>
  <si>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</si>
  <si>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</si>
  <si>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</si>
  <si>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</si>
  <si>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</si>
  <si>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</si>
  <si>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</si>
  <si>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</si>
  <si>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</si>
  <si>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</si>
  <si>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</si>
  <si>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</si>
  <si>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</si>
  <si>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</si>
  <si>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</si>
  <si>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</si>
  <si>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</si>
  <si>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</si>
  <si>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</si>
  <si>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</si>
  <si>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</si>
  <si>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</si>
  <si>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</si>
  <si>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</si>
  <si>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</si>
  <si>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</si>
  <si>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</si>
  <si>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</si>
  <si>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</si>
  <si>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</si>
  <si>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</si>
  <si>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</si>
  <si>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</si>
  <si>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</si>
  <si>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</si>
  <si>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</si>
  <si>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</si>
  <si>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</si>
  <si>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</si>
  <si>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</si>
  <si>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</si>
  <si>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</si>
  <si>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</si>
  <si>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</si>
  <si>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</si>
  <si>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</si>
  <si>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</si>
  <si>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</si>
  <si>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</si>
  <si>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</si>
  <si>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</si>
  <si>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</si>
  <si>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</si>
  <si>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</si>
  <si>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</si>
  <si>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</si>
  <si>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</si>
  <si>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</si>
  <si>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</si>
  <si>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</si>
  <si>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</si>
  <si>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</si>
  <si>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</si>
  <si>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</si>
  <si>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</si>
  <si>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</si>
  <si>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</si>
  <si>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</si>
  <si>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</si>
  <si>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</si>
  <si>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</si>
  <si>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</si>
  <si>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</si>
  <si>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</si>
  <si>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</si>
  <si>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</si>
  <si>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</si>
  <si>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</si>
  <si>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</si>
  <si>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</si>
  <si>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</si>
  <si>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</si>
  <si>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</si>
  <si>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</si>
  <si>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</si>
  <si>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</si>
  <si>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</si>
  <si>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</si>
  <si>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</si>
  <si>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</si>
  <si>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</si>
  <si>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</si>
  <si>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</si>
  <si>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</si>
  <si>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</si>
  <si>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</si>
  <si>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</si>
  <si>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</si>
  <si>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</si>
  <si>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</si>
  <si>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</si>
  <si>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</si>
  <si>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</si>
  <si>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</si>
  <si>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</si>
  <si>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</si>
  <si>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</si>
  <si>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</si>
  <si>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</si>
  <si>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</si>
  <si>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</si>
  <si>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</si>
  <si>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</si>
  <si>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</si>
  <si>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</si>
  <si>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</si>
  <si>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</si>
  <si>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</si>
  <si>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</si>
  <si>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</si>
  <si>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</si>
  <si>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</si>
  <si>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</si>
  <si>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</si>
  <si>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</si>
  <si>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</si>
  <si>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</si>
  <si>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</si>
  <si>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</si>
  <si>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</si>
  <si>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</si>
  <si>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</si>
  <si>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</si>
  <si>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</si>
  <si>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</si>
  <si>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</si>
  <si>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</si>
  <si>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</si>
  <si>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</si>
  <si>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</si>
  <si>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</si>
  <si>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</si>
  <si>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</si>
  <si>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</si>
  <si>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</si>
  <si>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</si>
  <si>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</si>
  <si>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</si>
  <si>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</si>
  <si>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</si>
  <si>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</si>
  <si>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</si>
  <si>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</si>
  <si>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</si>
  <si>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</si>
  <si>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</si>
  <si>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</si>
  <si>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</si>
  <si>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</si>
  <si>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</si>
  <si>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</si>
  <si>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</si>
  <si>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</si>
  <si>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</si>
  <si>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</si>
  <si>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</si>
  <si>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</si>
  <si>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</si>
  <si>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</si>
  <si>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</si>
  <si>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</si>
  <si>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</si>
  <si>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</si>
  <si>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</si>
  <si>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</si>
  <si>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</si>
  <si>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</si>
  <si>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</si>
  <si>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</si>
  <si>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</si>
  <si>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</si>
  <si>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</si>
  <si>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</si>
  <si>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</si>
  <si>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</si>
  <si>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</si>
  <si>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</si>
  <si>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</si>
  <si>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</si>
  <si>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</si>
  <si>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</si>
  <si>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</si>
  <si>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</si>
  <si>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</si>
  <si>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</si>
  <si>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</si>
  <si>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</si>
  <si>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</si>
  <si>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</si>
  <si>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</si>
  <si>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</si>
  <si>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</si>
  <si>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</si>
  <si>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</si>
  <si>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</si>
  <si>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</si>
  <si>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</si>
  <si>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</si>
  <si>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</si>
  <si>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</si>
  <si>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</si>
  <si>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</si>
  <si>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</si>
  <si>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</si>
  <si>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</si>
  <si>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</si>
  <si>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</si>
  <si>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</si>
  <si>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</si>
  <si>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</si>
  <si>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</si>
  <si>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</si>
  <si>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</si>
  <si>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</si>
  <si>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</si>
  <si>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</si>
  <si>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</si>
  <si>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</si>
  <si>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</si>
  <si>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</si>
  <si>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</si>
  <si>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</si>
  <si>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</si>
  <si>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</si>
  <si>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</si>
  <si>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</si>
  <si>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</si>
  <si>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</si>
  <si>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</si>
  <si>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</si>
  <si>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</si>
  <si>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</si>
  <si>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</si>
  <si>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</si>
  <si>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</si>
  <si>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</si>
  <si>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</si>
  <si>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</si>
  <si>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</si>
  <si>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</si>
  <si>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</si>
  <si>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</si>
  <si>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</si>
  <si>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</si>
  <si>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</si>
  <si>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</si>
  <si>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</si>
  <si>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</si>
  <si>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</si>
  <si>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</si>
  <si>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</si>
  <si>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</si>
  <si>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</si>
  <si>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</si>
  <si>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</si>
  <si>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</si>
  <si>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</si>
  <si>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</si>
  <si>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</si>
  <si>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</si>
  <si>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</si>
  <si>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</si>
  <si>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</si>
  <si>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</si>
  <si>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</si>
  <si>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</si>
  <si>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</si>
  <si>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</si>
  <si>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</si>
  <si>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</si>
  <si>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</si>
  <si>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</si>
  <si>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</si>
  <si>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</si>
  <si>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</si>
  <si>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</si>
  <si>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</si>
  <si>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</si>
  <si>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</si>
  <si>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</si>
  <si>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</si>
  <si>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</si>
  <si>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</si>
  <si>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</si>
  <si>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</si>
  <si>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</si>
  <si>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</si>
  <si>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</si>
  <si>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</si>
  <si>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</si>
  <si>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</si>
  <si>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</si>
  <si>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</si>
  <si>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</si>
  <si>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</si>
  <si>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</si>
  <si>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</si>
  <si>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</si>
  <si>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</si>
  <si>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</si>
  <si>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</si>
  <si>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</si>
  <si>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</si>
  <si>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</si>
  <si>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</si>
  <si>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</si>
  <si>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</si>
  <si>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</si>
  <si>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</si>
  <si>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</si>
  <si>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</si>
  <si>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</si>
  <si>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</si>
  <si>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</si>
  <si>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</si>
  <si>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</si>
  <si>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</si>
  <si>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</si>
  <si>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</si>
  <si>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</si>
  <si>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</si>
  <si>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</si>
  <si>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</si>
  <si>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</si>
  <si>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</si>
  <si>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</si>
  <si>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</si>
  <si>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</si>
  <si>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</si>
  <si>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</si>
  <si>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</si>
  <si>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</si>
  <si>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</si>
  <si>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</si>
  <si>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</si>
  <si>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</si>
  <si>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</si>
  <si>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</si>
  <si>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</si>
  <si>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</si>
  <si>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</si>
  <si>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</si>
  <si>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</si>
  <si>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</si>
  <si>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</si>
  <si>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</si>
  <si>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</si>
  <si>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</si>
  <si>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</si>
  <si>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</si>
  <si>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</si>
  <si>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</si>
  <si>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</si>
  <si>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</si>
  <si>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</si>
  <si>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</si>
  <si>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</si>
  <si>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</si>
  <si>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</si>
  <si>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</si>
  <si>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</si>
  <si>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</si>
  <si>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</si>
  <si>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</si>
  <si>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</si>
  <si>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</si>
  <si>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</si>
  <si>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</si>
  <si>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</si>
  <si>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</si>
  <si>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</si>
  <si>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</si>
  <si>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</si>
  <si>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</si>
  <si>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</si>
  <si>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</si>
  <si>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</si>
  <si>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</si>
  <si>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</si>
  <si>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</si>
  <si>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</si>
  <si>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</si>
  <si>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</si>
  <si>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</si>
  <si>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</si>
  <si>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</si>
  <si>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</si>
  <si>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</si>
  <si>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</si>
  <si>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</si>
  <si>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</si>
  <si>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</si>
  <si>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</si>
  <si>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</si>
  <si>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</si>
  <si>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</si>
  <si>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</si>
  <si>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</si>
  <si>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</si>
  <si>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</si>
  <si>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</si>
  <si>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</si>
  <si>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</si>
  <si>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</si>
  <si>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</si>
  <si>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</si>
  <si>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</si>
  <si>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</si>
  <si>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</si>
  <si>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</si>
  <si>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</si>
  <si>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</si>
  <si>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</si>
  <si>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</si>
  <si>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</si>
  <si>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</si>
  <si>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</si>
  <si>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</si>
  <si>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</si>
  <si>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</si>
  <si>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</si>
  <si>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</si>
  <si>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</si>
  <si>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</si>
  <si>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</si>
  <si>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</si>
  <si>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</si>
  <si>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</si>
  <si>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</si>
  <si>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</si>
  <si>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</si>
  <si>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</si>
  <si>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</si>
  <si>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</si>
  <si>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</si>
  <si>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</si>
  <si>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</si>
  <si>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</si>
  <si>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</si>
  <si>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</si>
  <si>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</si>
  <si>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</si>
  <si>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</si>
  <si>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</si>
  <si>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</si>
  <si>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</si>
  <si>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</si>
  <si>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</si>
  <si>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</si>
  <si>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</si>
  <si>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</si>
  <si>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</si>
  <si>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</si>
  <si>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</si>
  <si>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</si>
  <si>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</si>
  <si>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</si>
  <si>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</si>
  <si>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</si>
  <si>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</si>
  <si>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</si>
  <si>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</si>
  <si>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</si>
  <si>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</si>
  <si>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</si>
  <si>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</si>
  <si>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</si>
  <si>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</si>
  <si>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</si>
  <si>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</si>
  <si>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</si>
  <si>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</si>
  <si>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</si>
  <si>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</si>
  <si>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</si>
  <si>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</si>
  <si>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</si>
  <si>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</si>
  <si>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</si>
  <si>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</si>
  <si>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</si>
  <si>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</si>
  <si>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</si>
  <si>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</si>
  <si>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</si>
  <si>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</si>
  <si>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</si>
  <si>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</si>
  <si>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</si>
  <si>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</si>
  <si>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</si>
  <si>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</si>
  <si>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</si>
  <si>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</si>
  <si>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</si>
  <si>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</si>
  <si>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</si>
  <si>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</si>
  <si>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</si>
  <si>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</si>
  <si>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</si>
  <si>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</si>
  <si>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</si>
  <si>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</si>
  <si>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</si>
  <si>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</si>
  <si>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</si>
  <si>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</si>
  <si>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</si>
  <si>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</si>
  <si>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</si>
  <si>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</si>
  <si>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</si>
  <si>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</si>
  <si>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</si>
  <si>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</si>
  <si>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</si>
  <si>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</si>
  <si>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</si>
  <si>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</si>
  <si>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</si>
  <si>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</si>
  <si>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</si>
  <si>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</si>
  <si>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</si>
  <si>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</si>
  <si>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</si>
  <si>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</si>
  <si>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</si>
  <si>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</si>
  <si>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</si>
  <si>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</si>
  <si>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</si>
  <si>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</si>
  <si>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</si>
  <si>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</si>
  <si>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</si>
  <si>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</si>
  <si>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</si>
  <si>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</si>
  <si>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</si>
  <si>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</si>
  <si>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</si>
  <si>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</si>
  <si>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</si>
  <si>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</si>
  <si>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</si>
  <si>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</si>
  <si>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</si>
  <si>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</si>
  <si>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</si>
  <si>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</si>
  <si>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</si>
  <si>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</si>
  <si>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</si>
  <si>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</si>
  <si>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</si>
  <si>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</si>
  <si>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</si>
  <si>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</si>
  <si>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</si>
  <si>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</si>
  <si>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</si>
  <si>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</si>
  <si>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</si>
  <si>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</si>
  <si>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</si>
  <si>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</si>
  <si>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</si>
  <si>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</si>
  <si>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</si>
  <si>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</si>
  <si>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</si>
  <si>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</si>
  <si>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</si>
  <si>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</si>
  <si>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</si>
  <si>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</si>
  <si>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</si>
  <si>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</si>
  <si>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</si>
  <si>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</si>
  <si>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</si>
  <si>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</si>
  <si>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</si>
  <si>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</si>
  <si>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</si>
  <si>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</si>
  <si>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</si>
  <si>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</si>
  <si>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</si>
  <si>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</si>
  <si>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</si>
  <si>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</si>
  <si>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</si>
  <si>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</si>
  <si>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</si>
  <si>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</si>
  <si>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</si>
  <si>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</si>
  <si>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</si>
  <si>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</si>
  <si>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</si>
  <si>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</si>
  <si>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</si>
  <si>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</si>
  <si>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</si>
  <si>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</si>
  <si>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</si>
  <si>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</si>
  <si>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</si>
  <si>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</si>
  <si>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</si>
  <si>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</si>
  <si>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</si>
  <si>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</si>
  <si>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</si>
  <si>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</si>
  <si>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</si>
  <si>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</si>
  <si>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</si>
  <si>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</si>
  <si>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</si>
  <si>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</si>
  <si>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</si>
  <si>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</si>
  <si>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</si>
  <si>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</si>
  <si>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</si>
  <si>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</si>
  <si>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</si>
  <si>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</si>
  <si>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</si>
  <si>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</si>
  <si>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</si>
  <si>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</si>
  <si>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</si>
  <si>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</si>
  <si>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</si>
  <si>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</si>
  <si>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</si>
  <si>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</si>
  <si>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</si>
  <si>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</si>
  <si>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</si>
  <si>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</si>
  <si>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</si>
  <si>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</si>
  <si>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</si>
  <si>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</si>
  <si>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</si>
  <si>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</si>
  <si>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</si>
  <si>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</si>
  <si>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</si>
  <si>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</si>
  <si>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</si>
  <si>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</si>
  <si>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</si>
  <si>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</si>
  <si>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</si>
  <si>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</si>
  <si>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</si>
  <si>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</si>
  <si>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</si>
  <si>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</si>
  <si>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</si>
  <si>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</si>
  <si>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</si>
  <si>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</si>
  <si>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</si>
  <si>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</si>
  <si>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</si>
  <si>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</si>
  <si>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</si>
  <si>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</si>
  <si>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</si>
  <si>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</si>
  <si>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</si>
  <si>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</si>
  <si>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</si>
  <si>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</si>
  <si>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</si>
  <si>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</si>
  <si>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</si>
  <si>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</si>
  <si>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</si>
  <si>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</si>
  <si>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</si>
  <si>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</si>
  <si>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</si>
  <si>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</si>
  <si>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</si>
  <si>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</si>
  <si>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</si>
  <si>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</si>
  <si>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</si>
  <si>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</si>
  <si>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</si>
  <si>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</si>
  <si>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</si>
  <si>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</si>
  <si>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</si>
  <si>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</si>
  <si>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</si>
  <si>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</si>
  <si>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</si>
  <si>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</si>
  <si>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</si>
  <si>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</si>
  <si>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</si>
  <si>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</si>
  <si>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</si>
  <si>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</si>
  <si>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</si>
  <si>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</si>
  <si>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</si>
  <si>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</si>
  <si>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</si>
  <si>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</si>
  <si>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</si>
  <si>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</si>
  <si>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</si>
  <si>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</si>
  <si>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</si>
  <si>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</si>
  <si>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</si>
  <si>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</si>
  <si>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</si>
  <si>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</si>
  <si>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</si>
  <si>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</si>
  <si>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</si>
  <si>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</si>
  <si>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</si>
  <si>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</si>
  <si>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</si>
  <si>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</si>
  <si>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</si>
  <si>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</si>
  <si>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</si>
  <si>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</si>
  <si>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</si>
  <si>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</si>
  <si>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</si>
  <si>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</si>
  <si>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</si>
  <si>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</si>
  <si>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</si>
  <si>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</si>
  <si>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</si>
  <si>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</si>
  <si>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</si>
  <si>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</si>
  <si>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</si>
  <si>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</si>
  <si>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</si>
  <si>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</si>
  <si>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</si>
  <si>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</si>
  <si>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</si>
  <si>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</si>
  <si>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</si>
  <si>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</si>
  <si>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</si>
  <si>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</si>
  <si>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</si>
  <si>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</si>
  <si>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</si>
  <si>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</si>
  <si>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</si>
  <si>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</si>
  <si>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</si>
  <si>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</si>
  <si>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</si>
  <si>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</si>
  <si>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</si>
  <si>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</si>
  <si>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</si>
  <si>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</si>
  <si>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</si>
  <si>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</si>
  <si>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</si>
  <si>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</si>
  <si>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</si>
  <si>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</si>
  <si>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</si>
  <si>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</si>
  <si>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</si>
  <si>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</si>
  <si>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</si>
  <si>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</si>
  <si>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</si>
  <si>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</si>
  <si>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</si>
  <si>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</si>
  <si>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</si>
  <si>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</si>
  <si>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</si>
  <si>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</si>
  <si>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</si>
  <si>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</si>
  <si>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</si>
  <si>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</si>
  <si>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</si>
  <si>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</si>
  <si>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</si>
  <si>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</si>
  <si>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</si>
  <si>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</si>
  <si>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</si>
  <si>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</si>
  <si>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</si>
  <si>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</si>
  <si>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</si>
  <si>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</si>
  <si>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</si>
  <si>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</si>
  <si>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</si>
  <si>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</si>
  <si>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</si>
  <si>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</si>
  <si>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</si>
  <si>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</si>
  <si>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</si>
  <si>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</si>
  <si>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</si>
  <si>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</si>
  <si>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</si>
  <si>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</si>
  <si>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</si>
  <si>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</si>
  <si>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</si>
  <si>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</si>
  <si>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</si>
  <si>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</si>
  <si>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</si>
  <si>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</si>
  <si>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</si>
  <si>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</si>
  <si>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</si>
  <si>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</si>
  <si>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</si>
  <si>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</si>
  <si>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</si>
  <si>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</si>
  <si>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</si>
  <si>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</si>
  <si>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</si>
  <si>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</si>
  <si>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</si>
  <si>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</si>
  <si>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</si>
  <si>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</si>
  <si>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</si>
  <si>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</si>
  <si>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</si>
  <si>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</si>
  <si>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</si>
  <si>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</si>
  <si>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</si>
  <si>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</si>
  <si>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</si>
  <si>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</si>
  <si>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</si>
  <si>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</si>
  <si>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</si>
  <si>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</si>
  <si>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</si>
  <si>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</si>
  <si>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</si>
  <si>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</si>
  <si>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</si>
  <si>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</si>
  <si>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</si>
  <si>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</si>
  <si>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</si>
  <si>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</si>
  <si>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</si>
  <si>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</si>
  <si>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</si>
  <si>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</si>
  <si>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</si>
  <si>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</si>
  <si>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</si>
  <si>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</si>
  <si>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</si>
  <si>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</si>
  <si>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</si>
  <si>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</si>
  <si>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</si>
  <si>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</si>
  <si>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</si>
  <si>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</si>
  <si>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</si>
  <si>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</si>
  <si>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</si>
  <si>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</si>
  <si>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</si>
  <si>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</si>
  <si>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</si>
  <si>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</si>
  <si>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</si>
  <si>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</si>
  <si>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</si>
  <si>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</si>
  <si>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</si>
  <si>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</si>
  <si>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</si>
  <si>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</si>
  <si>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</si>
  <si>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</si>
  <si>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</si>
  <si>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</si>
  <si>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</si>
  <si>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</si>
  <si>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</si>
  <si>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</si>
  <si>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</si>
  <si>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</si>
  <si>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</si>
  <si>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</si>
  <si>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</si>
  <si>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</si>
  <si>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</si>
  <si>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</si>
  <si>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</si>
  <si>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</si>
  <si>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</si>
  <si>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</si>
  <si>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</si>
  <si>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</si>
  <si>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</si>
  <si>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</si>
  <si>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</si>
  <si>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</si>
  <si>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</si>
  <si>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</si>
  <si>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</si>
  <si>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</si>
  <si>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</si>
  <si>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</si>
  <si>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</si>
  <si>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</si>
  <si>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</si>
  <si>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</si>
  <si>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</si>
  <si>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</si>
  <si>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</si>
  <si>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</si>
  <si>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</si>
  <si>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</si>
  <si>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</si>
  <si>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</si>
  <si>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</si>
  <si>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</si>
  <si>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</si>
  <si>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</si>
  <si>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</si>
  <si>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</si>
  <si>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</si>
  <si>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</si>
  <si>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</si>
  <si>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</si>
  <si>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</si>
  <si>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</si>
  <si>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</si>
  <si>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</si>
  <si>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</si>
  <si>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</si>
  <si>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</si>
  <si>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</si>
  <si>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</si>
  <si>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</si>
  <si>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</si>
  <si>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</si>
  <si>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</si>
  <si>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</si>
  <si>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</si>
  <si>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</si>
  <si>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</si>
  <si>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</si>
  <si>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</si>
  <si>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</si>
  <si>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</si>
  <si>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</si>
  <si>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</si>
  <si>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</si>
  <si>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</si>
  <si>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</si>
  <si>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</si>
  <si>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</si>
  <si>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</si>
  <si>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</si>
  <si>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</si>
  <si>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</si>
  <si>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</si>
  <si>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</si>
  <si>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</si>
  <si>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</si>
  <si>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</si>
  <si>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</si>
  <si>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</si>
  <si>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</si>
  <si>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</si>
  <si>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</si>
  <si>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</si>
  <si>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</si>
  <si>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</si>
  <si>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</si>
  <si>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</si>
  <si>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</si>
  <si>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</si>
  <si>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</si>
  <si>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</si>
  <si>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</si>
  <si>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</si>
  <si>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</si>
  <si>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</si>
  <si>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</si>
  <si>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</si>
  <si>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</si>
  <si>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</si>
  <si>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</si>
  <si>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</si>
  <si>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</si>
  <si>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</si>
  <si>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</si>
  <si>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</si>
  <si>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</si>
  <si>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</si>
  <si>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</si>
  <si>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</si>
  <si>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</si>
  <si>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</si>
  <si>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</si>
  <si>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</si>
  <si>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</si>
  <si>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</si>
  <si>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</si>
  <si>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</si>
  <si>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</si>
  <si>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</si>
  <si>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</si>
  <si>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</si>
  <si>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</si>
  <si>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</si>
  <si>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</si>
  <si>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</si>
  <si>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</si>
  <si>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</si>
  <si>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</si>
  <si>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</si>
  <si>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</si>
  <si>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</si>
  <si>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</si>
  <si>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</si>
  <si>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</si>
  <si>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</si>
  <si>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</si>
  <si>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</si>
  <si>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</si>
  <si>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</si>
  <si>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</si>
  <si>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</si>
  <si>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</si>
  <si>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</si>
  <si>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</si>
  <si>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</si>
  <si>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</si>
  <si>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</si>
  <si>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</si>
  <si>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</si>
  <si>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</si>
  <si>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</si>
  <si>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</si>
  <si>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</si>
  <si>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</si>
  <si>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</si>
  <si>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</si>
  <si>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</si>
  <si>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</si>
  <si>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</si>
  <si>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</si>
  <si>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</si>
  <si>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</si>
  <si>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</si>
  <si>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</si>
  <si>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</si>
  <si>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</si>
  <si>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</si>
  <si>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</si>
  <si>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</si>
  <si>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</si>
  <si>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</si>
  <si>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</si>
  <si>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</si>
  <si>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</si>
  <si>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</si>
  <si>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</si>
  <si>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</si>
  <si>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</si>
  <si>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</si>
  <si>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</si>
  <si>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</si>
  <si>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</si>
  <si>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</si>
  <si>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</si>
  <si>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</si>
  <si>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</si>
  <si>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</si>
  <si>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</si>
  <si>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</si>
  <si>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</si>
  <si>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</si>
  <si>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</si>
  <si>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</si>
  <si>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</si>
  <si>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</si>
  <si>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</si>
  <si>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</si>
  <si>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</si>
  <si>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</si>
  <si>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</si>
  <si>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</si>
  <si>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</si>
  <si>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</si>
  <si>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</si>
  <si>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</si>
  <si>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</si>
  <si>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</si>
  <si>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</si>
  <si>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</si>
  <si>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</si>
  <si>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</si>
  <si>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</si>
  <si>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</si>
  <si>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</si>
  <si>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</si>
  <si>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</si>
  <si>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</si>
  <si>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</si>
  <si>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</si>
  <si>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</si>
  <si>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</si>
  <si>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</si>
  <si>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</si>
  <si>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</si>
  <si>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</si>
  <si>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</si>
  <si>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</si>
  <si>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</si>
  <si>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</si>
  <si>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</si>
  <si>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</si>
  <si>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</si>
  <si>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</si>
  <si>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</si>
  <si>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</si>
  <si>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</si>
  <si>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</si>
  <si>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</si>
  <si>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</si>
  <si>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</si>
  <si>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</si>
  <si>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</si>
  <si>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</si>
  <si>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</si>
  <si>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</si>
  <si>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</si>
  <si>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</si>
  <si>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</si>
  <si>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</si>
  <si>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</si>
  <si>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</si>
  <si>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</si>
  <si>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</si>
  <si>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</si>
  <si>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</si>
  <si>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</si>
  <si>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</si>
  <si>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</si>
  <si>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</si>
  <si>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</si>
  <si>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</si>
  <si>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</si>
  <si>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</si>
  <si>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</si>
  <si>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</si>
  <si>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</si>
  <si>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</si>
  <si>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</si>
  <si>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</si>
  <si>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</si>
  <si>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</si>
  <si>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</si>
  <si>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</si>
  <si>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</si>
  <si>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</si>
  <si>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</si>
  <si>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</si>
  <si>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</si>
  <si>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</si>
  <si>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</si>
  <si>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</si>
  <si>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</si>
  <si>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</si>
  <si>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</si>
  <si>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</si>
  <si>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</si>
  <si>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</si>
  <si>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</si>
  <si>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</si>
  <si>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</si>
  <si>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</si>
  <si>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</si>
  <si>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</si>
  <si>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</si>
  <si>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</si>
  <si>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</si>
  <si>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</si>
  <si>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</si>
  <si>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</si>
  <si>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</si>
  <si>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</si>
  <si>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</si>
  <si>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</si>
  <si>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</si>
  <si>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</si>
  <si>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</si>
  <si>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</si>
  <si>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</si>
  <si>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</si>
  <si>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</si>
  <si>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</si>
  <si>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</si>
  <si>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</si>
  <si>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</si>
  <si>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</si>
  <si>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</si>
  <si>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</si>
  <si>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</si>
  <si>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</si>
  <si>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</si>
  <si>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</si>
  <si>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</si>
  <si>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</si>
  <si>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</si>
  <si>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</si>
  <si>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</si>
  <si>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</si>
  <si>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</si>
  <si>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</si>
  <si>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</si>
  <si>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</si>
  <si>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</si>
  <si>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</si>
  <si>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</si>
  <si>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</si>
  <si>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</si>
  <si>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</si>
  <si>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</si>
  <si>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</si>
  <si>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</si>
  <si>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</si>
  <si>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</si>
  <si>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</si>
  <si>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</si>
  <si>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</si>
  <si>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</si>
  <si>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</si>
  <si>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</si>
  <si>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</si>
  <si>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</si>
  <si>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</si>
  <si>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</si>
  <si>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</si>
  <si>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</si>
  <si>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</si>
  <si>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</si>
  <si>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</si>
  <si>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</si>
  <si>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</si>
  <si>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</si>
  <si>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</si>
  <si>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</si>
  <si>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</si>
  <si>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</si>
  <si>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</si>
  <si>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</si>
  <si>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</si>
  <si>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</si>
  <si>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</si>
  <si>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</si>
  <si>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</si>
  <si>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</si>
  <si>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</si>
  <si>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</si>
  <si>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</si>
  <si>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</si>
  <si>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</si>
  <si>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</si>
  <si>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</si>
  <si>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</si>
  <si>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</si>
  <si>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</si>
  <si>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</si>
  <si>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</si>
  <si>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</si>
  <si>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</si>
  <si>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</si>
  <si>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</si>
  <si>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</si>
  <si>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</si>
  <si>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</si>
  <si>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</si>
  <si>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</si>
  <si>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</si>
  <si>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</si>
  <si>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</si>
  <si>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</si>
  <si>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</si>
  <si>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</si>
  <si>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</si>
  <si>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</si>
  <si>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</si>
  <si>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</si>
  <si>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</si>
  <si>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</si>
  <si>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</si>
  <si>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</si>
  <si>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</si>
  <si>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</si>
  <si>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</si>
  <si>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</si>
  <si>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</si>
  <si>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</si>
  <si>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</si>
  <si>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</si>
  <si>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</si>
  <si>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</si>
  <si>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</si>
  <si>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</si>
  <si>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</si>
  <si>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</si>
  <si>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</si>
  <si>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</si>
  <si>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</si>
  <si>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</si>
  <si>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</si>
  <si>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</si>
  <si>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</si>
  <si>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</si>
  <si>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</si>
  <si>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</si>
  <si>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</si>
  <si>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</si>
  <si>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</si>
  <si>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</si>
  <si>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</si>
  <si>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</si>
  <si>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</si>
  <si>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</si>
  <si>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</si>
  <si>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</si>
  <si>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</si>
  <si>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</si>
  <si>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</si>
  <si>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</si>
  <si>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</si>
  <si>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</si>
  <si>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</si>
  <si>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</si>
  <si>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</si>
  <si>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</si>
  <si>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</si>
  <si>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</si>
  <si>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</si>
  <si>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</si>
  <si>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</si>
  <si>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</si>
  <si>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</si>
  <si>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</si>
  <si>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</si>
  <si>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</si>
  <si>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</si>
  <si>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</si>
  <si>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</si>
  <si>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</si>
  <si>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</si>
  <si>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</si>
  <si>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</si>
  <si>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</si>
  <si>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</si>
  <si>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</si>
  <si>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</si>
  <si>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</si>
  <si>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</si>
  <si>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</si>
  <si>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</si>
  <si>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</si>
  <si>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</si>
  <si>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</si>
  <si>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</si>
  <si>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</si>
  <si>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</si>
  <si>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</si>
  <si>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</si>
  <si>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</si>
  <si>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</si>
  <si>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</si>
  <si>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</si>
  <si>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</si>
  <si>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</si>
  <si>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</si>
  <si>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</si>
  <si>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</si>
  <si>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</si>
  <si>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</si>
  <si>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</si>
  <si>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</si>
  <si>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</si>
  <si>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</si>
  <si>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</si>
  <si>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</si>
  <si>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</si>
  <si>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</si>
  <si>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</si>
  <si>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</si>
  <si>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</si>
  <si>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</si>
  <si>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</si>
  <si>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</si>
  <si>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</si>
  <si>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</si>
  <si>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</si>
  <si>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</si>
  <si>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</si>
  <si>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</si>
  <si>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</si>
  <si>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</si>
  <si>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</si>
  <si>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</si>
  <si>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</si>
  <si>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</si>
  <si>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</si>
  <si>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</si>
  <si>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</si>
  <si>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</si>
  <si>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</si>
  <si>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</si>
  <si>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</si>
  <si>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</si>
  <si>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</si>
  <si>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</si>
  <si>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</si>
  <si>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</si>
  <si>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</si>
  <si>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</si>
  <si>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</si>
  <si>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</si>
  <si>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</si>
  <si>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</si>
  <si>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</si>
  <si>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</si>
  <si>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</si>
  <si>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</si>
  <si>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</si>
  <si>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</si>
  <si>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</si>
  <si>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</si>
  <si>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</si>
  <si>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</si>
  <si>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</si>
  <si>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</si>
  <si>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</si>
  <si>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</si>
  <si>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</si>
  <si>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</si>
  <si>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</si>
  <si>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</si>
  <si>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</si>
  <si>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</si>
  <si>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</si>
  <si>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</si>
  <si>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</si>
  <si>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</si>
  <si>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</si>
  <si>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</si>
  <si>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</si>
  <si>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</si>
  <si>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</si>
  <si>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</si>
  <si>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</si>
  <si>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</si>
  <si>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</si>
  <si>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</si>
  <si>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</si>
  <si>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</si>
  <si>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</si>
  <si>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</si>
  <si>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</si>
  <si>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</si>
  <si>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</si>
  <si>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</si>
  <si>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</si>
  <si>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</si>
  <si>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</si>
  <si>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</si>
  <si>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</si>
  <si>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</si>
  <si>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</si>
  <si>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</si>
  <si>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</si>
  <si>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</si>
  <si>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</si>
  <si>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</si>
  <si>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</si>
  <si>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</si>
  <si>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</si>
  <si>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</si>
  <si>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</si>
  <si>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</si>
  <si>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</si>
  <si>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</si>
  <si>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</si>
  <si>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</si>
  <si>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</si>
  <si>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</si>
  <si>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</si>
  <si>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</si>
  <si>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</si>
  <si>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</si>
  <si>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</si>
  <si>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</si>
  <si>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</si>
  <si>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</si>
  <si>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</si>
  <si>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</si>
  <si>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</si>
  <si>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</si>
  <si>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</si>
  <si>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</si>
  <si>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</si>
  <si>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</si>
  <si>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</si>
  <si>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</si>
  <si>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</si>
  <si>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</si>
  <si>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</si>
  <si>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</si>
  <si>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</si>
  <si>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</si>
  <si>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</si>
  <si>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</si>
  <si>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</si>
  <si>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</si>
  <si>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</si>
  <si>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</si>
  <si>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</si>
  <si>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</si>
  <si>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</si>
  <si>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</si>
  <si>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</si>
  <si>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</si>
  <si>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</si>
  <si>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</si>
  <si>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</si>
  <si>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</si>
  <si>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</si>
  <si>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</si>
  <si>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</si>
  <si>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</si>
  <si>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</si>
  <si>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</si>
  <si>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</si>
  <si>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</si>
  <si>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</si>
  <si>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</si>
  <si>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</si>
  <si>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</si>
  <si>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</si>
  <si>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</si>
  <si>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</si>
  <si>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</si>
  <si>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</si>
  <si>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</si>
  <si>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</si>
  <si>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</si>
  <si>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</si>
  <si>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</si>
  <si>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</si>
  <si>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</si>
  <si>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</si>
  <si>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</si>
  <si>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</si>
  <si>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</si>
  <si>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</si>
  <si>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</si>
  <si>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</si>
  <si>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</si>
  <si>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</si>
  <si>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</si>
  <si>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</si>
  <si>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</si>
  <si>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</si>
  <si>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</si>
  <si>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</si>
  <si>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</si>
  <si>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</si>
  <si>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</si>
  <si>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</si>
  <si>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</si>
  <si>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</si>
  <si>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</si>
  <si>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</si>
  <si>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</si>
  <si>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</si>
  <si>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</si>
  <si>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</si>
  <si>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</si>
  <si>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</si>
  <si>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</si>
  <si>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</si>
  <si>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</si>
  <si>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</si>
  <si>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</si>
  <si>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</si>
  <si>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</si>
  <si>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</si>
  <si>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</si>
  <si>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</si>
  <si>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</si>
  <si>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</si>
  <si>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</si>
  <si>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</si>
  <si>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</si>
  <si>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</si>
  <si>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</si>
  <si>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</si>
  <si>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</si>
  <si>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</si>
  <si>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</si>
  <si>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</si>
  <si>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</si>
  <si>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</si>
  <si>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</si>
  <si>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</si>
  <si>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</si>
  <si>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</si>
  <si>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</si>
  <si>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</si>
  <si>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</si>
  <si>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</si>
  <si>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</si>
  <si>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</si>
  <si>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</si>
  <si>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</si>
  <si>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</si>
  <si>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</si>
  <si>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</si>
  <si>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</si>
  <si>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</si>
  <si>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</si>
  <si>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</si>
  <si>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</si>
  <si>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</si>
  <si>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</si>
  <si>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</si>
  <si>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</si>
  <si>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</si>
  <si>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</si>
  <si>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</si>
  <si>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</si>
  <si>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</si>
  <si>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</si>
  <si>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</si>
  <si>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</si>
  <si>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</si>
  <si>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</si>
  <si>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</si>
  <si>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</si>
  <si>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</si>
  <si>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</si>
  <si>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</si>
  <si>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</si>
  <si>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</si>
  <si>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</si>
  <si>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</si>
  <si>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</si>
  <si>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</si>
  <si>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</si>
  <si>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</si>
  <si>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</si>
  <si>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</si>
  <si>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</si>
  <si>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</si>
  <si>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</si>
  <si>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</si>
  <si>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</si>
  <si>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</si>
  <si>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</si>
  <si>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</si>
  <si>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</si>
  <si>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</si>
  <si>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</si>
  <si>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</si>
  <si>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</si>
  <si>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</si>
  <si>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</si>
  <si>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</si>
  <si>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</si>
  <si>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</si>
  <si>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</si>
  <si>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</si>
  <si>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</si>
  <si>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</si>
  <si>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</si>
  <si>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</si>
  <si>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</si>
  <si>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</si>
  <si>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</si>
  <si>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</si>
  <si>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</si>
  <si>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</si>
  <si>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</si>
  <si>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</si>
  <si>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</si>
  <si>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</si>
  <si>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</si>
  <si>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</si>
  <si>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</si>
  <si>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</si>
  <si>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</si>
  <si>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</si>
  <si>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</si>
  <si>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</si>
  <si>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</si>
  <si>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</si>
  <si>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</si>
  <si>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</si>
  <si>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</si>
  <si>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</si>
  <si>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</si>
  <si>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</si>
  <si>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</si>
  <si>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</si>
  <si>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</si>
  <si>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</si>
  <si>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</si>
  <si>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</si>
  <si>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</si>
  <si>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</si>
  <si>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</si>
  <si>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</si>
  <si>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</si>
  <si>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</si>
  <si>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</si>
  <si>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</si>
  <si>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</si>
  <si>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</si>
  <si>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</si>
  <si>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</si>
  <si>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</si>
  <si>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</si>
  <si>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</si>
  <si>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</si>
  <si>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</si>
  <si>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</si>
  <si>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</si>
  <si>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</si>
  <si>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</si>
  <si>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</si>
  <si>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</si>
  <si>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</si>
  <si>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</si>
  <si>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</si>
  <si>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</si>
  <si>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</si>
  <si>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</si>
  <si>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</si>
  <si>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</si>
  <si>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</si>
  <si>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</si>
  <si>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</si>
  <si>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</si>
  <si>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</si>
  <si>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</si>
  <si>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</si>
  <si>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</si>
  <si>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</si>
  <si>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</si>
  <si>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</si>
  <si>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</si>
  <si>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</si>
  <si>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</si>
  <si>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</si>
  <si>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</si>
  <si>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</si>
  <si>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</si>
  <si>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</si>
  <si>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</si>
  <si>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</si>
  <si>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</si>
  <si>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</si>
  <si>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</si>
  <si>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</si>
  <si>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</si>
  <si>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</si>
  <si>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</si>
  <si>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</si>
  <si>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</si>
  <si>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</si>
  <si>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</si>
  <si>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</si>
  <si>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</si>
  <si>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</si>
  <si>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</si>
  <si>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</si>
  <si>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</si>
  <si>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</si>
  <si>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</si>
  <si>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</si>
  <si>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</si>
  <si>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</si>
  <si>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</si>
  <si>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</si>
  <si>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</si>
  <si>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</si>
  <si>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</si>
  <si>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</si>
  <si>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</si>
  <si>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</si>
  <si>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</si>
  <si>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</si>
  <si>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</si>
  <si>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</si>
  <si>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</si>
  <si>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</si>
  <si>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</si>
  <si>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</si>
  <si>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</si>
  <si>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</si>
  <si>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</si>
  <si>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</si>
  <si>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</si>
  <si>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</si>
  <si>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</si>
  <si>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</si>
  <si>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</si>
  <si>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</si>
  <si>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</si>
  <si>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</si>
  <si>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</si>
  <si>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</si>
  <si>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</si>
  <si>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</si>
  <si>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</si>
  <si>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</si>
  <si>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</si>
  <si>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</si>
  <si>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</si>
  <si>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</si>
  <si>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</si>
  <si>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</si>
  <si>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</si>
  <si>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</si>
  <si>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</si>
  <si>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</si>
  <si>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</si>
  <si>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</si>
  <si>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</si>
  <si>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</si>
  <si>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</si>
  <si>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</si>
  <si>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</si>
  <si>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</si>
  <si>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</si>
  <si>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</si>
  <si>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</si>
  <si>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</si>
  <si>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</si>
  <si>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</si>
  <si>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</si>
  <si>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</si>
  <si>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</si>
  <si>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</si>
  <si>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</si>
  <si>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</si>
  <si>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</si>
  <si>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</si>
  <si>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</si>
  <si>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</si>
  <si>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</si>
  <si>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</si>
  <si>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</si>
  <si>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</si>
  <si>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</si>
  <si>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</si>
  <si>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</si>
  <si>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</si>
  <si>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</si>
  <si>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</si>
  <si>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</si>
  <si>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</si>
  <si>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</si>
  <si>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</si>
  <si>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</si>
  <si>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</si>
  <si>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</si>
  <si>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</si>
  <si>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</si>
  <si>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</si>
  <si>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</si>
  <si>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</si>
  <si>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</si>
  <si>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</si>
  <si>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</si>
  <si>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</si>
  <si>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</si>
  <si>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</si>
  <si>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</si>
  <si>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</si>
  <si>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</si>
  <si>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</si>
  <si>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</si>
  <si>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</si>
  <si>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</si>
  <si>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</si>
  <si>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</si>
  <si>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</si>
  <si>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</si>
  <si>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</si>
  <si>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</si>
  <si>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</si>
  <si>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</si>
  <si>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</si>
  <si>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</si>
  <si>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</si>
  <si>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</si>
  <si>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</si>
  <si>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</si>
  <si>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</si>
  <si>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</si>
  <si>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</si>
  <si>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</si>
  <si>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</si>
  <si>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</si>
  <si>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</si>
  <si>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</si>
  <si>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</si>
  <si>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</si>
  <si>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</si>
  <si>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</si>
  <si>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</si>
  <si>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</si>
  <si>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</si>
  <si>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</si>
  <si>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</si>
  <si>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</si>
  <si>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</si>
  <si>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</si>
  <si>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</si>
  <si>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</si>
  <si>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</si>
  <si>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</si>
  <si>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</si>
  <si>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</si>
  <si>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</si>
  <si>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</si>
  <si>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</si>
  <si>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</si>
  <si>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</si>
  <si>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</si>
  <si>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</si>
  <si>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</si>
  <si>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</si>
  <si>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</si>
  <si>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</si>
  <si>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</si>
  <si>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</si>
  <si>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</si>
  <si>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</si>
  <si>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</si>
  <si>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</si>
  <si>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</si>
  <si>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</si>
  <si>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</si>
  <si>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</si>
  <si>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</si>
  <si>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</si>
  <si>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</si>
  <si>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</si>
  <si>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</si>
  <si>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</si>
  <si>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</si>
  <si>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</si>
  <si>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</si>
  <si>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</si>
  <si>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</si>
  <si>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</si>
  <si>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</si>
  <si>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</si>
  <si>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</si>
  <si>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</si>
  <si>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</si>
  <si>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</si>
  <si>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</si>
  <si>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</si>
  <si>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</si>
  <si>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</si>
  <si>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</si>
  <si>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</si>
  <si>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</si>
  <si>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</si>
  <si>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</si>
  <si>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</si>
  <si>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</si>
  <si>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</si>
  <si>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</si>
  <si>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</si>
  <si>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</si>
  <si>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</si>
  <si>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</si>
  <si>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</si>
  <si>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</si>
  <si>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</si>
  <si>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</si>
  <si>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</si>
  <si>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</si>
  <si>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</si>
  <si>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</si>
  <si>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</si>
  <si>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</si>
  <si>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</si>
  <si>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</si>
  <si>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</si>
  <si>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</si>
  <si>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</si>
  <si>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</si>
  <si>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</si>
  <si>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</si>
  <si>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</si>
  <si>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</si>
  <si>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</si>
  <si>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</si>
  <si>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</si>
  <si>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</si>
  <si>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</si>
  <si>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</si>
  <si>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</si>
  <si>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</si>
  <si>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</si>
  <si>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</si>
  <si>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</si>
  <si>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</si>
  <si>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</si>
  <si>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</si>
  <si>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</si>
  <si>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</si>
  <si>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</si>
  <si>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</si>
  <si>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</si>
  <si>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</si>
  <si>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</si>
  <si>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</si>
  <si>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</si>
  <si>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</si>
  <si>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</si>
  <si>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</si>
  <si>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</si>
  <si>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</si>
  <si>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</si>
  <si>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</si>
  <si>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</si>
  <si>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</si>
  <si>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</si>
  <si>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</si>
  <si>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</si>
  <si>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</si>
  <si>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</si>
  <si>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</si>
  <si>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</si>
  <si>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</si>
  <si>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</si>
  <si>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</si>
  <si>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</si>
  <si>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</si>
  <si>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</si>
  <si>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</si>
  <si>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</si>
  <si>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</si>
  <si>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</si>
  <si>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</si>
  <si>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</si>
  <si>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</si>
  <si>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</si>
  <si>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</si>
  <si>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</si>
  <si>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</si>
  <si>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</si>
  <si>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</si>
  <si>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</si>
  <si>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</si>
  <si>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</si>
  <si>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</si>
  <si>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</si>
  <si>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</si>
  <si>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</si>
  <si>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</si>
  <si>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</si>
  <si>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</si>
  <si>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</si>
  <si>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</si>
  <si>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</si>
  <si>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</si>
  <si>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</si>
  <si>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</si>
  <si>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</si>
  <si>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</si>
  <si>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</si>
  <si>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</si>
  <si>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</si>
  <si>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</si>
  <si>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</si>
  <si>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</si>
  <si>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</si>
  <si>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</si>
  <si>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</si>
  <si>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</si>
  <si>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</si>
  <si>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</si>
  <si>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</si>
  <si>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</si>
  <si>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</si>
  <si>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</si>
  <si>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</si>
  <si>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</si>
  <si>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</si>
  <si>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</si>
  <si>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</si>
  <si>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</si>
  <si>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</si>
  <si>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</si>
  <si>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</si>
  <si>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</si>
  <si>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</si>
  <si>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</si>
  <si>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</si>
  <si>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</si>
  <si>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</si>
  <si>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</si>
  <si>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</si>
  <si>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</si>
  <si>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</si>
  <si>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</si>
  <si>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</si>
  <si>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</si>
  <si>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</si>
  <si>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</si>
  <si>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</si>
  <si>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</si>
  <si>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</si>
  <si>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</si>
  <si>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</si>
  <si>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</si>
  <si>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</si>
  <si>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</si>
  <si>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</si>
  <si>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</si>
  <si>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</si>
  <si>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</si>
  <si>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</si>
  <si>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</si>
  <si>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</si>
  <si>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</si>
  <si>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</si>
  <si>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</si>
  <si>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</si>
  <si>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</si>
  <si>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</si>
  <si>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</si>
  <si>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</si>
  <si>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</si>
  <si>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</si>
  <si>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</si>
  <si>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</si>
  <si>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</si>
  <si>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</si>
  <si>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</si>
  <si>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</si>
  <si>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</si>
  <si>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</si>
  <si>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</si>
  <si>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</si>
  <si>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</si>
  <si>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</si>
  <si>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</si>
  <si>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</si>
  <si>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</si>
  <si>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</si>
  <si>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</si>
  <si>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</si>
  <si>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</si>
  <si>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</si>
  <si>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</si>
  <si>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</si>
  <si>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</si>
  <si>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</si>
  <si>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</si>
  <si>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</si>
  <si>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</si>
  <si>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</si>
  <si>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</si>
  <si>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</si>
  <si>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</si>
  <si>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</si>
  <si>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</si>
  <si>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</si>
  <si>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</si>
  <si>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</si>
  <si>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</si>
  <si>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</si>
  <si>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</si>
  <si>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</si>
  <si>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</si>
  <si>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</si>
  <si>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</si>
  <si>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</si>
  <si>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</si>
  <si>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</si>
  <si>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</si>
  <si>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</si>
  <si>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</si>
  <si>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</si>
  <si>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</si>
  <si>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</si>
  <si>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</si>
  <si>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</si>
  <si>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</si>
  <si>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</si>
  <si>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</si>
  <si>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</si>
  <si>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</si>
  <si>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</si>
  <si>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</si>
  <si>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</si>
  <si>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</si>
  <si>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</si>
  <si>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</si>
  <si>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</si>
  <si>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</si>
  <si>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</si>
  <si>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</si>
  <si>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</si>
  <si>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</si>
  <si>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</si>
  <si>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</si>
  <si>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</si>
  <si>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</si>
  <si>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</si>
  <si>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</si>
  <si>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</si>
  <si>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</si>
  <si>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</si>
  <si>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</si>
  <si>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</si>
  <si>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</si>
  <si>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</si>
  <si>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</si>
  <si>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</si>
  <si>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</si>
  <si>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</si>
  <si>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</si>
  <si>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</si>
  <si>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</si>
  <si>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</si>
  <si>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</si>
  <si>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</si>
  <si>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</si>
  <si>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</si>
  <si>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</si>
  <si>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</si>
  <si>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</si>
  <si>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</si>
  <si>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</si>
  <si>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</si>
  <si>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</si>
  <si>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</si>
  <si>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</si>
  <si>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</si>
  <si>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</si>
  <si>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</si>
  <si>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</si>
  <si>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</si>
  <si>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</si>
  <si>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</si>
  <si>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</si>
  <si>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</si>
  <si>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</si>
  <si>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</si>
  <si>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</si>
  <si>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</si>
  <si>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</si>
  <si>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</si>
  <si>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</si>
  <si>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</si>
  <si>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</si>
  <si>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</si>
  <si>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</si>
  <si>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</si>
  <si>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</si>
  <si>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</si>
  <si>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</si>
  <si>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</si>
  <si>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</si>
  <si>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</si>
  <si>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</si>
  <si>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</si>
  <si>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</si>
  <si>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</si>
  <si>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</si>
  <si>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</si>
  <si>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</si>
  <si>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</si>
  <si>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</si>
  <si>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</si>
  <si>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</si>
  <si>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</si>
  <si>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</si>
  <si>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</si>
  <si>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</si>
  <si>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</si>
  <si>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</si>
  <si>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</si>
  <si>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</si>
  <si>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</si>
  <si>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</si>
  <si>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</si>
  <si>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</si>
  <si>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</si>
  <si>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</si>
  <si>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</si>
  <si>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</si>
  <si>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</si>
  <si>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</si>
  <si>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</si>
  <si>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</si>
  <si>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</si>
  <si>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</si>
  <si>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</si>
  <si>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</si>
  <si>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</si>
  <si>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</si>
  <si>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</si>
  <si>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</si>
  <si>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</si>
  <si>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</si>
  <si>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</si>
  <si>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</si>
  <si>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</si>
  <si>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</si>
  <si>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</si>
  <si>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</si>
  <si>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</si>
  <si>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</si>
  <si>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</si>
  <si>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</si>
  <si>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</si>
  <si>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</si>
  <si>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</si>
  <si>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</si>
  <si>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</si>
  <si>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</si>
  <si>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</si>
  <si>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</si>
  <si>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</si>
  <si>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</si>
  <si>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</si>
  <si>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</si>
  <si>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</si>
  <si>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</si>
  <si>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</si>
  <si>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</si>
  <si>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</si>
  <si>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</si>
  <si>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</si>
  <si>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</si>
  <si>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</si>
  <si>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</si>
  <si>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</si>
  <si>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</si>
  <si>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</si>
  <si>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</si>
  <si>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</si>
  <si>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</si>
  <si>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</si>
  <si>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</si>
  <si>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</si>
  <si>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</si>
  <si>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</si>
  <si>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</si>
  <si>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</si>
  <si>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</si>
  <si>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</si>
  <si>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</si>
  <si>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</si>
  <si>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</si>
  <si>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</si>
  <si>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</si>
  <si>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</si>
  <si>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</si>
  <si>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</si>
  <si>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</si>
  <si>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</si>
  <si>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</si>
  <si>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</si>
  <si>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</si>
  <si>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</si>
  <si>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</si>
  <si>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</si>
  <si>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</si>
  <si>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</si>
  <si>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</si>
  <si>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</si>
  <si>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</si>
  <si>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</si>
  <si>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</si>
  <si>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</si>
  <si>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</si>
  <si>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</si>
  <si>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</si>
  <si>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</si>
  <si>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</si>
  <si>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</si>
  <si>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</si>
  <si>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</si>
  <si>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</si>
  <si>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</si>
  <si>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</si>
  <si>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</si>
  <si>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</si>
  <si>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</si>
  <si>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</si>
  <si>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</si>
  <si>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</si>
  <si>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</si>
  <si>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</si>
  <si>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</si>
  <si>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</si>
  <si>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</si>
  <si>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</si>
  <si>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</si>
  <si>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</si>
  <si>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</si>
  <si>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</si>
  <si>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</si>
  <si>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</si>
  <si>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</si>
  <si>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</si>
  <si>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</si>
  <si>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</si>
  <si>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</si>
  <si>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</si>
  <si>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</si>
  <si>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</si>
  <si>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</si>
  <si>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</si>
  <si>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</si>
  <si>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</si>
  <si>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</si>
  <si>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</si>
  <si>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</si>
  <si>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</si>
  <si>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</si>
  <si>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</si>
  <si>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</si>
  <si>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</si>
  <si>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</si>
  <si>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</si>
  <si>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</si>
  <si>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</si>
  <si>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</si>
  <si>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</si>
  <si>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</si>
  <si>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</si>
  <si>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</si>
  <si>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</si>
  <si>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</si>
  <si>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</si>
  <si>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</si>
  <si>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</si>
  <si>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</si>
  <si>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</si>
  <si>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</si>
  <si>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</si>
  <si>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</si>
  <si>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</si>
  <si>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</si>
  <si>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</si>
  <si>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</si>
  <si>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</si>
  <si>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</si>
  <si>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</si>
  <si>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</si>
  <si>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</si>
  <si>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</si>
  <si>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</si>
  <si>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</si>
  <si>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</si>
  <si>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</si>
  <si>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</si>
  <si>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</si>
  <si>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</si>
  <si>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</si>
  <si>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</si>
  <si>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</si>
  <si>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</si>
  <si>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</si>
  <si>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</si>
  <si>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</si>
  <si>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</si>
  <si>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</si>
  <si>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</si>
  <si>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</si>
  <si>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</si>
  <si>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</si>
  <si>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</si>
  <si>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</si>
  <si>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</si>
  <si>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</si>
  <si>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</si>
  <si>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</si>
  <si>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</si>
  <si>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</si>
  <si>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</si>
  <si>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</si>
  <si>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</si>
  <si>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</si>
  <si>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</si>
  <si>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</si>
  <si>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</si>
  <si>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</si>
  <si>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</si>
  <si>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</si>
  <si>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</si>
  <si>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</si>
  <si>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</si>
  <si>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</si>
  <si>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</si>
  <si>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</si>
  <si>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</si>
  <si>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</si>
  <si>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</si>
  <si>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</si>
  <si>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</si>
  <si>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</si>
  <si>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</si>
  <si>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</si>
  <si>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</si>
  <si>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</si>
  <si>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</si>
  <si>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</si>
  <si>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</si>
  <si>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</si>
  <si>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</si>
  <si>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</si>
  <si>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</si>
  <si>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</si>
  <si>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</si>
  <si>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</si>
  <si>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</si>
  <si>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</si>
  <si>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</si>
  <si>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</si>
  <si>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</si>
  <si>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</si>
  <si>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</si>
  <si>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</si>
  <si>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</si>
  <si>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</si>
  <si>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</si>
  <si>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</si>
  <si>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</si>
  <si>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</si>
  <si>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</si>
  <si>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</si>
  <si>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</si>
  <si>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</si>
  <si>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</si>
  <si>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</si>
  <si>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</si>
  <si>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</si>
  <si>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</si>
  <si>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</si>
  <si>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</si>
  <si>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</si>
  <si>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</si>
  <si>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</si>
  <si>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</si>
  <si>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</si>
  <si>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</si>
  <si>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</si>
  <si>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</si>
  <si>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</si>
  <si>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</si>
  <si>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</si>
  <si>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</si>
  <si>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</si>
  <si>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</si>
  <si>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</si>
  <si>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</si>
  <si>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</si>
  <si>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</si>
  <si>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</si>
  <si>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</si>
  <si>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</si>
  <si>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</si>
  <si>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</si>
  <si>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</si>
  <si>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</si>
  <si>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</si>
  <si>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</si>
  <si>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</si>
  <si>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</si>
  <si>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</si>
  <si>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</si>
  <si>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</si>
  <si>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</si>
  <si>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</si>
  <si>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</si>
  <si>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</si>
  <si>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</si>
  <si>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</si>
  <si>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</si>
  <si>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</si>
  <si>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</si>
  <si>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</si>
  <si>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</si>
  <si>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</si>
  <si>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</si>
  <si>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</si>
  <si>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</si>
  <si>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</si>
  <si>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</si>
  <si>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</si>
  <si>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</si>
  <si>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</si>
  <si>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</si>
  <si>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</si>
  <si>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</si>
  <si>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</si>
  <si>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</si>
  <si>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</si>
  <si>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</si>
  <si>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</si>
  <si>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</si>
  <si>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</si>
  <si>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</si>
  <si>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</si>
  <si>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</si>
  <si>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</si>
  <si>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</si>
  <si>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</si>
  <si>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</si>
  <si>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</si>
  <si>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</si>
  <si>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</si>
  <si>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</si>
  <si>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</si>
  <si>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</si>
  <si>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</si>
  <si>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</si>
  <si>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</si>
  <si>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</si>
  <si>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</si>
  <si>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</si>
  <si>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</si>
  <si>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</si>
  <si>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</si>
  <si>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</si>
  <si>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</si>
  <si>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</si>
  <si>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</si>
  <si>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</si>
  <si>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</si>
  <si>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</si>
  <si>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</si>
  <si>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</si>
  <si>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</si>
  <si>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</si>
  <si>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</si>
  <si>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</si>
  <si>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</si>
  <si>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</si>
  <si>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</si>
  <si>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</si>
  <si>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</si>
  <si>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</si>
  <si>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</si>
  <si>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</si>
  <si>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</si>
  <si>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</si>
  <si>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</si>
  <si>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</si>
  <si>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</si>
  <si>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</si>
  <si>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</si>
  <si>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</si>
  <si>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</si>
  <si>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</si>
  <si>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</si>
  <si>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</si>
  <si>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</si>
  <si>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</si>
  <si>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</si>
  <si>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</si>
  <si>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</si>
  <si>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</si>
  <si>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</si>
  <si>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</si>
  <si>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</si>
  <si>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</si>
  <si>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</si>
  <si>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</si>
  <si>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</si>
  <si>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</si>
  <si>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</si>
  <si>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</si>
  <si>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</si>
  <si>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</si>
  <si>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</si>
  <si>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</si>
  <si>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</si>
  <si>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</si>
  <si>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</si>
  <si>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</si>
  <si>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</si>
  <si>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</si>
  <si>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</si>
  <si>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</si>
  <si>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</si>
  <si>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</si>
  <si>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</si>
  <si>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</si>
  <si>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</si>
  <si>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</si>
  <si>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</si>
  <si>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</si>
  <si>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</si>
  <si>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</si>
  <si>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</si>
  <si>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</si>
  <si>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</si>
  <si>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</si>
  <si>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</si>
  <si>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</si>
  <si>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</si>
  <si>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</si>
  <si>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</si>
  <si>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</si>
  <si>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</si>
  <si>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</si>
  <si>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</si>
  <si>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</si>
  <si>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</si>
  <si>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</si>
  <si>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</si>
  <si>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</si>
  <si>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</si>
  <si>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</si>
  <si>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</si>
  <si>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</si>
  <si>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</si>
  <si>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</si>
  <si>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</si>
  <si>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</si>
  <si>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</si>
  <si>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</si>
  <si>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</si>
  <si>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</si>
  <si>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</si>
  <si>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</si>
  <si>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</si>
  <si>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</si>
  <si>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</si>
  <si>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</si>
  <si>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</si>
  <si>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</si>
  <si>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</si>
  <si>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</si>
  <si>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</si>
  <si>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</si>
  <si>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</si>
  <si>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</si>
  <si>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</si>
  <si>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</si>
  <si>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</si>
  <si>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</si>
  <si>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</si>
  <si>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</si>
  <si>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</si>
  <si>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</si>
  <si>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</si>
  <si>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</si>
  <si>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</si>
  <si>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</si>
  <si>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</si>
  <si>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</si>
  <si>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</si>
  <si>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</si>
  <si>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</si>
  <si>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</si>
  <si>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</si>
  <si>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</si>
  <si>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</si>
  <si>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</si>
  <si>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</si>
  <si>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</si>
  <si>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</si>
  <si>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</si>
  <si>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</si>
  <si>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</si>
  <si>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</si>
  <si>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</si>
  <si>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</si>
  <si>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</si>
  <si>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</si>
  <si>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</si>
  <si>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</si>
  <si>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</si>
  <si>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</si>
  <si>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</si>
  <si>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</si>
  <si>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</si>
  <si>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</si>
  <si>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</si>
  <si>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</si>
  <si>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</si>
  <si>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</si>
  <si>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</si>
  <si>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</si>
  <si>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</si>
  <si>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</si>
  <si>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</si>
  <si>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</si>
  <si>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</si>
  <si>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</si>
  <si>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</si>
  <si>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</si>
  <si>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</si>
  <si>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</si>
  <si>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</si>
  <si>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</si>
  <si>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</si>
  <si>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</si>
  <si>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</si>
  <si>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</si>
  <si>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</si>
  <si>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</si>
  <si>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</si>
  <si>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</si>
  <si>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</si>
  <si>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</si>
  <si>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</si>
  <si>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</si>
  <si>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</si>
  <si>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</si>
  <si>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</si>
  <si>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</si>
  <si>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</si>
  <si>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</si>
  <si>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</si>
  <si>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</si>
  <si>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</si>
  <si>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</si>
  <si>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</si>
  <si>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</si>
  <si>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</si>
  <si>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</si>
  <si>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</si>
  <si>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</si>
  <si>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</si>
  <si>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</si>
  <si>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</si>
  <si>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</si>
  <si>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</si>
  <si>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</si>
  <si>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</si>
  <si>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</si>
  <si>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</si>
  <si>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</si>
  <si>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</si>
  <si>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</si>
  <si>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</si>
  <si>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</si>
  <si>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</si>
  <si>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</si>
  <si>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</si>
  <si>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</si>
  <si>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</si>
  <si>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</si>
  <si>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</si>
  <si>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</si>
  <si>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</si>
  <si>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</si>
  <si>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</si>
  <si>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</si>
  <si>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</si>
  <si>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</si>
  <si>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</si>
  <si>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</si>
  <si>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</si>
  <si>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</si>
  <si>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</si>
  <si>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</si>
  <si>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</si>
  <si>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</si>
  <si>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</si>
  <si>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</si>
  <si>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</si>
  <si>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</si>
  <si>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</si>
  <si>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</si>
  <si>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</si>
  <si>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</si>
  <si>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</si>
  <si>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</si>
  <si>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</si>
  <si>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</si>
  <si>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</si>
  <si>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</si>
  <si>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</si>
  <si>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</si>
  <si>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</si>
  <si>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</si>
  <si>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</si>
  <si>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</si>
  <si>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</si>
  <si>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</si>
  <si>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</si>
  <si>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</si>
  <si>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</si>
  <si>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</si>
  <si>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</si>
  <si>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</si>
  <si>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</si>
  <si>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</si>
  <si>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</si>
  <si>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</si>
  <si>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</si>
  <si>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</si>
  <si>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</si>
  <si>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</si>
  <si>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</si>
  <si>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</si>
  <si>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</si>
  <si>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</si>
  <si>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</si>
  <si>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</si>
  <si>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</si>
  <si>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</si>
  <si>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</si>
  <si>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</si>
  <si>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</si>
  <si>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</si>
  <si>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</si>
  <si>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</si>
  <si>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</si>
  <si>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</si>
  <si>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</si>
  <si>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</si>
  <si>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</si>
  <si>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</si>
  <si>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</si>
  <si>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</si>
  <si>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</si>
  <si>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</si>
  <si>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</si>
  <si>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</si>
  <si>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</si>
  <si>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</si>
  <si>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</si>
  <si>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</si>
  <si>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</si>
  <si>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</si>
  <si>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</si>
  <si>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</si>
  <si>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</si>
  <si>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</si>
  <si>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</si>
  <si>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</si>
  <si>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</si>
  <si>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</si>
  <si>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</si>
  <si>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</si>
  <si>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</si>
  <si>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</si>
  <si>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</si>
  <si>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</si>
  <si>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</si>
  <si>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</si>
  <si>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</si>
  <si>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</si>
  <si>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</si>
  <si>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</si>
  <si>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</si>
  <si>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</si>
  <si>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</si>
  <si>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</si>
  <si>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</si>
  <si>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</si>
  <si>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</si>
  <si>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</si>
  <si>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</si>
  <si>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</si>
  <si>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</si>
  <si>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</si>
  <si>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</si>
  <si>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</si>
  <si>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</si>
  <si>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</si>
  <si>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</si>
  <si>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</si>
  <si>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</si>
  <si>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</si>
  <si>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</si>
  <si>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</si>
  <si>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</si>
  <si>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</si>
  <si>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</si>
  <si>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</si>
  <si>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</si>
  <si>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</si>
  <si>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</si>
  <si>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</si>
  <si>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</si>
  <si>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</si>
  <si>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</si>
  <si>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</si>
  <si>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</si>
  <si>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</si>
  <si>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</si>
  <si>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</si>
  <si>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</si>
  <si>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</si>
  <si>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</si>
  <si>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</si>
  <si>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</si>
  <si>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</si>
  <si>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</si>
  <si>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</si>
  <si>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</si>
  <si>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</si>
  <si>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</si>
  <si>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</si>
  <si>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</si>
  <si>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</si>
  <si>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</si>
  <si>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</si>
  <si>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</si>
  <si>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</si>
  <si>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</si>
  <si>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</si>
  <si>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</si>
  <si>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</si>
  <si>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</si>
  <si>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</si>
  <si>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</si>
  <si>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</si>
  <si>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</si>
  <si>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</si>
  <si>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</si>
  <si>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</si>
  <si>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</si>
  <si>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</si>
  <si>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</si>
  <si>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</si>
  <si>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</si>
  <si>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</si>
  <si>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</si>
  <si>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</si>
  <si>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</si>
  <si>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</si>
  <si>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</si>
  <si>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</si>
  <si>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</si>
  <si>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</si>
  <si>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</si>
  <si>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</si>
  <si>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</si>
  <si>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</si>
  <si>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</si>
  <si>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</si>
  <si>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</si>
  <si>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</si>
  <si>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</si>
  <si>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</si>
  <si>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</si>
  <si>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</si>
  <si>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</si>
  <si>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</si>
  <si>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</si>
  <si>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</si>
  <si>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</si>
  <si>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</si>
  <si>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</si>
  <si>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</si>
  <si>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</si>
  <si>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</si>
  <si>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</si>
  <si>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</si>
  <si>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</si>
  <si>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</si>
  <si>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</si>
  <si>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</si>
  <si>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</si>
  <si>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</si>
  <si>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</si>
  <si>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</si>
  <si>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</si>
  <si>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</si>
  <si>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</si>
  <si>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</si>
  <si>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</si>
  <si>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</si>
  <si>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</si>
  <si>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</si>
  <si>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</si>
  <si>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</si>
  <si>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</si>
  <si>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</si>
  <si>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</si>
  <si>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</si>
  <si>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</si>
  <si>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</si>
  <si>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</si>
  <si>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</si>
  <si>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</si>
  <si>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</si>
  <si>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</si>
  <si>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</si>
  <si>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</si>
  <si>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</si>
  <si>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</si>
  <si>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</si>
  <si>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</si>
  <si>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</si>
  <si>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</si>
  <si>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</si>
  <si>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</si>
  <si>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</si>
  <si>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</si>
  <si>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</si>
  <si>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</si>
  <si>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</si>
  <si>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</si>
  <si>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</si>
  <si>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</si>
  <si>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</si>
  <si>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</si>
  <si>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</si>
  <si>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</si>
  <si>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</si>
  <si>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</si>
  <si>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</si>
  <si>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</si>
  <si>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</si>
  <si>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</si>
  <si>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</si>
  <si>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</si>
  <si>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</si>
  <si>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</si>
  <si>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</si>
  <si>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</si>
  <si>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</si>
  <si>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</si>
  <si>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</si>
  <si>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</si>
  <si>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</si>
  <si>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</si>
  <si>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</si>
  <si>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</si>
  <si>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</si>
  <si>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</si>
  <si>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</si>
  <si>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</si>
  <si>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</si>
  <si>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</si>
  <si>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</si>
  <si>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</si>
  <si>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</si>
  <si>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</si>
  <si>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</si>
  <si>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</si>
  <si>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</si>
  <si>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</si>
  <si>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</si>
  <si>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</si>
  <si>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</si>
  <si>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</si>
  <si>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</si>
  <si>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</si>
  <si>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</si>
  <si>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</si>
  <si>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</si>
  <si>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</si>
  <si>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</si>
  <si>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</si>
  <si>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</si>
  <si>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</si>
  <si>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</si>
  <si>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</si>
  <si>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</si>
  <si>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</si>
  <si>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</si>
  <si>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</si>
  <si>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</si>
  <si>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</si>
  <si>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</si>
  <si>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</si>
  <si>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</si>
  <si>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</si>
  <si>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</si>
  <si>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</si>
  <si>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</si>
  <si>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</si>
  <si>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</si>
  <si>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</si>
  <si>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</si>
  <si>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</si>
  <si>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</si>
  <si>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</si>
  <si>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</si>
  <si>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</si>
  <si>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</si>
  <si>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</si>
  <si>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</si>
  <si>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</si>
  <si>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</si>
  <si>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</si>
  <si>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</si>
  <si>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</si>
  <si>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</si>
  <si>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</si>
  <si>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</si>
  <si>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</si>
  <si>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</si>
  <si>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</si>
  <si>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</si>
  <si>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</si>
  <si>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</si>
  <si>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</si>
  <si>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</si>
  <si>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</si>
  <si>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</si>
  <si>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</si>
  <si>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</si>
  <si>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</si>
  <si>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</si>
  <si>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</si>
  <si>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</si>
  <si>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</si>
  <si>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</si>
  <si>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</si>
  <si>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</si>
  <si>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</si>
  <si>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</si>
  <si>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</si>
  <si>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</si>
  <si>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</si>
  <si>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</si>
  <si>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</si>
  <si>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</si>
  <si>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</si>
  <si>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</si>
  <si>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</si>
  <si>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</si>
  <si>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</si>
  <si>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</si>
  <si>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</si>
  <si>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</si>
  <si>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</si>
  <si>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</si>
  <si>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</si>
  <si>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</si>
  <si>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</si>
  <si>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</si>
  <si>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</si>
  <si>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</si>
  <si>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</si>
  <si>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</si>
  <si>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</si>
  <si>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</si>
  <si>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</si>
  <si>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</si>
  <si>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</si>
  <si>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</si>
  <si>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</si>
  <si>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</si>
  <si>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</si>
  <si>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</si>
  <si>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</si>
  <si>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</si>
  <si>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</si>
  <si>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</si>
  <si>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</si>
  <si>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</si>
  <si>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</si>
  <si>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</si>
  <si>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</si>
  <si>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</si>
  <si>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</si>
  <si>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</si>
  <si>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</si>
  <si>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</si>
  <si>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</si>
  <si>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</si>
  <si>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</si>
  <si>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</si>
  <si>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</si>
  <si>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</si>
  <si>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</si>
  <si>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</si>
  <si>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</si>
  <si>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</si>
  <si>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</si>
  <si>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</si>
  <si>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</si>
  <si>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</si>
  <si>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</si>
  <si>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</si>
  <si>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</si>
  <si>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</si>
  <si>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</si>
  <si>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</si>
  <si>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</si>
  <si>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</si>
  <si>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</si>
  <si>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</si>
  <si>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</si>
  <si>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</si>
  <si>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</si>
  <si>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</si>
  <si>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</si>
  <si>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</si>
  <si>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</si>
  <si>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</si>
  <si>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</si>
  <si>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</si>
  <si>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</si>
  <si>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</si>
  <si>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</si>
  <si>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</si>
  <si>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</si>
  <si>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</si>
  <si>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</si>
  <si>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</si>
  <si>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</si>
  <si>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</si>
  <si>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</si>
  <si>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</si>
  <si>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</si>
  <si>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</si>
  <si>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</si>
  <si>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</si>
  <si>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</si>
  <si>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</si>
  <si>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</si>
  <si>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</si>
  <si>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</si>
  <si>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</si>
  <si>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</si>
  <si>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</si>
  <si>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</si>
  <si>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</si>
  <si>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</si>
  <si>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</si>
  <si>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</si>
  <si>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</si>
  <si>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</si>
  <si>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</si>
  <si>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</si>
  <si>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</si>
  <si>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</si>
  <si>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</si>
  <si>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</si>
  <si>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</si>
  <si>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</si>
  <si>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</si>
  <si>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</si>
  <si>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</si>
  <si>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</si>
  <si>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</si>
  <si>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</si>
  <si>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</si>
  <si>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</si>
  <si>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</si>
  <si>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</si>
  <si>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</si>
  <si>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</si>
  <si>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</si>
  <si>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</si>
  <si>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</si>
  <si>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</si>
  <si>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</si>
  <si>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</si>
  <si>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</si>
  <si>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</si>
  <si>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</si>
  <si>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</si>
  <si>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</si>
  <si>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</si>
  <si>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</si>
  <si>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</si>
  <si>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</si>
  <si>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</si>
  <si>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</si>
  <si>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</si>
  <si>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</si>
  <si>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</si>
  <si>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</si>
  <si>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</si>
  <si>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</si>
  <si>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</si>
  <si>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</si>
  <si>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</si>
  <si>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</si>
  <si>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</si>
  <si>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</si>
  <si>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</si>
  <si>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</si>
  <si>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</si>
  <si>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</si>
  <si>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</si>
  <si>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</si>
  <si>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</si>
  <si>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</si>
  <si>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</si>
  <si>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</si>
  <si>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</si>
  <si>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</si>
  <si>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</si>
  <si>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</si>
  <si>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</si>
  <si>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</si>
  <si>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</si>
  <si>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</si>
  <si>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</si>
  <si>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</si>
  <si>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</si>
  <si>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</si>
  <si>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</si>
  <si>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</si>
  <si>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</si>
  <si>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</si>
  <si>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</si>
  <si>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</si>
  <si>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</si>
  <si>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</si>
  <si>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</si>
  <si>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</si>
  <si>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</si>
  <si>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</si>
  <si>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</si>
  <si>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</si>
  <si>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</si>
  <si>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</si>
  <si>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</si>
  <si>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</si>
  <si>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</si>
  <si>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</si>
  <si>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</si>
  <si>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</si>
  <si>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</si>
  <si>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</si>
  <si>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</si>
  <si>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</si>
  <si>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</si>
  <si>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</si>
  <si>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</si>
  <si>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</si>
  <si>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</si>
  <si>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</si>
  <si>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</si>
  <si>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</si>
  <si>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</si>
  <si>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</si>
  <si>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</si>
  <si>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</si>
  <si>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</si>
  <si>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</si>
  <si>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</si>
  <si>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</si>
  <si>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</si>
  <si>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</si>
  <si>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</si>
  <si>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</si>
  <si>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</si>
  <si>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</si>
  <si>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</si>
  <si>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</si>
  <si>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</si>
  <si>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</si>
  <si>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</si>
  <si>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</si>
  <si>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</si>
  <si>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</si>
  <si>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</si>
  <si>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</si>
  <si>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</si>
  <si>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</si>
  <si>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</si>
  <si>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</si>
  <si>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</si>
  <si>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</si>
  <si>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</si>
  <si>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</si>
  <si>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</si>
  <si>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</si>
  <si>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</si>
  <si>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</si>
  <si>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</si>
  <si>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</si>
  <si>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</si>
  <si>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</si>
  <si>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</si>
  <si>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</si>
  <si>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</si>
  <si>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</si>
  <si>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</si>
  <si>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</si>
  <si>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</si>
  <si>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</si>
  <si>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</si>
  <si>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</si>
  <si>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</si>
  <si>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</si>
  <si>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</si>
  <si>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</si>
  <si>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</si>
  <si>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</si>
  <si>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</si>
  <si>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</si>
  <si>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</si>
  <si>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</si>
  <si>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</si>
  <si>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</si>
  <si>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</si>
  <si>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</si>
  <si>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</si>
  <si>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</si>
  <si>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</si>
  <si>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</si>
  <si>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</si>
  <si>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</si>
  <si>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</si>
  <si>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</si>
  <si>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</si>
  <si>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</si>
  <si>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</si>
  <si>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</si>
  <si>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</si>
  <si>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</si>
  <si>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</si>
  <si>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</si>
  <si>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</si>
  <si>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</si>
  <si>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</si>
  <si>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</si>
  <si>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</si>
  <si>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</si>
  <si>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</si>
  <si>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</si>
  <si>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</si>
  <si>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</si>
  <si>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</si>
  <si>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</si>
  <si>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</si>
  <si>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</si>
  <si>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</si>
  <si>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</si>
  <si>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</si>
  <si>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</si>
  <si>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</si>
  <si>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</si>
  <si>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</si>
  <si>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</si>
  <si>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</si>
  <si>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</si>
  <si>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</si>
  <si>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</si>
  <si>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</si>
  <si>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</si>
  <si>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</si>
  <si>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</si>
  <si>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</si>
  <si>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</si>
  <si>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</si>
  <si>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</si>
  <si>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</si>
  <si>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</si>
  <si>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</si>
  <si>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</si>
  <si>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</si>
  <si>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</si>
  <si>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</si>
  <si>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</si>
  <si>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</si>
  <si>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</si>
  <si>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</si>
  <si>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</si>
  <si>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</si>
  <si>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</si>
  <si>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</si>
  <si>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</si>
  <si>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</si>
  <si>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</si>
  <si>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</si>
  <si>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</si>
  <si>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</si>
  <si>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</si>
  <si>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</si>
  <si>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</si>
  <si>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</si>
  <si>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</si>
  <si>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</si>
  <si>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</si>
  <si>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</si>
  <si>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</si>
  <si>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</si>
  <si>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</si>
  <si>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</si>
  <si>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</si>
  <si>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</si>
  <si>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</si>
  <si>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</si>
  <si>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</si>
  <si>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</si>
  <si>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</si>
  <si>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</si>
  <si>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</si>
  <si>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</si>
  <si>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</si>
  <si>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</si>
  <si>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</si>
  <si>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</si>
  <si>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</si>
  <si>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</si>
  <si>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</si>
  <si>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</si>
  <si>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</si>
  <si>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</si>
  <si>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</si>
  <si>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</si>
  <si>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</si>
  <si>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</si>
  <si>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</si>
  <si>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</si>
  <si>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</si>
  <si>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</si>
  <si>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</si>
  <si>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</si>
  <si>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</si>
  <si>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</si>
  <si>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</si>
  <si>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</si>
  <si>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</si>
  <si>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</si>
  <si>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</si>
  <si>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</si>
  <si>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</si>
  <si>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</si>
  <si>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</si>
  <si>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</si>
  <si>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</si>
  <si>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</si>
  <si>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</si>
  <si>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</si>
  <si>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</si>
  <si>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</si>
  <si>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</si>
  <si>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</si>
  <si>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</si>
  <si>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</si>
  <si>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</si>
  <si>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</si>
  <si>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</si>
  <si>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</si>
  <si>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</si>
  <si>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</si>
  <si>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</si>
  <si>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</si>
  <si>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</si>
  <si>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</si>
  <si>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</si>
  <si>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</si>
  <si>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</si>
  <si>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</si>
  <si>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</si>
  <si>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</si>
  <si>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</si>
  <si>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</si>
  <si>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</si>
  <si>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</si>
  <si>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</si>
  <si>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</si>
  <si>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</si>
  <si>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</si>
  <si>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</si>
  <si>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</si>
  <si>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</si>
  <si>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</si>
  <si>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</si>
  <si>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</si>
  <si>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</si>
  <si>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</si>
  <si>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</si>
  <si>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</si>
  <si>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</si>
  <si>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</si>
  <si>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</si>
  <si>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</si>
  <si>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</si>
  <si>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</si>
  <si>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</si>
  <si>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</si>
  <si>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</si>
  <si>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</si>
  <si>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</si>
  <si>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</si>
  <si>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</si>
  <si>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</si>
  <si>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</si>
  <si>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</si>
  <si>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</si>
  <si>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</si>
  <si>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</si>
  <si>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</si>
  <si>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</si>
  <si>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</si>
  <si>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</si>
  <si>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</si>
  <si>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</si>
  <si>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</si>
  <si>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</si>
  <si>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</si>
  <si>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</si>
  <si>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</si>
  <si>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</si>
  <si>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</si>
  <si>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</si>
  <si>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</si>
  <si>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</si>
  <si>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</si>
  <si>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</si>
  <si>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</si>
  <si>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</si>
  <si>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</si>
  <si>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</si>
  <si>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</si>
  <si>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</si>
  <si>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</si>
  <si>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</si>
  <si>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</si>
  <si>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</si>
  <si>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</si>
  <si>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</si>
  <si>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</si>
  <si>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</si>
  <si>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</si>
  <si>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</si>
  <si>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</si>
  <si>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</si>
  <si>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</si>
  <si>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</si>
  <si>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</si>
  <si>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</si>
  <si>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</si>
  <si>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</si>
  <si>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</si>
  <si>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</si>
  <si>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</si>
  <si>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</si>
  <si>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</si>
  <si>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</si>
  <si>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</si>
  <si>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</si>
  <si>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</si>
  <si>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</si>
  <si>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</si>
  <si>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</si>
  <si>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</si>
  <si>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</si>
  <si>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</si>
  <si>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</si>
  <si>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</si>
  <si>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</si>
  <si>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</si>
  <si>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</si>
  <si>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</si>
  <si>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</si>
  <si>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</si>
  <si>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</si>
  <si>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</si>
  <si>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</si>
  <si>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</si>
  <si>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</si>
  <si>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</si>
  <si>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</si>
  <si>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</si>
  <si>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</si>
  <si>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</si>
  <si>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</si>
  <si>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</si>
  <si>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</si>
  <si>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</si>
  <si>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</si>
  <si>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</si>
  <si>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</si>
  <si>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</si>
  <si>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</si>
  <si>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</si>
  <si>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</si>
  <si>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</si>
  <si>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</si>
  <si>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</si>
  <si>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</si>
  <si>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</si>
  <si>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</si>
  <si>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</si>
  <si>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</si>
  <si>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</si>
  <si>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</si>
  <si>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</si>
  <si>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</si>
  <si>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</si>
  <si>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</si>
  <si>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</si>
  <si>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</si>
  <si>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</si>
  <si>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</si>
  <si>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</si>
  <si>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</si>
  <si>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</si>
  <si>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</si>
  <si>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</si>
  <si>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</si>
  <si>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</si>
  <si>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</si>
  <si>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</si>
  <si>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</si>
  <si>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</si>
  <si>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</si>
  <si>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</si>
  <si>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</si>
  <si>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</si>
  <si>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</si>
  <si>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</si>
  <si>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</si>
  <si>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</si>
  <si>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</si>
  <si>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</si>
  <si>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</si>
  <si>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</si>
  <si>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</si>
  <si>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</si>
  <si>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</si>
  <si>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</si>
  <si>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</si>
  <si>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</si>
  <si>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</si>
  <si>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</si>
  <si>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</si>
  <si>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</si>
  <si>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</si>
  <si>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</si>
  <si>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</si>
  <si>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</si>
  <si>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</si>
  <si>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</si>
  <si>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</si>
  <si>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</si>
  <si>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</si>
  <si>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</si>
  <si>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</si>
  <si>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</si>
  <si>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</si>
  <si>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</si>
  <si>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</si>
  <si>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</si>
  <si>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</si>
  <si>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</si>
  <si>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</si>
  <si>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</si>
  <si>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</si>
  <si>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</si>
  <si>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</si>
  <si>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</si>
  <si>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</si>
  <si>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</si>
  <si>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</si>
  <si>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</si>
  <si>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</si>
  <si>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</si>
  <si>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</si>
  <si>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</si>
  <si>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</si>
  <si>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</si>
  <si>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</si>
  <si>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</si>
  <si>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</si>
  <si>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</si>
  <si>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</si>
  <si>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</si>
  <si>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</si>
  <si>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</si>
  <si>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</si>
  <si>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</si>
  <si>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</si>
  <si>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</si>
  <si>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</si>
  <si>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</si>
  <si>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</si>
  <si>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</si>
  <si>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</si>
  <si>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</si>
  <si>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</si>
  <si>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</si>
  <si>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</si>
  <si>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</si>
  <si>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</si>
  <si>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</si>
  <si>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</si>
  <si>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</si>
  <si>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</si>
  <si>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</si>
  <si>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</si>
  <si>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</si>
  <si>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</si>
  <si>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</si>
  <si>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</si>
  <si>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</si>
  <si>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</si>
  <si>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</si>
  <si>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</si>
  <si>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</si>
  <si>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</si>
  <si>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</si>
  <si>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</si>
  <si>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</si>
  <si>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</si>
  <si>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</si>
  <si>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</si>
  <si>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</si>
  <si>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</si>
  <si>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</si>
  <si>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</si>
  <si>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</si>
  <si>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</si>
  <si>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</si>
  <si>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</si>
  <si>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</si>
  <si>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</si>
  <si>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</si>
  <si>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</si>
  <si>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</si>
  <si>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</si>
  <si>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</si>
  <si>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</si>
  <si>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</si>
  <si>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</si>
  <si>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</si>
  <si>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</si>
  <si>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</si>
  <si>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</si>
  <si>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</si>
  <si>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</si>
  <si>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</si>
  <si>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</si>
  <si>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</si>
  <si>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</si>
  <si>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</si>
  <si>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</si>
  <si>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</si>
  <si>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</si>
  <si>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</si>
  <si>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</si>
  <si>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</si>
  <si>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</si>
  <si>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</si>
  <si>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</si>
  <si>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</si>
  <si>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</si>
  <si>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</si>
  <si>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</si>
  <si>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</si>
  <si>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</si>
  <si>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</si>
  <si>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</si>
  <si>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</si>
  <si>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</si>
  <si>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</si>
  <si>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</si>
  <si>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</si>
  <si>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</si>
  <si>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</si>
  <si>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</si>
  <si>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</si>
  <si>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</si>
  <si>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</si>
  <si>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</si>
  <si>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</si>
  <si>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</si>
  <si>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</si>
  <si>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</si>
  <si>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</si>
  <si>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</si>
  <si>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</si>
  <si>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</si>
  <si>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</si>
  <si>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</si>
  <si>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</si>
  <si>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</si>
  <si>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</si>
  <si>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</si>
  <si>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</si>
  <si>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</si>
  <si>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</si>
  <si>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</si>
  <si>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</si>
  <si>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</si>
  <si>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</si>
  <si>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</si>
  <si>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</si>
  <si>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</si>
  <si>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</si>
  <si>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</si>
  <si>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</si>
  <si>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</si>
  <si>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</si>
  <si>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</si>
  <si>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</si>
  <si>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</si>
  <si>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</si>
  <si>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</si>
  <si>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</si>
  <si>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</si>
  <si>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</si>
  <si>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</si>
  <si>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</si>
  <si>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</si>
  <si>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</si>
  <si>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</si>
  <si>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</si>
  <si>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</si>
  <si>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</si>
  <si>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</si>
  <si>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</si>
  <si>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</si>
  <si>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</si>
  <si>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</si>
  <si>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</si>
  <si>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</si>
  <si>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</si>
  <si>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</si>
  <si>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</si>
  <si>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</si>
  <si>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</si>
  <si>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</si>
  <si>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</si>
  <si>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</si>
  <si>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</si>
  <si>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</si>
  <si>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</si>
  <si>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</si>
  <si>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</si>
  <si>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</si>
  <si>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</si>
  <si>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</si>
  <si>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</si>
  <si>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</si>
  <si>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</si>
  <si>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</si>
  <si>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</si>
  <si>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</si>
  <si>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</si>
  <si>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</si>
  <si>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</si>
  <si>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</si>
  <si>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</si>
  <si>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</si>
  <si>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</si>
  <si>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</si>
  <si>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</si>
  <si>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</si>
  <si>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</si>
  <si>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</si>
  <si>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</si>
  <si>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</si>
  <si>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</si>
  <si>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</si>
  <si>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</si>
  <si>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</si>
  <si>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</si>
  <si>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</si>
  <si>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</si>
  <si>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</si>
  <si>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</si>
  <si>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</si>
  <si>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</si>
  <si>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</si>
  <si>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</si>
  <si>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</si>
  <si>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</si>
  <si>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</si>
  <si>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</si>
  <si>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</si>
  <si>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</si>
  <si>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</si>
  <si>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</si>
  <si>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</si>
  <si>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</si>
  <si>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</si>
  <si>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</si>
  <si>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</si>
  <si>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</si>
  <si>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</si>
  <si>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</si>
  <si>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</si>
  <si>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</si>
  <si>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</si>
  <si>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</si>
  <si>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</si>
  <si>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</si>
  <si>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</si>
  <si>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</si>
  <si>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</si>
  <si>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</si>
  <si>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</si>
  <si>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</si>
  <si>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</si>
  <si>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</si>
  <si>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</si>
  <si>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</si>
  <si>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</si>
  <si>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</si>
  <si>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</si>
  <si>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</si>
  <si>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</si>
  <si>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</si>
  <si>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</si>
  <si>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</si>
  <si>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</si>
  <si>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</si>
  <si>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</si>
  <si>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</si>
  <si>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</si>
  <si>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</si>
  <si>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</si>
  <si>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</si>
  <si>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</si>
  <si>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</si>
  <si>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</si>
  <si>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</si>
  <si>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</si>
  <si>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</si>
  <si>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</si>
  <si>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</si>
  <si>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</si>
  <si>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</si>
  <si>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</si>
  <si>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</si>
  <si>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</si>
  <si>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</si>
  <si>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</si>
  <si>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</si>
  <si>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</si>
  <si>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</si>
  <si>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</si>
  <si>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</si>
  <si>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</si>
  <si>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</si>
  <si>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</si>
  <si>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</si>
  <si>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</si>
  <si>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</si>
  <si>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</si>
  <si>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</si>
  <si>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</si>
  <si>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</si>
  <si>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</si>
  <si>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</si>
  <si>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</si>
  <si>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</si>
  <si>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</si>
  <si>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</si>
  <si>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</si>
  <si>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</si>
  <si>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</si>
  <si>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</si>
  <si>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</si>
  <si>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</si>
  <si>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</si>
  <si>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</si>
  <si>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</si>
  <si>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</si>
  <si>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</si>
  <si>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</si>
  <si>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</si>
  <si>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</si>
  <si>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</si>
  <si>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</si>
  <si>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</si>
  <si>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</si>
  <si>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</si>
  <si>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</si>
  <si>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</si>
  <si>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</si>
  <si>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</si>
  <si>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</si>
  <si>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</si>
  <si>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</si>
  <si>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</si>
  <si>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</si>
  <si>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</si>
  <si>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</si>
  <si>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</si>
  <si>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</si>
  <si>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</si>
  <si>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</si>
  <si>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</si>
  <si>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</si>
  <si>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</si>
  <si>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</si>
  <si>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</si>
  <si>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</si>
  <si>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</si>
  <si>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</si>
  <si>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</si>
  <si>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</si>
  <si>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</si>
  <si>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</si>
  <si>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</si>
  <si>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</si>
  <si>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</si>
  <si>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</si>
  <si>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</si>
  <si>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</si>
  <si>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</si>
  <si>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</si>
  <si>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</si>
  <si>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</si>
  <si>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</si>
  <si>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</si>
  <si>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</si>
  <si>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</si>
  <si>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</si>
  <si>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</si>
  <si>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</si>
  <si>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</si>
  <si>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</si>
  <si>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</si>
  <si>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</si>
  <si>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</si>
  <si>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</si>
  <si>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</si>
  <si>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</si>
  <si>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</si>
  <si>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</si>
  <si>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</si>
  <si>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</si>
  <si>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</si>
  <si>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</si>
  <si>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</si>
  <si>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</si>
  <si>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</si>
  <si>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</si>
  <si>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</si>
  <si>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</si>
  <si>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</si>
  <si>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</si>
  <si>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</si>
  <si>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</si>
  <si>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</si>
  <si>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</si>
  <si>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</si>
  <si>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</si>
  <si>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</si>
  <si>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</si>
  <si>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</si>
  <si>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</si>
  <si>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</si>
  <si>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</si>
  <si>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</si>
  <si>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</si>
  <si>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</si>
  <si>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</si>
  <si>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</si>
  <si>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</si>
  <si>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</si>
  <si>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</si>
  <si>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</si>
  <si>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</si>
  <si>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</si>
  <si>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</si>
  <si>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</si>
  <si>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</si>
  <si>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</si>
  <si>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</si>
  <si>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</si>
  <si>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</si>
  <si>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</si>
  <si>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</si>
  <si>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</si>
  <si>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</si>
  <si>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</si>
  <si>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</si>
  <si>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</si>
  <si>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</si>
  <si>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</si>
  <si>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</si>
  <si>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</si>
  <si>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</si>
  <si>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</si>
  <si>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</si>
  <si>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</si>
  <si>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</si>
  <si>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</si>
  <si>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</si>
  <si>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</si>
  <si>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</si>
  <si>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</si>
  <si>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</si>
  <si>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</si>
  <si>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</si>
  <si>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</si>
  <si>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</si>
  <si>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</si>
  <si>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</si>
  <si>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</si>
  <si>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</si>
  <si>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</si>
  <si>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</si>
  <si>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</si>
  <si>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</si>
  <si>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</si>
  <si>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</si>
  <si>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</si>
  <si>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</si>
  <si>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</si>
  <si>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</si>
  <si>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</si>
  <si>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</si>
  <si>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</si>
  <si>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</si>
  <si>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</si>
  <si>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</si>
  <si>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</si>
  <si>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</si>
  <si>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</si>
  <si>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</si>
  <si>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</si>
  <si>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</si>
  <si>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</si>
  <si>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</si>
  <si>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</si>
  <si>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</si>
  <si>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</si>
  <si>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</si>
  <si>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</si>
  <si>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</si>
  <si>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</si>
  <si>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</si>
  <si>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</si>
  <si>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</si>
  <si>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</si>
  <si>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</si>
  <si>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</si>
  <si>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</si>
  <si>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</si>
  <si>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</si>
  <si>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</si>
  <si>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</si>
  <si>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</si>
  <si>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</si>
  <si>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</si>
  <si>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</si>
  <si>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</si>
  <si>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</si>
  <si>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</si>
  <si>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</si>
  <si>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</si>
  <si>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</si>
  <si>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</si>
  <si>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</si>
  <si>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</si>
  <si>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</si>
  <si>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</si>
  <si>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</si>
  <si>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</si>
  <si>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</si>
  <si>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</si>
  <si>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</si>
  <si>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</si>
  <si>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</si>
  <si>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</si>
  <si>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</si>
  <si>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</si>
  <si>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</si>
  <si>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</si>
  <si>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</si>
  <si>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</si>
  <si>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</si>
  <si>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</si>
  <si>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</si>
  <si>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</si>
  <si>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</si>
  <si>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</si>
  <si>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</si>
  <si>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</si>
  <si>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</si>
  <si>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</si>
  <si>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</si>
  <si>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</si>
  <si>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</si>
  <si>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</si>
  <si>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</si>
  <si>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</si>
  <si>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</si>
  <si>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</si>
  <si>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</si>
  <si>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</si>
  <si>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</si>
  <si>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</si>
  <si>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</si>
  <si>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</si>
  <si>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</si>
  <si>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</si>
  <si>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</si>
  <si>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</si>
  <si>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</si>
  <si>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</si>
  <si>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</si>
  <si>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</si>
  <si>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</si>
  <si>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</si>
  <si>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</si>
  <si>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</si>
  <si>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</si>
  <si>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</si>
  <si>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</si>
  <si>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</si>
  <si>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</si>
  <si>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</si>
  <si>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</si>
  <si>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</si>
  <si>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</si>
  <si>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</si>
  <si>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</si>
  <si>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</si>
  <si>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</si>
  <si>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</si>
  <si>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</si>
  <si>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</si>
  <si>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</si>
  <si>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</si>
  <si>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</si>
  <si>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</si>
  <si>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</si>
  <si>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</si>
  <si>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</si>
  <si>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</si>
  <si>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</si>
  <si>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</si>
  <si>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</si>
  <si>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</si>
  <si>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</si>
  <si>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</si>
  <si>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</si>
  <si>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</si>
  <si>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</si>
  <si>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</si>
  <si>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</si>
  <si>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</si>
  <si>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</si>
  <si>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</si>
  <si>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</si>
  <si>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</si>
  <si>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</si>
  <si>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</si>
  <si>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</si>
  <si>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</si>
  <si>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</si>
  <si>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</si>
  <si>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</si>
  <si>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</si>
  <si>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</si>
  <si>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</si>
  <si>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</si>
  <si>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</si>
  <si>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</si>
  <si>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</si>
  <si>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</si>
  <si>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</si>
  <si>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</si>
  <si>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</si>
  <si>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</si>
  <si>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</si>
  <si>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</si>
  <si>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</si>
  <si>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</si>
  <si>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</si>
  <si>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</si>
  <si>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</si>
  <si>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</si>
  <si>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</si>
  <si>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</si>
  <si>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</si>
  <si>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</si>
  <si>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</si>
  <si>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</si>
  <si>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</si>
  <si>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</si>
  <si>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</si>
  <si>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</si>
  <si>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</si>
  <si>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</si>
  <si>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</si>
  <si>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</si>
  <si>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</si>
  <si>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</si>
  <si>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</si>
  <si>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</si>
  <si>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</si>
  <si>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</si>
  <si>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</si>
  <si>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</si>
  <si>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</si>
  <si>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</si>
  <si>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</si>
  <si>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</si>
  <si>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</si>
  <si>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</si>
  <si>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</si>
  <si>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</si>
  <si>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</si>
  <si>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</si>
  <si>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</si>
  <si>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</si>
  <si>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</si>
  <si>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</si>
  <si>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</si>
  <si>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</si>
  <si>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</si>
  <si>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</si>
  <si>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</si>
  <si>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</si>
  <si>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</si>
  <si>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</si>
  <si>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</si>
  <si>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</si>
  <si>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</si>
  <si>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</si>
  <si>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</si>
  <si>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</si>
  <si>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</si>
  <si>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</si>
  <si>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</si>
  <si>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</si>
  <si>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</si>
  <si>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</si>
  <si>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</si>
  <si>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</si>
  <si>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</si>
  <si>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</si>
  <si>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</si>
  <si>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</si>
  <si>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</si>
  <si>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</si>
  <si>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</si>
  <si>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</si>
  <si>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</si>
  <si>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</si>
  <si>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</si>
  <si>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</si>
  <si>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</si>
  <si>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</si>
  <si>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</si>
  <si>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</si>
  <si>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</si>
  <si>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</si>
  <si>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</si>
  <si>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</si>
  <si>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</si>
  <si>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</si>
  <si>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</si>
  <si>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</si>
  <si>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</si>
  <si>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</si>
  <si>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</si>
  <si>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</si>
  <si>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</si>
  <si>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</si>
  <si>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</si>
  <si>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</si>
  <si>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</si>
  <si>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</si>
  <si>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</si>
  <si>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</si>
  <si>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</si>
  <si>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</si>
  <si>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</si>
  <si>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</si>
  <si>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</si>
  <si>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</si>
  <si>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</si>
  <si>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</si>
  <si>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</si>
  <si>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</si>
  <si>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</si>
  <si>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</si>
  <si>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</si>
  <si>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</si>
  <si>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</si>
  <si>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</si>
  <si>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</si>
  <si>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</si>
  <si>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</si>
  <si>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</si>
  <si>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</si>
  <si>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</si>
  <si>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</si>
  <si>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</si>
  <si>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</si>
  <si>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</si>
  <si>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</si>
  <si>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</si>
  <si>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</si>
  <si>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</si>
  <si>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</si>
  <si>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</si>
  <si>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</si>
  <si>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</si>
  <si>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</si>
  <si>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</si>
  <si>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</si>
  <si>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</si>
  <si>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</si>
  <si>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</si>
  <si>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</si>
  <si>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</si>
  <si>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</si>
  <si>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</si>
  <si>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</si>
  <si>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</si>
  <si>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</si>
  <si>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</si>
  <si>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</si>
  <si>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</si>
  <si>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</si>
  <si>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</si>
  <si>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</si>
  <si>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</si>
  <si>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</si>
  <si>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</si>
  <si>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</si>
  <si>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</si>
  <si>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</si>
  <si>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</si>
  <si>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</si>
  <si>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</si>
  <si>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</si>
  <si>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</si>
  <si>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</si>
  <si>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</si>
  <si>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</si>
  <si>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</si>
  <si>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</si>
  <si>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</si>
  <si>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</si>
  <si>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</si>
  <si>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</si>
  <si>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</si>
  <si>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</si>
  <si>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</si>
  <si>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</si>
  <si>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</si>
  <si>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</si>
  <si>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</si>
  <si>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</si>
  <si>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</si>
  <si>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</si>
  <si>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</si>
  <si>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</si>
  <si>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</si>
  <si>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</si>
  <si>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</si>
  <si>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</si>
  <si>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</si>
  <si>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</si>
  <si>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</si>
  <si>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</si>
  <si>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</si>
  <si>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</si>
  <si>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</si>
  <si>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</si>
  <si>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</si>
  <si>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</si>
  <si>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</si>
  <si>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</si>
  <si>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</si>
  <si>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</si>
  <si>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</si>
  <si>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</si>
  <si>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</si>
  <si>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</si>
  <si>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</si>
  <si>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</si>
  <si>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</si>
  <si>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</si>
  <si>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</si>
  <si>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</si>
  <si>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</si>
  <si>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</si>
  <si>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</si>
  <si>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</si>
  <si>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</si>
  <si>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</si>
  <si>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</si>
  <si>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</si>
  <si>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</si>
  <si>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</si>
  <si>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</si>
  <si>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</si>
  <si>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</si>
  <si>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</si>
  <si>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</si>
  <si>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</si>
  <si>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</si>
  <si>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</si>
  <si>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</si>
  <si>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</si>
  <si>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</si>
  <si>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</si>
  <si>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</si>
  <si>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</si>
  <si>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</si>
  <si>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</si>
  <si>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</si>
  <si>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</si>
  <si>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</si>
  <si>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</si>
  <si>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</si>
  <si>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</si>
  <si>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</si>
  <si>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</si>
  <si>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</si>
  <si>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</si>
  <si>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</si>
  <si>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</si>
  <si>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</si>
  <si>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</si>
  <si>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</si>
  <si>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</si>
  <si>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</si>
  <si>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</si>
  <si>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</si>
  <si>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</si>
  <si>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</si>
  <si>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</si>
  <si>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</si>
  <si>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</si>
  <si>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</si>
  <si>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</si>
  <si>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</si>
  <si>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</si>
  <si>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</si>
  <si>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</si>
  <si>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</si>
  <si>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</si>
  <si>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</si>
  <si>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</si>
  <si>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</si>
  <si>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</si>
  <si>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</si>
  <si>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</si>
  <si>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</si>
  <si>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</si>
  <si>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</si>
  <si>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</si>
  <si>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</si>
  <si>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</si>
  <si>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</si>
  <si>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</si>
  <si>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</si>
  <si>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</si>
  <si>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</si>
  <si>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</si>
  <si>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</si>
  <si>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</si>
  <si>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</si>
  <si>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</si>
  <si>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</si>
  <si>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</si>
  <si>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</si>
  <si>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</si>
  <si>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</si>
  <si>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</si>
  <si>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</si>
  <si>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</si>
  <si>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</si>
  <si>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</si>
  <si>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</si>
  <si>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</si>
  <si>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</si>
  <si>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</si>
  <si>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</si>
  <si>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</si>
  <si>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</si>
  <si>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</si>
  <si>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</si>
  <si>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</si>
  <si>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</si>
  <si>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</si>
  <si>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</si>
  <si>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</si>
  <si>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</si>
  <si>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</si>
  <si>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</si>
  <si>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</si>
  <si>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</si>
  <si>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</si>
  <si>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</si>
  <si>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</si>
  <si>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</si>
  <si>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</si>
  <si>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</si>
  <si>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</si>
  <si>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</si>
  <si>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</si>
  <si>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</si>
  <si>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</si>
  <si>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</si>
  <si>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</si>
  <si>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</si>
  <si>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</si>
  <si>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</si>
  <si>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</si>
  <si>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</si>
  <si>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</si>
  <si>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</si>
  <si>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</si>
  <si>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</si>
  <si>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</si>
  <si>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</si>
  <si>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</si>
  <si>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</si>
  <si>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</si>
  <si>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</si>
  <si>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</si>
  <si>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</si>
  <si>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</si>
  <si>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</si>
  <si>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</si>
  <si>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</si>
  <si>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</si>
  <si>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</si>
  <si>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</si>
  <si>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</si>
  <si>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</si>
  <si>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</si>
  <si>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</si>
  <si>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</si>
  <si>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</si>
  <si>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</si>
  <si>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</si>
  <si>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</si>
  <si>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</si>
  <si>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</si>
  <si>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</si>
  <si>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</si>
  <si>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</si>
  <si>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</si>
  <si>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</si>
  <si>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</si>
  <si>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</si>
  <si>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</si>
  <si>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</si>
  <si>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</si>
  <si>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Price 3</t>
  </si>
  <si>
    <t xml:space="preserve">Concession </t>
  </si>
  <si>
    <t>PREVIEW SUBTOTAL</t>
  </si>
  <si>
    <t>MATINEE SUBTOTAL</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</si>
  <si>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</si>
  <si>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</si>
  <si>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</si>
  <si>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</si>
  <si>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</si>
  <si>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</si>
  <si>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</si>
  <si>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</si>
  <si>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</si>
  <si>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</si>
  <si>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</si>
  <si>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</si>
  <si>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</si>
  <si>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</si>
  <si>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</si>
  <si>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</si>
  <si>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</si>
  <si>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</si>
  <si>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</si>
  <si>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</si>
  <si>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Network Neighbourhood Touring</t>
  </si>
  <si>
    <t>C700</t>
  </si>
  <si>
    <t>Sam Kind</t>
  </si>
  <si>
    <t>Initial budget</t>
  </si>
  <si>
    <t>20170527 Live</t>
  </si>
  <si>
    <t>Updated budget</t>
  </si>
  <si>
    <t>Venue Partner Go and See</t>
  </si>
  <si>
    <t>Programme Consultant</t>
  </si>
  <si>
    <t>monthly meetings - 1 year</t>
  </si>
  <si>
    <t xml:space="preserve">Programme Director </t>
  </si>
  <si>
    <t>Expenses</t>
  </si>
  <si>
    <t>Duty of Care</t>
  </si>
  <si>
    <t>Contingency</t>
  </si>
  <si>
    <t>Local Technical Manager</t>
  </si>
  <si>
    <t>Crew</t>
  </si>
  <si>
    <t>Local Technical Apprentice</t>
  </si>
  <si>
    <t>FOH Manager</t>
  </si>
  <si>
    <t>FOH Team</t>
  </si>
  <si>
    <t>Marketing Manager</t>
  </si>
  <si>
    <t>Marketing Apprentice</t>
  </si>
  <si>
    <t>Venue Hire</t>
  </si>
  <si>
    <t>Venue Technical Hire</t>
  </si>
  <si>
    <t>Dressing Room / Green Room</t>
  </si>
  <si>
    <t>Transport</t>
  </si>
  <si>
    <t>Insurance / Licences</t>
  </si>
  <si>
    <t>Brand development</t>
  </si>
  <si>
    <t>Core Campaign</t>
  </si>
  <si>
    <t>Campaign - venue specific</t>
  </si>
  <si>
    <t>Photography</t>
  </si>
  <si>
    <t>Remote box office set up</t>
  </si>
  <si>
    <t>Evaluation</t>
  </si>
  <si>
    <t>Access performances</t>
  </si>
  <si>
    <t>Venue Team support</t>
  </si>
  <si>
    <t>Project Administrator</t>
  </si>
  <si>
    <t>Tech Co-ordinator</t>
  </si>
  <si>
    <t>From supporting production schedule</t>
  </si>
  <si>
    <t>Reduce as per agreement with HD</t>
  </si>
  <si>
    <t>Tfr to salary</t>
  </si>
  <si>
    <t>Security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</si>
</sst>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35">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9" fontId="0" fillId="0" borderId="41" xfId="2" applyNumberFormat="1" applyFont="1" applyBorder="1" applyProtection="1">
      <protection locked="0"/>
    </xf>
    <xf numFmtId="3" fontId="3" fillId="6" borderId="1" xfId="0" applyNumberFormat="1" applyFont="1" applyFill="1" applyBorder="1" applyAlignment="1" applyProtection="1">
      <alignment horizontal="left" vertical="center"/>
      <protection locked="0"/>
    </xf>
    <xf numFmtId="164" fontId="4" fillId="0" borderId="27" xfId="0" applyNumberFormat="1" applyFont="1" applyBorder="1" applyProtection="1">
      <protection locked="0"/>
    </xf>
    <xf numFmtId="17" fontId="6" fillId="0" borderId="44" xfId="0" applyNumberFormat="1" applyFont="1" applyFill="1" applyBorder="1" applyAlignment="1" applyProtection="1">
      <alignment horizontal="left"/>
      <protection locked="0"/>
    </xf>
    <xf numFmtId="168" fontId="4" fillId="0" borderId="25" xfId="1" applyNumberFormat="1" applyFont="1" applyBorder="1" applyProtection="1">
      <protection locked="0"/>
    </xf>
    <xf numFmtId="9" fontId="6" fillId="0" borderId="86" xfId="0" applyNumberFormat="1" applyFont="1" applyFill="1" applyBorder="1" applyAlignment="1" applyProtection="1">
      <alignment horizontal="left"/>
      <protection locked="0"/>
    </xf>
    <xf numFmtId="0" fontId="4" fillId="7" borderId="0" xfId="0" applyFont="1" applyFill="1" applyBorder="1" applyProtection="1"/>
    <xf numFmtId="168" fontId="5" fillId="4" borderId="56" xfId="1" applyNumberFormat="1" applyFont="1" applyFill="1" applyBorder="1" applyProtection="1"/>
    <xf numFmtId="168" fontId="5" fillId="4" borderId="2" xfId="1" applyNumberFormat="1" applyFont="1" applyFill="1" applyBorder="1" applyProtection="1"/>
    <xf numFmtId="168" fontId="5" fillId="4" borderId="18" xfId="1" applyNumberFormat="1" applyFont="1" applyFill="1" applyBorder="1" applyProtection="1"/>
    <xf numFmtId="168" fontId="5" fillId="4" borderId="57" xfId="1" applyNumberFormat="1" applyFont="1" applyFill="1" applyBorder="1" applyProtection="1"/>
    <xf numFmtId="168" fontId="5" fillId="4" borderId="43" xfId="1" applyNumberFormat="1" applyFont="1" applyFill="1" applyBorder="1" applyProtection="1"/>
    <xf numFmtId="17" fontId="1" fillId="0" borderId="0" xfId="0" applyNumberFormat="1" applyFont="1" applyProtection="1"/>
    <xf numFmtId="168" fontId="4" fillId="3" borderId="26" xfId="1" applyNumberFormat="1" applyFont="1" applyFill="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35"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v>
          </cell>
          <cell r="B14" t="str">
            <v>ZK015</v>
          </cell>
          <cell r="C14">
            <v>0</v>
          </cell>
          <cell r="D14">
            <v>0</v>
          </cell>
          <cell r="E14">
            <v>0</v>
          </cell>
          <cell r="F14">
            <v>0</v>
          </cell>
        </row>
        <row r="15">
          <cell r="A15" t="str">
            <v>ZK100.0001</v>
          </cell>
          <cell r="B15" t="str">
            <v>ZK100</v>
          </cell>
          <cell r="C15">
            <v>0</v>
          </cell>
          <cell r="D15">
            <v>0</v>
          </cell>
          <cell r="E15">
            <v>0</v>
          </cell>
          <cell r="F15">
            <v>0</v>
          </cell>
        </row>
        <row r="16">
          <cell r="A16" t="str">
            <v>ZK100.0001.0000</v>
          </cell>
          <cell r="B16" t="str">
            <v>ZK100</v>
          </cell>
          <cell r="C16">
            <v>0</v>
          </cell>
          <cell r="D16">
            <v>0</v>
          </cell>
          <cell r="E16">
            <v>0</v>
          </cell>
          <cell r="F16">
            <v>6177.48</v>
          </cell>
        </row>
        <row r="17">
          <cell r="A17" t="str">
            <v>ZK100.0008.0000</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ZK100.K006.0000</v>
          </cell>
          <cell r="B20" t="str">
            <v>ZK100</v>
          </cell>
          <cell r="C20">
            <v>0</v>
          </cell>
          <cell r="D20">
            <v>0</v>
          </cell>
          <cell r="E20">
            <v>0</v>
          </cell>
          <cell r="F20">
            <v>0</v>
          </cell>
        </row>
        <row r="21">
          <cell r="A21" t="str">
            <v>ZK100.K100.C390</v>
          </cell>
          <cell r="B21" t="str">
            <v>ZK100</v>
          </cell>
          <cell r="C21">
            <v>0</v>
          </cell>
          <cell r="D21">
            <v>0</v>
          </cell>
          <cell r="E21">
            <v>0</v>
          </cell>
          <cell r="F21">
            <v>0</v>
          </cell>
        </row>
        <row r="22">
          <cell r="A22" t="str">
            <v>ZK100.K102.0000</v>
          </cell>
          <cell r="B22" t="str">
            <v>ZK100</v>
          </cell>
          <cell r="C22">
            <v>0</v>
          </cell>
          <cell r="D22">
            <v>0</v>
          </cell>
          <cell r="E22">
            <v>0</v>
          </cell>
          <cell r="F22">
            <v>0</v>
          </cell>
        </row>
        <row r="23">
          <cell r="A23" t="str">
            <v>ZK100.K104.0000</v>
          </cell>
          <cell r="B23" t="str">
            <v>ZK100</v>
          </cell>
          <cell r="C23">
            <v>0</v>
          </cell>
          <cell r="D23">
            <v>6521.7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0.08</v>
          </cell>
          <cell r="E26">
            <v>0</v>
          </cell>
          <cell r="F26">
            <v>0</v>
          </cell>
        </row>
        <row r="27">
          <cell r="A27" t="str">
            <v>ZK100.K115.I001</v>
          </cell>
          <cell r="B27" t="str">
            <v>ZK100</v>
          </cell>
          <cell r="C27">
            <v>0</v>
          </cell>
          <cell r="D27">
            <v>0</v>
          </cell>
          <cell r="E27">
            <v>-0.65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-0.33</v>
          </cell>
          <cell r="E29">
            <v>0</v>
          </cell>
          <cell r="F29">
            <v>0</v>
          </cell>
        </row>
        <row r="30">
          <cell r="A30" t="str">
            <v>ZK100.K116.C140</v>
          </cell>
          <cell r="B30" t="str">
            <v>ZK100</v>
          </cell>
          <cell r="C30">
            <v>0</v>
          </cell>
          <cell r="D30">
            <v>0</v>
          </cell>
          <cell r="E30">
            <v>-0.5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-0.05</v>
          </cell>
          <cell r="F33">
            <v>0</v>
          </cell>
        </row>
        <row r="34">
          <cell r="A34" t="str">
            <v>ZK100.K120.I001</v>
          </cell>
          <cell r="B34" t="str">
            <v>ZK100</v>
          </cell>
          <cell r="C34">
            <v>0</v>
          </cell>
          <cell r="D34">
            <v>0</v>
          </cell>
          <cell r="E34">
            <v>-0.53</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ZK100.K146.0000</v>
          </cell>
          <cell r="B40" t="str">
            <v>ZK100</v>
          </cell>
          <cell r="C40">
            <v>0</v>
          </cell>
          <cell r="D40">
            <v>57.99</v>
          </cell>
          <cell r="E40">
            <v>0</v>
          </cell>
          <cell r="F40">
            <v>0</v>
          </cell>
        </row>
        <row r="41">
          <cell r="A41" t="str">
            <v>ZK100.K170.C390</v>
          </cell>
          <cell r="B41" t="str">
            <v>ZK100</v>
          </cell>
          <cell r="C41">
            <v>0</v>
          </cell>
          <cell r="D41">
            <v>0</v>
          </cell>
          <cell r="E41">
            <v>0</v>
          </cell>
          <cell r="F41">
            <v>0</v>
          </cell>
        </row>
        <row r="42">
          <cell r="A42" t="str">
            <v>ZK100.K176.C140</v>
          </cell>
          <cell r="B42" t="str">
            <v>ZK100</v>
          </cell>
          <cell r="C42">
            <v>0</v>
          </cell>
          <cell r="D42">
            <v>10</v>
          </cell>
          <cell r="E42">
            <v>-10</v>
          </cell>
          <cell r="F42">
            <v>0</v>
          </cell>
        </row>
        <row r="43">
          <cell r="A43" t="str">
            <v>ZK100.K200.0000</v>
          </cell>
          <cell r="B43" t="str">
            <v>ZK100</v>
          </cell>
          <cell r="C43">
            <v>0</v>
          </cell>
          <cell r="D43">
            <v>86388</v>
          </cell>
          <cell r="E43">
            <v>14000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0</v>
          </cell>
          <cell r="F45">
            <v>0</v>
          </cell>
        </row>
        <row r="46">
          <cell r="A46" t="str">
            <v>ZK100.K201.I001</v>
          </cell>
          <cell r="B46" t="str">
            <v>ZK100</v>
          </cell>
          <cell r="C46">
            <v>0</v>
          </cell>
          <cell r="D46">
            <v>0</v>
          </cell>
          <cell r="E46">
            <v>200</v>
          </cell>
          <cell r="F46">
            <v>0</v>
          </cell>
        </row>
        <row r="47">
          <cell r="A47" t="str">
            <v>ZK100.K202.0000</v>
          </cell>
          <cell r="B47" t="str">
            <v>ZK100</v>
          </cell>
          <cell r="C47">
            <v>0</v>
          </cell>
          <cell r="D47">
            <v>27883.5</v>
          </cell>
          <cell r="E47">
            <v>0</v>
          </cell>
          <cell r="F47">
            <v>0</v>
          </cell>
        </row>
        <row r="48">
          <cell r="A48" t="str">
            <v>ZK100.K203.0000</v>
          </cell>
          <cell r="B48" t="str">
            <v>ZK100</v>
          </cell>
          <cell r="C48">
            <v>0</v>
          </cell>
          <cell r="D48">
            <v>300.57</v>
          </cell>
          <cell r="E48">
            <v>0</v>
          </cell>
          <cell r="F48">
            <v>0</v>
          </cell>
        </row>
        <row r="49">
          <cell r="A49" t="str">
            <v>ZK100.K203.I001</v>
          </cell>
          <cell r="B49" t="str">
            <v>ZK100</v>
          </cell>
          <cell r="C49">
            <v>0</v>
          </cell>
          <cell r="D49">
            <v>0</v>
          </cell>
          <cell r="E49">
            <v>-0.24</v>
          </cell>
          <cell r="F49">
            <v>0</v>
          </cell>
        </row>
        <row r="50">
          <cell r="A50" t="str">
            <v>ZK100.K244.C390</v>
          </cell>
          <cell r="B50" t="str">
            <v>ZK100</v>
          </cell>
          <cell r="C50">
            <v>0</v>
          </cell>
          <cell r="D50">
            <v>0</v>
          </cell>
          <cell r="E50">
            <v>0</v>
          </cell>
          <cell r="F50">
            <v>0</v>
          </cell>
        </row>
        <row r="51">
          <cell r="A51" t="str">
            <v>ZK100.K270.C390</v>
          </cell>
          <cell r="B51" t="str">
            <v>ZK100</v>
          </cell>
          <cell r="C51">
            <v>0</v>
          </cell>
          <cell r="D51">
            <v>0</v>
          </cell>
          <cell r="E51">
            <v>0</v>
          </cell>
          <cell r="F51">
            <v>0</v>
          </cell>
        </row>
        <row r="52">
          <cell r="A52" t="str">
            <v>ZK100.K304.0000</v>
          </cell>
          <cell r="B52" t="str">
            <v>ZK100</v>
          </cell>
          <cell r="C52">
            <v>0</v>
          </cell>
          <cell r="D52">
            <v>-3669</v>
          </cell>
          <cell r="E52">
            <v>0</v>
          </cell>
          <cell r="F52">
            <v>0</v>
          </cell>
        </row>
        <row r="53">
          <cell r="A53" t="str">
            <v>ZK100.K304.C009</v>
          </cell>
          <cell r="B53" t="str">
            <v>ZK100</v>
          </cell>
          <cell r="C53">
            <v>0</v>
          </cell>
          <cell r="D53">
            <v>3669</v>
          </cell>
          <cell r="E53">
            <v>0</v>
          </cell>
          <cell r="F53">
            <v>0</v>
          </cell>
        </row>
        <row r="54">
          <cell r="A54" t="str">
            <v>ZK101.K115.I001</v>
          </cell>
          <cell r="B54" t="str">
            <v>ZK101</v>
          </cell>
          <cell r="C54">
            <v>0</v>
          </cell>
          <cell r="D54">
            <v>0</v>
          </cell>
          <cell r="E54">
            <v>-0.04</v>
          </cell>
          <cell r="F54">
            <v>0</v>
          </cell>
        </row>
        <row r="55">
          <cell r="A55" t="str">
            <v>ZK101.K116.C350</v>
          </cell>
          <cell r="B55" t="str">
            <v>ZK101</v>
          </cell>
          <cell r="C55">
            <v>0</v>
          </cell>
          <cell r="D55">
            <v>0</v>
          </cell>
          <cell r="E55">
            <v>64.17</v>
          </cell>
          <cell r="F55">
            <v>0</v>
          </cell>
        </row>
        <row r="56">
          <cell r="A56" t="str">
            <v>ZK101.K200.C009</v>
          </cell>
          <cell r="B56" t="str">
            <v>ZK101</v>
          </cell>
          <cell r="C56">
            <v>0</v>
          </cell>
          <cell r="D56">
            <v>0</v>
          </cell>
          <cell r="E56">
            <v>53100</v>
          </cell>
          <cell r="F56">
            <v>0</v>
          </cell>
        </row>
        <row r="57">
          <cell r="A57" t="str">
            <v>ZK101.K200.C142</v>
          </cell>
          <cell r="B57" t="str">
            <v>ZK101</v>
          </cell>
          <cell r="C57">
            <v>0</v>
          </cell>
          <cell r="D57">
            <v>3800</v>
          </cell>
          <cell r="E57">
            <v>0</v>
          </cell>
          <cell r="F57">
            <v>0</v>
          </cell>
        </row>
        <row r="58">
          <cell r="A58" t="str">
            <v>ZK101.K200.C143</v>
          </cell>
          <cell r="B58" t="str">
            <v>ZK101</v>
          </cell>
          <cell r="C58">
            <v>0</v>
          </cell>
          <cell r="D58">
            <v>0</v>
          </cell>
          <cell r="E58">
            <v>7000</v>
          </cell>
          <cell r="F58">
            <v>0</v>
          </cell>
        </row>
        <row r="59">
          <cell r="A59" t="str">
            <v>ZK101.K200.C395</v>
          </cell>
          <cell r="B59" t="str">
            <v>ZK101</v>
          </cell>
          <cell r="C59">
            <v>0</v>
          </cell>
          <cell r="D59">
            <v>0</v>
          </cell>
          <cell r="E59">
            <v>20600</v>
          </cell>
          <cell r="F59">
            <v>0</v>
          </cell>
        </row>
        <row r="60">
          <cell r="A60" t="str">
            <v>ZK101.K200.C435</v>
          </cell>
          <cell r="B60" t="str">
            <v>ZK101</v>
          </cell>
          <cell r="C60">
            <v>0</v>
          </cell>
          <cell r="D60">
            <v>0</v>
          </cell>
          <cell r="E60">
            <v>7000</v>
          </cell>
          <cell r="F60">
            <v>0</v>
          </cell>
        </row>
        <row r="61">
          <cell r="A61" t="str">
            <v>ZK101.K200.C810</v>
          </cell>
          <cell r="B61" t="str">
            <v>ZK101</v>
          </cell>
          <cell r="C61">
            <v>0</v>
          </cell>
          <cell r="D61">
            <v>0</v>
          </cell>
          <cell r="E61">
            <v>5000</v>
          </cell>
          <cell r="F61">
            <v>0</v>
          </cell>
        </row>
        <row r="62">
          <cell r="A62" t="str">
            <v>ZK101.K201.C141</v>
          </cell>
          <cell r="B62" t="str">
            <v>ZK101</v>
          </cell>
          <cell r="C62">
            <v>0</v>
          </cell>
          <cell r="D62">
            <v>0</v>
          </cell>
          <cell r="E62">
            <v>600</v>
          </cell>
          <cell r="F62">
            <v>0</v>
          </cell>
        </row>
        <row r="63">
          <cell r="A63" t="str">
            <v>ZK101.K207.C020</v>
          </cell>
          <cell r="B63" t="str">
            <v>ZK101</v>
          </cell>
          <cell r="C63">
            <v>0</v>
          </cell>
          <cell r="D63">
            <v>0</v>
          </cell>
          <cell r="E63">
            <v>116215.72</v>
          </cell>
          <cell r="F63">
            <v>54649.45</v>
          </cell>
        </row>
        <row r="64">
          <cell r="A64" t="str">
            <v>ZK101.K207.C034</v>
          </cell>
          <cell r="B64" t="str">
            <v>ZK101</v>
          </cell>
          <cell r="C64">
            <v>0</v>
          </cell>
          <cell r="D64">
            <v>0</v>
          </cell>
          <cell r="E64">
            <v>5250</v>
          </cell>
          <cell r="F64">
            <v>9750</v>
          </cell>
        </row>
        <row r="65">
          <cell r="A65" t="str">
            <v>ZK101.K207.C141</v>
          </cell>
          <cell r="B65" t="str">
            <v>ZK101</v>
          </cell>
          <cell r="C65">
            <v>0</v>
          </cell>
          <cell r="D65">
            <v>0</v>
          </cell>
          <cell r="E65">
            <v>4195</v>
          </cell>
          <cell r="F65">
            <v>0</v>
          </cell>
        </row>
        <row r="66">
          <cell r="A66" t="str">
            <v>ZK101.K207.C200</v>
          </cell>
          <cell r="B66" t="str">
            <v>ZK101</v>
          </cell>
          <cell r="C66">
            <v>0</v>
          </cell>
          <cell r="D66">
            <v>0</v>
          </cell>
          <cell r="E66">
            <v>210703</v>
          </cell>
          <cell r="F66">
            <v>0</v>
          </cell>
        </row>
        <row r="67">
          <cell r="A67" t="str">
            <v>ZK101.K207.C430</v>
          </cell>
          <cell r="B67" t="str">
            <v>ZK101</v>
          </cell>
          <cell r="C67">
            <v>0</v>
          </cell>
          <cell r="D67">
            <v>0</v>
          </cell>
          <cell r="E67">
            <v>42.4</v>
          </cell>
          <cell r="F67">
            <v>0</v>
          </cell>
        </row>
        <row r="68">
          <cell r="A68" t="str">
            <v>ZK101.K207.C505</v>
          </cell>
          <cell r="B68" t="str">
            <v>ZK101</v>
          </cell>
          <cell r="C68">
            <v>0</v>
          </cell>
          <cell r="D68">
            <v>0</v>
          </cell>
          <cell r="E68">
            <v>14000</v>
          </cell>
          <cell r="F68">
            <v>6000</v>
          </cell>
        </row>
        <row r="69">
          <cell r="A69" t="str">
            <v>ZK101.K207.C525</v>
          </cell>
          <cell r="B69" t="str">
            <v>ZK101</v>
          </cell>
          <cell r="C69">
            <v>0</v>
          </cell>
          <cell r="D69">
            <v>0</v>
          </cell>
          <cell r="E69">
            <v>8400</v>
          </cell>
          <cell r="F69">
            <v>0</v>
          </cell>
        </row>
        <row r="70">
          <cell r="A70" t="str">
            <v>ZK101.K207.C545</v>
          </cell>
          <cell r="B70" t="str">
            <v>ZK101</v>
          </cell>
          <cell r="C70">
            <v>0</v>
          </cell>
          <cell r="D70">
            <v>0</v>
          </cell>
          <cell r="E70">
            <v>7000</v>
          </cell>
          <cell r="F70">
            <v>0</v>
          </cell>
        </row>
        <row r="71">
          <cell r="A71" t="str">
            <v>ZK101.K207.C900</v>
          </cell>
          <cell r="B71" t="str">
            <v>ZK101</v>
          </cell>
          <cell r="C71">
            <v>0</v>
          </cell>
          <cell r="D71">
            <v>0</v>
          </cell>
          <cell r="E71">
            <v>1991.36</v>
          </cell>
          <cell r="F71">
            <v>0</v>
          </cell>
        </row>
        <row r="72">
          <cell r="A72" t="str">
            <v>ZK101.K207.I002</v>
          </cell>
          <cell r="B72" t="str">
            <v>ZK101</v>
          </cell>
          <cell r="C72">
            <v>0</v>
          </cell>
          <cell r="D72">
            <v>0</v>
          </cell>
          <cell r="E72">
            <v>18933.72</v>
          </cell>
          <cell r="F72">
            <v>0</v>
          </cell>
        </row>
        <row r="73">
          <cell r="A73" t="str">
            <v>ZK101.K208.C019</v>
          </cell>
          <cell r="B73" t="str">
            <v>ZK101</v>
          </cell>
          <cell r="C73">
            <v>0</v>
          </cell>
          <cell r="D73">
            <v>0</v>
          </cell>
          <cell r="E73">
            <v>5000</v>
          </cell>
          <cell r="F73">
            <v>0</v>
          </cell>
        </row>
        <row r="74">
          <cell r="A74" t="str">
            <v>ZK101.K208.C400</v>
          </cell>
          <cell r="B74" t="str">
            <v>ZK101</v>
          </cell>
          <cell r="C74">
            <v>0</v>
          </cell>
          <cell r="D74">
            <v>0</v>
          </cell>
          <cell r="E74">
            <v>4000</v>
          </cell>
          <cell r="F74">
            <v>0</v>
          </cell>
        </row>
        <row r="75">
          <cell r="A75" t="str">
            <v>ZK101.K208.C415</v>
          </cell>
          <cell r="B75" t="str">
            <v>ZK101</v>
          </cell>
          <cell r="C75">
            <v>0</v>
          </cell>
          <cell r="D75">
            <v>0</v>
          </cell>
          <cell r="E75">
            <v>32500</v>
          </cell>
          <cell r="F75">
            <v>124500</v>
          </cell>
        </row>
        <row r="76">
          <cell r="A76" t="str">
            <v>ZK101.K208.C430</v>
          </cell>
          <cell r="B76" t="str">
            <v>ZK101</v>
          </cell>
          <cell r="C76">
            <v>0</v>
          </cell>
          <cell r="D76">
            <v>0</v>
          </cell>
          <cell r="E76">
            <v>51837.5</v>
          </cell>
          <cell r="F76">
            <v>42412.5</v>
          </cell>
        </row>
        <row r="77">
          <cell r="A77" t="str">
            <v>ZK101.K208.C500</v>
          </cell>
          <cell r="B77" t="str">
            <v>ZK101</v>
          </cell>
          <cell r="C77">
            <v>0</v>
          </cell>
          <cell r="D77">
            <v>0</v>
          </cell>
          <cell r="E77">
            <v>95000</v>
          </cell>
          <cell r="F77">
            <v>6943</v>
          </cell>
        </row>
        <row r="78">
          <cell r="A78" t="str">
            <v>ZK101.K208.I002</v>
          </cell>
          <cell r="B78" t="str">
            <v>ZK101</v>
          </cell>
          <cell r="C78">
            <v>0</v>
          </cell>
          <cell r="D78">
            <v>0</v>
          </cell>
          <cell r="E78">
            <v>18658.5</v>
          </cell>
          <cell r="F78">
            <v>0</v>
          </cell>
        </row>
        <row r="79">
          <cell r="A79" t="str">
            <v>ZK101.K209.C060</v>
          </cell>
          <cell r="B79" t="str">
            <v>ZK101</v>
          </cell>
          <cell r="C79">
            <v>0</v>
          </cell>
          <cell r="D79">
            <v>0</v>
          </cell>
          <cell r="E79">
            <v>220000</v>
          </cell>
          <cell r="F79">
            <v>460000</v>
          </cell>
        </row>
        <row r="80">
          <cell r="A80" t="str">
            <v>ZK101.K209.I002</v>
          </cell>
          <cell r="B80" t="str">
            <v>ZK101</v>
          </cell>
          <cell r="C80">
            <v>0</v>
          </cell>
          <cell r="D80">
            <v>0</v>
          </cell>
          <cell r="E80">
            <v>18831</v>
          </cell>
          <cell r="F80">
            <v>0</v>
          </cell>
        </row>
        <row r="81">
          <cell r="A81" t="str">
            <v>ZK101.K210.C810</v>
          </cell>
          <cell r="B81" t="str">
            <v>ZK101</v>
          </cell>
          <cell r="C81">
            <v>0</v>
          </cell>
          <cell r="D81">
            <v>0</v>
          </cell>
          <cell r="E81">
            <v>7740</v>
          </cell>
          <cell r="F81">
            <v>859</v>
          </cell>
        </row>
        <row r="82">
          <cell r="A82" t="str">
            <v>ZK101.K210.I002</v>
          </cell>
          <cell r="B82" t="str">
            <v>ZK101</v>
          </cell>
          <cell r="C82">
            <v>0</v>
          </cell>
          <cell r="D82">
            <v>0</v>
          </cell>
          <cell r="E82">
            <v>17687</v>
          </cell>
          <cell r="F82">
            <v>0</v>
          </cell>
        </row>
        <row r="83">
          <cell r="A83" t="str">
            <v>ZK101.K211.I002</v>
          </cell>
          <cell r="B83" t="str">
            <v>ZK101</v>
          </cell>
          <cell r="C83">
            <v>0</v>
          </cell>
          <cell r="D83">
            <v>0</v>
          </cell>
          <cell r="E83">
            <v>19486.57</v>
          </cell>
          <cell r="F83">
            <v>0</v>
          </cell>
        </row>
        <row r="84">
          <cell r="A84" t="str">
            <v>ZK101.K212.C300</v>
          </cell>
          <cell r="B84" t="str">
            <v>ZK101</v>
          </cell>
          <cell r="C84">
            <v>0</v>
          </cell>
          <cell r="D84">
            <v>0</v>
          </cell>
          <cell r="E84">
            <v>25000</v>
          </cell>
          <cell r="F84">
            <v>25000</v>
          </cell>
        </row>
        <row r="85">
          <cell r="A85" t="str">
            <v>ZK101.K212.I002</v>
          </cell>
          <cell r="B85" t="str">
            <v>ZK101</v>
          </cell>
          <cell r="C85">
            <v>0</v>
          </cell>
          <cell r="D85">
            <v>0</v>
          </cell>
          <cell r="E85">
            <v>18130</v>
          </cell>
          <cell r="F85">
            <v>0</v>
          </cell>
        </row>
        <row r="86">
          <cell r="A86" t="str">
            <v>ZK101.K213.C260</v>
          </cell>
          <cell r="B86" t="str">
            <v>ZK101</v>
          </cell>
          <cell r="C86">
            <v>0</v>
          </cell>
          <cell r="D86">
            <v>0</v>
          </cell>
          <cell r="E86">
            <v>17500</v>
          </cell>
          <cell r="F86">
            <v>17500</v>
          </cell>
        </row>
        <row r="87">
          <cell r="A87" t="str">
            <v>ZK101.K213.I002</v>
          </cell>
          <cell r="B87" t="str">
            <v>ZK101</v>
          </cell>
          <cell r="C87">
            <v>0</v>
          </cell>
          <cell r="D87">
            <v>0</v>
          </cell>
          <cell r="E87">
            <v>17075.3</v>
          </cell>
          <cell r="F87">
            <v>1897.9000000000015</v>
          </cell>
        </row>
        <row r="88">
          <cell r="A88" t="str">
            <v>ZK101.K214.C272</v>
          </cell>
          <cell r="B88" t="str">
            <v>ZK101</v>
          </cell>
          <cell r="C88">
            <v>0</v>
          </cell>
          <cell r="D88">
            <v>0</v>
          </cell>
          <cell r="E88">
            <v>0</v>
          </cell>
          <cell r="F88">
            <v>49.5</v>
          </cell>
        </row>
        <row r="89">
          <cell r="A89" t="str">
            <v>ZK101.K216.C090</v>
          </cell>
          <cell r="B89" t="str">
            <v>ZK101</v>
          </cell>
          <cell r="C89">
            <v>0</v>
          </cell>
          <cell r="D89">
            <v>0</v>
          </cell>
          <cell r="E89">
            <v>240000</v>
          </cell>
          <cell r="F89">
            <v>0</v>
          </cell>
        </row>
        <row r="90">
          <cell r="A90" t="str">
            <v>ZK101.K216.C350</v>
          </cell>
          <cell r="B90" t="str">
            <v>ZK101</v>
          </cell>
          <cell r="C90">
            <v>0</v>
          </cell>
          <cell r="D90">
            <v>0</v>
          </cell>
          <cell r="E90">
            <v>0</v>
          </cell>
          <cell r="F90">
            <v>102000</v>
          </cell>
        </row>
        <row r="91">
          <cell r="A91" t="str">
            <v>ZK101.K216.C360</v>
          </cell>
          <cell r="B91" t="str">
            <v>ZK101</v>
          </cell>
          <cell r="C91">
            <v>0</v>
          </cell>
          <cell r="D91">
            <v>0</v>
          </cell>
          <cell r="E91">
            <v>22076.080000000002</v>
          </cell>
          <cell r="F91">
            <v>350324</v>
          </cell>
        </row>
        <row r="92">
          <cell r="A92" t="str">
            <v>ZK101.K216.C370</v>
          </cell>
          <cell r="B92" t="str">
            <v>ZK101</v>
          </cell>
          <cell r="C92">
            <v>0</v>
          </cell>
          <cell r="D92">
            <v>0</v>
          </cell>
          <cell r="E92">
            <v>30285</v>
          </cell>
          <cell r="F92">
            <v>201503</v>
          </cell>
        </row>
        <row r="93">
          <cell r="A93" t="str">
            <v>ZK101.K217.C019</v>
          </cell>
          <cell r="B93" t="str">
            <v>ZK101</v>
          </cell>
          <cell r="C93">
            <v>0</v>
          </cell>
          <cell r="D93">
            <v>0</v>
          </cell>
          <cell r="E93">
            <v>9600</v>
          </cell>
          <cell r="F93">
            <v>0</v>
          </cell>
        </row>
        <row r="94">
          <cell r="A94" t="str">
            <v>ZK101.K217.C020</v>
          </cell>
          <cell r="B94" t="str">
            <v>ZK101</v>
          </cell>
          <cell r="C94">
            <v>0</v>
          </cell>
          <cell r="D94">
            <v>0</v>
          </cell>
          <cell r="E94">
            <v>5000</v>
          </cell>
          <cell r="F94">
            <v>0</v>
          </cell>
        </row>
        <row r="95">
          <cell r="A95" t="str">
            <v>ZK101.K218.C560</v>
          </cell>
          <cell r="B95" t="str">
            <v>ZK101</v>
          </cell>
          <cell r="C95">
            <v>0</v>
          </cell>
          <cell r="D95">
            <v>0</v>
          </cell>
          <cell r="E95">
            <v>7000</v>
          </cell>
          <cell r="F95">
            <v>3000</v>
          </cell>
        </row>
        <row r="96">
          <cell r="A96" t="str">
            <v>ZK101.K219.C810</v>
          </cell>
          <cell r="B96" t="str">
            <v>ZK101</v>
          </cell>
          <cell r="C96">
            <v>0</v>
          </cell>
          <cell r="D96">
            <v>0</v>
          </cell>
          <cell r="E96">
            <v>17.5</v>
          </cell>
          <cell r="F96">
            <v>566.79999999999995</v>
          </cell>
        </row>
        <row r="97">
          <cell r="A97" t="str">
            <v>ZK102.K100.C400</v>
          </cell>
          <cell r="B97" t="str">
            <v>ZK102</v>
          </cell>
          <cell r="C97">
            <v>0</v>
          </cell>
          <cell r="D97">
            <v>0</v>
          </cell>
          <cell r="E97">
            <v>185</v>
          </cell>
          <cell r="F97">
            <v>0</v>
          </cell>
        </row>
        <row r="98">
          <cell r="A98" t="str">
            <v>ZK102.K114.C320</v>
          </cell>
          <cell r="B98" t="str">
            <v>ZK102</v>
          </cell>
          <cell r="C98">
            <v>0</v>
          </cell>
          <cell r="D98">
            <v>0</v>
          </cell>
          <cell r="E98">
            <v>55.46</v>
          </cell>
          <cell r="F98">
            <v>0</v>
          </cell>
        </row>
        <row r="99">
          <cell r="A99" t="str">
            <v>ZK102.K115.0000</v>
          </cell>
          <cell r="B99" t="str">
            <v>ZK102</v>
          </cell>
          <cell r="C99">
            <v>0</v>
          </cell>
          <cell r="D99">
            <v>140.6</v>
          </cell>
          <cell r="E99">
            <v>0</v>
          </cell>
          <cell r="F99">
            <v>0</v>
          </cell>
        </row>
        <row r="100">
          <cell r="A100" t="str">
            <v>ZK102.K115.C009</v>
          </cell>
          <cell r="B100" t="str">
            <v>ZK102</v>
          </cell>
          <cell r="C100">
            <v>0</v>
          </cell>
          <cell r="D100">
            <v>0</v>
          </cell>
          <cell r="E100">
            <v>14.89</v>
          </cell>
          <cell r="F100">
            <v>0</v>
          </cell>
        </row>
        <row r="101">
          <cell r="A101" t="str">
            <v>ZK102.K115.C019</v>
          </cell>
          <cell r="B101" t="str">
            <v>ZK102</v>
          </cell>
          <cell r="C101">
            <v>0</v>
          </cell>
          <cell r="D101">
            <v>0</v>
          </cell>
          <cell r="E101">
            <v>36.49</v>
          </cell>
          <cell r="F101">
            <v>0</v>
          </cell>
        </row>
        <row r="102">
          <cell r="A102" t="str">
            <v>ZK102.K115.C020</v>
          </cell>
          <cell r="B102" t="str">
            <v>ZK102</v>
          </cell>
          <cell r="C102">
            <v>0</v>
          </cell>
          <cell r="D102">
            <v>154</v>
          </cell>
          <cell r="E102">
            <v>1633.08</v>
          </cell>
          <cell r="F102">
            <v>0</v>
          </cell>
        </row>
        <row r="103">
          <cell r="A103" t="str">
            <v>ZK102.K115.C030</v>
          </cell>
          <cell r="B103" t="str">
            <v>ZK102</v>
          </cell>
          <cell r="C103">
            <v>0</v>
          </cell>
          <cell r="D103">
            <v>0</v>
          </cell>
          <cell r="E103">
            <v>0.54</v>
          </cell>
          <cell r="F103">
            <v>0</v>
          </cell>
        </row>
        <row r="104">
          <cell r="A104" t="str">
            <v>ZK102.K115.C031</v>
          </cell>
          <cell r="B104" t="str">
            <v>ZK102</v>
          </cell>
          <cell r="C104">
            <v>0</v>
          </cell>
          <cell r="D104">
            <v>0</v>
          </cell>
          <cell r="E104">
            <v>626</v>
          </cell>
          <cell r="F104">
            <v>0</v>
          </cell>
        </row>
        <row r="105">
          <cell r="A105" t="str">
            <v>ZK102.K115.C070</v>
          </cell>
          <cell r="B105" t="str">
            <v>ZK102</v>
          </cell>
          <cell r="C105">
            <v>0</v>
          </cell>
          <cell r="D105">
            <v>0</v>
          </cell>
          <cell r="E105">
            <v>232.93</v>
          </cell>
          <cell r="F105">
            <v>0</v>
          </cell>
        </row>
        <row r="106">
          <cell r="A106" t="str">
            <v>ZK102.K115.C080</v>
          </cell>
          <cell r="B106" t="str">
            <v>ZK102</v>
          </cell>
          <cell r="C106">
            <v>0</v>
          </cell>
          <cell r="D106">
            <v>0</v>
          </cell>
          <cell r="E106">
            <v>465</v>
          </cell>
          <cell r="F106">
            <v>0</v>
          </cell>
        </row>
        <row r="107">
          <cell r="A107" t="str">
            <v>ZK102.K115.C100</v>
          </cell>
          <cell r="B107" t="str">
            <v>ZK102</v>
          </cell>
          <cell r="C107">
            <v>0</v>
          </cell>
          <cell r="D107">
            <v>0</v>
          </cell>
          <cell r="E107">
            <v>497.64</v>
          </cell>
          <cell r="F107">
            <v>0</v>
          </cell>
        </row>
        <row r="108">
          <cell r="A108" t="str">
            <v>ZK102.K115.C140</v>
          </cell>
          <cell r="B108" t="str">
            <v>ZK102</v>
          </cell>
          <cell r="C108">
            <v>0</v>
          </cell>
          <cell r="D108">
            <v>436.54</v>
          </cell>
          <cell r="E108">
            <v>0</v>
          </cell>
          <cell r="F108">
            <v>7.7100000000000364</v>
          </cell>
        </row>
        <row r="109">
          <cell r="A109" t="str">
            <v>ZK102.K115.C181</v>
          </cell>
          <cell r="B109" t="str">
            <v>ZK102</v>
          </cell>
          <cell r="C109">
            <v>0</v>
          </cell>
          <cell r="D109">
            <v>0</v>
          </cell>
          <cell r="E109">
            <v>16.8</v>
          </cell>
          <cell r="F109">
            <v>0</v>
          </cell>
        </row>
        <row r="110">
          <cell r="A110" t="str">
            <v>ZK102.K115.C230</v>
          </cell>
          <cell r="B110" t="str">
            <v>ZK102</v>
          </cell>
          <cell r="C110">
            <v>0</v>
          </cell>
          <cell r="D110">
            <v>0</v>
          </cell>
          <cell r="E110">
            <v>717.74</v>
          </cell>
          <cell r="F110">
            <v>0</v>
          </cell>
        </row>
        <row r="111">
          <cell r="A111" t="str">
            <v>ZK102.K115.C300</v>
          </cell>
          <cell r="B111" t="str">
            <v>ZK102</v>
          </cell>
          <cell r="C111">
            <v>0</v>
          </cell>
          <cell r="D111">
            <v>8.9</v>
          </cell>
          <cell r="E111">
            <v>676.28</v>
          </cell>
          <cell r="F111">
            <v>0</v>
          </cell>
        </row>
        <row r="112">
          <cell r="A112" t="str">
            <v>ZK102.K115.C301</v>
          </cell>
          <cell r="B112" t="str">
            <v>ZK102</v>
          </cell>
          <cell r="C112">
            <v>0</v>
          </cell>
          <cell r="D112">
            <v>0</v>
          </cell>
          <cell r="E112">
            <v>38</v>
          </cell>
          <cell r="F112">
            <v>0</v>
          </cell>
        </row>
        <row r="113">
          <cell r="A113" t="str">
            <v>ZK102.K115.C320</v>
          </cell>
          <cell r="B113" t="str">
            <v>ZK102</v>
          </cell>
          <cell r="C113">
            <v>0</v>
          </cell>
          <cell r="D113">
            <v>0</v>
          </cell>
          <cell r="E113">
            <v>150.16999999999999</v>
          </cell>
          <cell r="F113">
            <v>0</v>
          </cell>
        </row>
        <row r="114">
          <cell r="A114" t="str">
            <v>ZK102.K115.C350</v>
          </cell>
          <cell r="B114" t="str">
            <v>ZK102</v>
          </cell>
          <cell r="C114">
            <v>0</v>
          </cell>
          <cell r="D114">
            <v>0</v>
          </cell>
          <cell r="E114">
            <v>207.88</v>
          </cell>
          <cell r="F114">
            <v>0</v>
          </cell>
        </row>
        <row r="115">
          <cell r="A115" t="str">
            <v>ZK102.K115.C360</v>
          </cell>
          <cell r="B115" t="str">
            <v>ZK102</v>
          </cell>
          <cell r="C115">
            <v>0</v>
          </cell>
          <cell r="D115">
            <v>0</v>
          </cell>
          <cell r="E115">
            <v>83.23</v>
          </cell>
          <cell r="F115">
            <v>0</v>
          </cell>
        </row>
        <row r="116">
          <cell r="A116" t="str">
            <v>ZK102.K115.C370</v>
          </cell>
          <cell r="B116" t="str">
            <v>ZK102</v>
          </cell>
          <cell r="C116">
            <v>0</v>
          </cell>
          <cell r="D116">
            <v>0</v>
          </cell>
          <cell r="E116">
            <v>243.56</v>
          </cell>
          <cell r="F116">
            <v>0</v>
          </cell>
        </row>
        <row r="117">
          <cell r="A117" t="str">
            <v>ZK102.K115.C380</v>
          </cell>
          <cell r="B117" t="str">
            <v>ZK102</v>
          </cell>
          <cell r="C117">
            <v>0</v>
          </cell>
          <cell r="D117">
            <v>0</v>
          </cell>
          <cell r="E117">
            <v>6.17</v>
          </cell>
          <cell r="F117">
            <v>0</v>
          </cell>
        </row>
        <row r="118">
          <cell r="A118" t="str">
            <v>ZK102.K115.C390</v>
          </cell>
          <cell r="B118" t="str">
            <v>ZK102</v>
          </cell>
          <cell r="C118">
            <v>0</v>
          </cell>
          <cell r="D118">
            <v>0</v>
          </cell>
          <cell r="E118">
            <v>34.799999999999997</v>
          </cell>
          <cell r="F118">
            <v>0</v>
          </cell>
        </row>
        <row r="119">
          <cell r="A119" t="str">
            <v>ZK102.K115.C395</v>
          </cell>
          <cell r="B119" t="str">
            <v>ZK102</v>
          </cell>
          <cell r="C119">
            <v>0</v>
          </cell>
          <cell r="D119">
            <v>0</v>
          </cell>
          <cell r="E119">
            <v>0</v>
          </cell>
          <cell r="F119">
            <v>0</v>
          </cell>
        </row>
        <row r="120">
          <cell r="A120" t="str">
            <v>ZK102.K115.C396</v>
          </cell>
          <cell r="B120" t="str">
            <v>ZK102</v>
          </cell>
          <cell r="C120">
            <v>0</v>
          </cell>
          <cell r="D120">
            <v>0</v>
          </cell>
          <cell r="E120">
            <v>711.16</v>
          </cell>
          <cell r="F120">
            <v>0</v>
          </cell>
        </row>
        <row r="121">
          <cell r="A121" t="str">
            <v>ZK102.K115.C397</v>
          </cell>
          <cell r="B121" t="str">
            <v>ZK102</v>
          </cell>
          <cell r="C121">
            <v>0</v>
          </cell>
          <cell r="D121">
            <v>0</v>
          </cell>
          <cell r="E121">
            <v>15.8</v>
          </cell>
          <cell r="F121">
            <v>0</v>
          </cell>
        </row>
        <row r="122">
          <cell r="A122" t="str">
            <v>ZK102.K115.C400</v>
          </cell>
          <cell r="B122" t="str">
            <v>ZK102</v>
          </cell>
          <cell r="C122">
            <v>0</v>
          </cell>
          <cell r="D122">
            <v>0</v>
          </cell>
          <cell r="E122">
            <v>106.08</v>
          </cell>
          <cell r="F122">
            <v>0</v>
          </cell>
        </row>
        <row r="123">
          <cell r="A123" t="str">
            <v>ZK102.K115.C410</v>
          </cell>
          <cell r="B123" t="str">
            <v>ZK102</v>
          </cell>
          <cell r="C123">
            <v>0</v>
          </cell>
          <cell r="D123">
            <v>0</v>
          </cell>
          <cell r="E123">
            <v>15.7</v>
          </cell>
          <cell r="F123">
            <v>0</v>
          </cell>
        </row>
        <row r="124">
          <cell r="A124" t="str">
            <v>ZK102.K115.C435</v>
          </cell>
          <cell r="B124" t="str">
            <v>ZK102</v>
          </cell>
          <cell r="C124">
            <v>0</v>
          </cell>
          <cell r="D124">
            <v>0</v>
          </cell>
          <cell r="E124">
            <v>12.6</v>
          </cell>
          <cell r="F124">
            <v>0</v>
          </cell>
        </row>
        <row r="125">
          <cell r="A125" t="str">
            <v>ZK102.K115.C500</v>
          </cell>
          <cell r="B125" t="str">
            <v>ZK102</v>
          </cell>
          <cell r="C125">
            <v>0</v>
          </cell>
          <cell r="D125">
            <v>0</v>
          </cell>
          <cell r="E125">
            <v>149</v>
          </cell>
          <cell r="F125">
            <v>0</v>
          </cell>
        </row>
        <row r="126">
          <cell r="A126" t="str">
            <v>ZK102.K115.C810</v>
          </cell>
          <cell r="B126" t="str">
            <v>ZK102</v>
          </cell>
          <cell r="C126">
            <v>0</v>
          </cell>
          <cell r="D126">
            <v>0</v>
          </cell>
          <cell r="E126">
            <v>1152.2</v>
          </cell>
          <cell r="F126">
            <v>0</v>
          </cell>
        </row>
        <row r="127">
          <cell r="A127" t="str">
            <v>ZK102.K115.C850</v>
          </cell>
          <cell r="B127" t="str">
            <v>ZK102</v>
          </cell>
          <cell r="C127">
            <v>0</v>
          </cell>
          <cell r="D127">
            <v>0</v>
          </cell>
          <cell r="E127">
            <v>16.8</v>
          </cell>
          <cell r="F127">
            <v>0</v>
          </cell>
        </row>
        <row r="128">
          <cell r="A128" t="str">
            <v>ZK102.K115.I001</v>
          </cell>
          <cell r="B128" t="str">
            <v>ZK102</v>
          </cell>
          <cell r="C128">
            <v>0</v>
          </cell>
          <cell r="D128">
            <v>0</v>
          </cell>
          <cell r="E128">
            <v>0</v>
          </cell>
          <cell r="F128">
            <v>0</v>
          </cell>
        </row>
        <row r="129">
          <cell r="A129" t="str">
            <v>ZK102.K116.0000</v>
          </cell>
          <cell r="B129" t="str">
            <v>ZK102</v>
          </cell>
          <cell r="C129">
            <v>0</v>
          </cell>
          <cell r="D129">
            <v>78.099999999999994</v>
          </cell>
          <cell r="E129">
            <v>0</v>
          </cell>
          <cell r="F129">
            <v>0</v>
          </cell>
        </row>
        <row r="130">
          <cell r="A130" t="str">
            <v>ZK102.K116.C020</v>
          </cell>
          <cell r="B130" t="str">
            <v>ZK102</v>
          </cell>
          <cell r="C130">
            <v>0</v>
          </cell>
          <cell r="D130">
            <v>82</v>
          </cell>
          <cell r="E130">
            <v>1415.49</v>
          </cell>
          <cell r="F130">
            <v>0</v>
          </cell>
        </row>
        <row r="131">
          <cell r="A131" t="str">
            <v>ZK102.K116.C100</v>
          </cell>
          <cell r="B131" t="str">
            <v>ZK102</v>
          </cell>
          <cell r="C131">
            <v>0</v>
          </cell>
          <cell r="D131">
            <v>0</v>
          </cell>
          <cell r="E131">
            <v>911.66</v>
          </cell>
          <cell r="F131">
            <v>0</v>
          </cell>
        </row>
        <row r="132">
          <cell r="A132" t="str">
            <v>ZK102.K116.C181</v>
          </cell>
          <cell r="B132" t="str">
            <v>ZK102</v>
          </cell>
          <cell r="C132">
            <v>0</v>
          </cell>
          <cell r="D132">
            <v>0</v>
          </cell>
          <cell r="E132">
            <v>266</v>
          </cell>
          <cell r="F132">
            <v>0</v>
          </cell>
        </row>
        <row r="133">
          <cell r="A133" t="str">
            <v>ZK102.K116.C350</v>
          </cell>
          <cell r="B133" t="str">
            <v>ZK102</v>
          </cell>
          <cell r="C133">
            <v>0</v>
          </cell>
          <cell r="D133">
            <v>0</v>
          </cell>
          <cell r="E133">
            <v>411.34</v>
          </cell>
          <cell r="F133">
            <v>0</v>
          </cell>
        </row>
        <row r="134">
          <cell r="A134" t="str">
            <v>ZK102.K116.C400</v>
          </cell>
          <cell r="B134" t="str">
            <v>ZK102</v>
          </cell>
          <cell r="C134">
            <v>0</v>
          </cell>
          <cell r="D134">
            <v>0</v>
          </cell>
          <cell r="E134">
            <v>377.5</v>
          </cell>
          <cell r="F134">
            <v>0</v>
          </cell>
        </row>
        <row r="135">
          <cell r="A135" t="str">
            <v>ZK102.K116.C555</v>
          </cell>
          <cell r="B135" t="str">
            <v>ZK102</v>
          </cell>
          <cell r="C135">
            <v>0</v>
          </cell>
          <cell r="D135">
            <v>0</v>
          </cell>
          <cell r="E135">
            <v>54.17</v>
          </cell>
          <cell r="F135">
            <v>0</v>
          </cell>
        </row>
        <row r="136">
          <cell r="A136" t="str">
            <v>ZK102.K117.C070</v>
          </cell>
          <cell r="B136" t="str">
            <v>ZK102</v>
          </cell>
          <cell r="C136">
            <v>0</v>
          </cell>
          <cell r="D136">
            <v>0</v>
          </cell>
          <cell r="E136">
            <v>21.29</v>
          </cell>
          <cell r="F136">
            <v>0</v>
          </cell>
        </row>
        <row r="137">
          <cell r="A137" t="str">
            <v>ZK102.K117.C300</v>
          </cell>
          <cell r="B137" t="str">
            <v>ZK102</v>
          </cell>
          <cell r="C137">
            <v>0</v>
          </cell>
          <cell r="D137">
            <v>6.5</v>
          </cell>
          <cell r="E137">
            <v>0</v>
          </cell>
          <cell r="F137">
            <v>0</v>
          </cell>
        </row>
        <row r="138">
          <cell r="A138" t="str">
            <v>ZK102.K117.C301</v>
          </cell>
          <cell r="B138" t="str">
            <v>ZK102</v>
          </cell>
          <cell r="C138">
            <v>0</v>
          </cell>
          <cell r="D138">
            <v>0</v>
          </cell>
          <cell r="E138">
            <v>22.78</v>
          </cell>
          <cell r="F138">
            <v>0</v>
          </cell>
        </row>
        <row r="139">
          <cell r="A139" t="str">
            <v>ZK102.K117.C370</v>
          </cell>
          <cell r="B139" t="str">
            <v>ZK102</v>
          </cell>
          <cell r="C139">
            <v>0</v>
          </cell>
          <cell r="D139">
            <v>0</v>
          </cell>
          <cell r="E139">
            <v>472</v>
          </cell>
          <cell r="F139">
            <v>0</v>
          </cell>
        </row>
        <row r="140">
          <cell r="A140" t="str">
            <v>ZK102.K120.0000</v>
          </cell>
          <cell r="B140" t="str">
            <v>ZK102</v>
          </cell>
          <cell r="C140">
            <v>0</v>
          </cell>
          <cell r="D140">
            <v>128.25</v>
          </cell>
          <cell r="E140">
            <v>0</v>
          </cell>
          <cell r="F140">
            <v>0</v>
          </cell>
        </row>
        <row r="141">
          <cell r="A141" t="str">
            <v>ZK102.K120.C125</v>
          </cell>
          <cell r="B141" t="str">
            <v>ZK102</v>
          </cell>
          <cell r="C141">
            <v>0</v>
          </cell>
          <cell r="D141">
            <v>0</v>
          </cell>
          <cell r="E141">
            <v>0</v>
          </cell>
          <cell r="F141">
            <v>133.65</v>
          </cell>
        </row>
        <row r="142">
          <cell r="A142" t="str">
            <v>ZK102.K120.C181</v>
          </cell>
          <cell r="B142" t="str">
            <v>ZK102</v>
          </cell>
          <cell r="C142">
            <v>0</v>
          </cell>
          <cell r="D142">
            <v>0</v>
          </cell>
          <cell r="E142">
            <v>10.199999999999999</v>
          </cell>
          <cell r="F142">
            <v>0</v>
          </cell>
        </row>
        <row r="143">
          <cell r="A143" t="str">
            <v>ZK102.K120.C395</v>
          </cell>
          <cell r="B143" t="str">
            <v>ZK102</v>
          </cell>
          <cell r="C143">
            <v>0</v>
          </cell>
          <cell r="D143">
            <v>0</v>
          </cell>
          <cell r="E143">
            <v>22.15</v>
          </cell>
          <cell r="F143">
            <v>0</v>
          </cell>
        </row>
        <row r="144">
          <cell r="A144" t="str">
            <v>ZK102.K133.C395</v>
          </cell>
          <cell r="B144" t="str">
            <v>ZK102</v>
          </cell>
          <cell r="C144">
            <v>0</v>
          </cell>
          <cell r="D144">
            <v>0</v>
          </cell>
          <cell r="E144">
            <v>2.08</v>
          </cell>
          <cell r="F144">
            <v>0</v>
          </cell>
        </row>
        <row r="145">
          <cell r="A145" t="str">
            <v>ZK102.K138.0000</v>
          </cell>
          <cell r="B145" t="str">
            <v>ZK102</v>
          </cell>
          <cell r="C145">
            <v>0</v>
          </cell>
          <cell r="D145">
            <v>95</v>
          </cell>
          <cell r="E145">
            <v>0</v>
          </cell>
          <cell r="F145">
            <v>0</v>
          </cell>
        </row>
        <row r="146">
          <cell r="A146" t="str">
            <v>ZK102.K171.0000</v>
          </cell>
          <cell r="B146" t="str">
            <v>ZK102</v>
          </cell>
          <cell r="C146">
            <v>0</v>
          </cell>
          <cell r="D146">
            <v>37.950000000000003</v>
          </cell>
          <cell r="E146">
            <v>0</v>
          </cell>
          <cell r="F146">
            <v>0</v>
          </cell>
        </row>
        <row r="147">
          <cell r="A147" t="str">
            <v>ZK102.K201.0000</v>
          </cell>
          <cell r="B147" t="str">
            <v>ZK102</v>
          </cell>
          <cell r="C147">
            <v>0</v>
          </cell>
          <cell r="D147">
            <v>10090</v>
          </cell>
          <cell r="E147">
            <v>1140</v>
          </cell>
          <cell r="F147">
            <v>0</v>
          </cell>
        </row>
        <row r="148">
          <cell r="A148" t="str">
            <v>ZK102.K201.C020</v>
          </cell>
          <cell r="B148" t="str">
            <v>ZK102</v>
          </cell>
          <cell r="C148">
            <v>0</v>
          </cell>
          <cell r="D148">
            <v>0</v>
          </cell>
          <cell r="E148">
            <v>21106</v>
          </cell>
          <cell r="F148">
            <v>0</v>
          </cell>
        </row>
        <row r="149">
          <cell r="A149" t="str">
            <v>ZK102.K201.C030</v>
          </cell>
          <cell r="B149" t="str">
            <v>ZK102</v>
          </cell>
          <cell r="C149">
            <v>0</v>
          </cell>
          <cell r="D149">
            <v>0</v>
          </cell>
          <cell r="E149">
            <v>0</v>
          </cell>
          <cell r="F149">
            <v>0</v>
          </cell>
        </row>
        <row r="150">
          <cell r="A150" t="str">
            <v>ZK102.K201.C031</v>
          </cell>
          <cell r="B150" t="str">
            <v>ZK102</v>
          </cell>
          <cell r="C150">
            <v>0</v>
          </cell>
          <cell r="D150">
            <v>0</v>
          </cell>
          <cell r="E150">
            <v>3000</v>
          </cell>
          <cell r="F150">
            <v>0</v>
          </cell>
        </row>
        <row r="151">
          <cell r="A151" t="str">
            <v>ZK102.K201.C033</v>
          </cell>
          <cell r="B151" t="str">
            <v>ZK102</v>
          </cell>
          <cell r="C151">
            <v>0</v>
          </cell>
          <cell r="D151">
            <v>0</v>
          </cell>
          <cell r="E151">
            <v>1500</v>
          </cell>
          <cell r="F151">
            <v>1500</v>
          </cell>
        </row>
        <row r="152">
          <cell r="A152" t="str">
            <v>ZK102.K201.C035</v>
          </cell>
          <cell r="B152" t="str">
            <v>ZK102</v>
          </cell>
          <cell r="C152">
            <v>0</v>
          </cell>
          <cell r="D152">
            <v>0</v>
          </cell>
          <cell r="E152">
            <v>3000</v>
          </cell>
          <cell r="F152">
            <v>0</v>
          </cell>
        </row>
        <row r="153">
          <cell r="A153" t="str">
            <v>ZK102.K201.C041</v>
          </cell>
          <cell r="B153" t="str">
            <v>ZK102</v>
          </cell>
          <cell r="C153">
            <v>0</v>
          </cell>
          <cell r="D153">
            <v>0</v>
          </cell>
          <cell r="E153">
            <v>3000</v>
          </cell>
          <cell r="F153">
            <v>0</v>
          </cell>
        </row>
        <row r="154">
          <cell r="A154" t="str">
            <v>ZK102.K201.C140</v>
          </cell>
          <cell r="B154" t="str">
            <v>ZK102</v>
          </cell>
          <cell r="C154">
            <v>0</v>
          </cell>
          <cell r="D154">
            <v>2810</v>
          </cell>
          <cell r="E154">
            <v>0</v>
          </cell>
          <cell r="F154">
            <v>0</v>
          </cell>
        </row>
        <row r="155">
          <cell r="A155" t="str">
            <v>ZK102.K201.C320</v>
          </cell>
          <cell r="B155" t="str">
            <v>ZK102</v>
          </cell>
          <cell r="C155">
            <v>0</v>
          </cell>
          <cell r="D155">
            <v>0</v>
          </cell>
          <cell r="E155">
            <v>500</v>
          </cell>
          <cell r="F155">
            <v>0</v>
          </cell>
        </row>
        <row r="156">
          <cell r="A156" t="str">
            <v>ZK102.K201.C395</v>
          </cell>
          <cell r="B156" t="str">
            <v>ZK102</v>
          </cell>
          <cell r="C156">
            <v>0</v>
          </cell>
          <cell r="D156">
            <v>0</v>
          </cell>
          <cell r="E156">
            <v>9000</v>
          </cell>
          <cell r="F156">
            <v>0</v>
          </cell>
        </row>
        <row r="157">
          <cell r="A157" t="str">
            <v>ZK102.K201.C396</v>
          </cell>
          <cell r="B157" t="str">
            <v>ZK102</v>
          </cell>
          <cell r="C157">
            <v>0</v>
          </cell>
          <cell r="D157">
            <v>0</v>
          </cell>
          <cell r="E157">
            <v>32500</v>
          </cell>
          <cell r="F157">
            <v>0</v>
          </cell>
        </row>
        <row r="158">
          <cell r="A158" t="str">
            <v>ZK102.K201.C700</v>
          </cell>
          <cell r="B158" t="str">
            <v>ZK102</v>
          </cell>
          <cell r="C158">
            <v>0</v>
          </cell>
          <cell r="D158">
            <v>0</v>
          </cell>
          <cell r="E158">
            <v>128.62</v>
          </cell>
          <cell r="F158">
            <v>0</v>
          </cell>
        </row>
        <row r="159">
          <cell r="A159" t="str">
            <v>ZK102.K202.0000</v>
          </cell>
          <cell r="B159" t="str">
            <v>ZK102</v>
          </cell>
          <cell r="C159">
            <v>0</v>
          </cell>
          <cell r="D159">
            <v>875</v>
          </cell>
          <cell r="E159">
            <v>900</v>
          </cell>
          <cell r="F159">
            <v>0</v>
          </cell>
        </row>
        <row r="160">
          <cell r="A160" t="str">
            <v>ZK102.K202.C030</v>
          </cell>
          <cell r="B160" t="str">
            <v>ZK102</v>
          </cell>
          <cell r="C160">
            <v>0</v>
          </cell>
          <cell r="D160">
            <v>150</v>
          </cell>
          <cell r="E160">
            <v>0</v>
          </cell>
          <cell r="F160">
            <v>0</v>
          </cell>
        </row>
        <row r="161">
          <cell r="A161" t="str">
            <v>ZK102.K202.C031</v>
          </cell>
          <cell r="B161" t="str">
            <v>ZK102</v>
          </cell>
          <cell r="C161">
            <v>0</v>
          </cell>
          <cell r="D161">
            <v>0</v>
          </cell>
          <cell r="E161">
            <v>17850</v>
          </cell>
          <cell r="F161">
            <v>0</v>
          </cell>
        </row>
        <row r="162">
          <cell r="A162" t="str">
            <v>ZK102.K202.C396</v>
          </cell>
          <cell r="B162" t="str">
            <v>ZK102</v>
          </cell>
          <cell r="C162">
            <v>0</v>
          </cell>
          <cell r="D162">
            <v>0</v>
          </cell>
          <cell r="E162">
            <v>10639.31</v>
          </cell>
          <cell r="F162">
            <v>0</v>
          </cell>
        </row>
        <row r="163">
          <cell r="A163" t="str">
            <v>ZK102.K203.0000</v>
          </cell>
          <cell r="B163" t="str">
            <v>ZK102</v>
          </cell>
          <cell r="C163">
            <v>0</v>
          </cell>
          <cell r="D163">
            <v>142.5</v>
          </cell>
          <cell r="E163">
            <v>0</v>
          </cell>
          <cell r="F163">
            <v>0</v>
          </cell>
        </row>
        <row r="164">
          <cell r="A164" t="str">
            <v>ZK102.K203.C100</v>
          </cell>
          <cell r="B164" t="str">
            <v>ZK102</v>
          </cell>
          <cell r="C164">
            <v>0</v>
          </cell>
          <cell r="D164">
            <v>0</v>
          </cell>
          <cell r="E164">
            <v>25</v>
          </cell>
          <cell r="F164">
            <v>0</v>
          </cell>
        </row>
        <row r="165">
          <cell r="A165" t="str">
            <v>ZK102.K203.C140</v>
          </cell>
          <cell r="B165" t="str">
            <v>ZK102</v>
          </cell>
          <cell r="C165">
            <v>0</v>
          </cell>
          <cell r="D165">
            <v>166.4</v>
          </cell>
          <cell r="E165">
            <v>0</v>
          </cell>
          <cell r="F165">
            <v>0</v>
          </cell>
        </row>
        <row r="166">
          <cell r="A166" t="str">
            <v>ZK102.K203.C301</v>
          </cell>
          <cell r="B166" t="str">
            <v>ZK102</v>
          </cell>
          <cell r="C166">
            <v>0</v>
          </cell>
          <cell r="D166">
            <v>0</v>
          </cell>
          <cell r="E166">
            <v>31.45</v>
          </cell>
          <cell r="F166">
            <v>0</v>
          </cell>
        </row>
        <row r="167">
          <cell r="A167" t="str">
            <v>ZK102.K203.I001</v>
          </cell>
          <cell r="B167" t="str">
            <v>ZK102</v>
          </cell>
          <cell r="C167">
            <v>0</v>
          </cell>
          <cell r="D167">
            <v>0</v>
          </cell>
          <cell r="E167">
            <v>0.05</v>
          </cell>
          <cell r="F167">
            <v>0</v>
          </cell>
        </row>
        <row r="168">
          <cell r="A168" t="str">
            <v>ZK102.K244.C140</v>
          </cell>
          <cell r="B168" t="str">
            <v>ZK102</v>
          </cell>
          <cell r="C168">
            <v>0</v>
          </cell>
          <cell r="D168">
            <v>0</v>
          </cell>
          <cell r="E168">
            <v>2.5</v>
          </cell>
          <cell r="F168">
            <v>0</v>
          </cell>
        </row>
        <row r="169">
          <cell r="A169" t="str">
            <v>ZK102.K270.C350</v>
          </cell>
          <cell r="B169" t="str">
            <v>ZK102</v>
          </cell>
          <cell r="C169">
            <v>0</v>
          </cell>
          <cell r="D169">
            <v>0</v>
          </cell>
          <cell r="E169">
            <v>0</v>
          </cell>
          <cell r="F169">
            <v>85.5</v>
          </cell>
        </row>
        <row r="170">
          <cell r="A170" t="str">
            <v>ZK102.K299.C020</v>
          </cell>
          <cell r="B170" t="str">
            <v>ZK102</v>
          </cell>
          <cell r="C170">
            <v>0</v>
          </cell>
          <cell r="D170">
            <v>0</v>
          </cell>
          <cell r="E170">
            <v>100</v>
          </cell>
          <cell r="F170">
            <v>0</v>
          </cell>
        </row>
        <row r="171">
          <cell r="A171" t="str">
            <v>ZK103.K005.C360</v>
          </cell>
          <cell r="B171" t="str">
            <v>ZK103</v>
          </cell>
          <cell r="C171">
            <v>0</v>
          </cell>
          <cell r="D171">
            <v>0</v>
          </cell>
          <cell r="E171">
            <v>0</v>
          </cell>
          <cell r="F171">
            <v>0</v>
          </cell>
        </row>
        <row r="172">
          <cell r="A172" t="str">
            <v>ZK103.K115.0000</v>
          </cell>
          <cell r="B172" t="str">
            <v>ZK103</v>
          </cell>
          <cell r="C172">
            <v>0</v>
          </cell>
          <cell r="D172">
            <v>154.08000000000001</v>
          </cell>
          <cell r="E172">
            <v>0</v>
          </cell>
          <cell r="F172">
            <v>0</v>
          </cell>
        </row>
        <row r="173">
          <cell r="A173" t="str">
            <v>ZK103.K115.C020</v>
          </cell>
          <cell r="B173" t="str">
            <v>ZK103</v>
          </cell>
          <cell r="C173">
            <v>0</v>
          </cell>
          <cell r="D173">
            <v>16.61</v>
          </cell>
          <cell r="E173">
            <v>1090.73</v>
          </cell>
          <cell r="F173">
            <v>0</v>
          </cell>
        </row>
        <row r="174">
          <cell r="A174" t="str">
            <v>ZK103.K116.C020</v>
          </cell>
          <cell r="B174" t="str">
            <v>ZK103</v>
          </cell>
          <cell r="C174">
            <v>0</v>
          </cell>
          <cell r="D174">
            <v>81.67</v>
          </cell>
          <cell r="E174">
            <v>1141.83</v>
          </cell>
          <cell r="F174">
            <v>0</v>
          </cell>
        </row>
        <row r="175">
          <cell r="A175" t="str">
            <v>ZK103.K116.C140</v>
          </cell>
          <cell r="B175" t="str">
            <v>ZK103</v>
          </cell>
          <cell r="C175">
            <v>0</v>
          </cell>
          <cell r="D175">
            <v>0</v>
          </cell>
          <cell r="E175">
            <v>4983</v>
          </cell>
          <cell r="F175">
            <v>0</v>
          </cell>
        </row>
        <row r="176">
          <cell r="A176" t="str">
            <v>ZK103.K116.C181</v>
          </cell>
          <cell r="B176" t="str">
            <v>ZK103</v>
          </cell>
          <cell r="C176">
            <v>0</v>
          </cell>
          <cell r="D176">
            <v>0</v>
          </cell>
          <cell r="E176">
            <v>41.67</v>
          </cell>
          <cell r="F176">
            <v>0</v>
          </cell>
        </row>
        <row r="177">
          <cell r="A177" t="str">
            <v>ZK103.K120.C020</v>
          </cell>
          <cell r="B177" t="str">
            <v>ZK103</v>
          </cell>
          <cell r="C177">
            <v>0</v>
          </cell>
          <cell r="D177">
            <v>0</v>
          </cell>
          <cell r="E177">
            <v>145.63999999999999</v>
          </cell>
          <cell r="F177">
            <v>0</v>
          </cell>
        </row>
        <row r="178">
          <cell r="A178" t="str">
            <v>ZK103.K161.C019</v>
          </cell>
          <cell r="B178" t="str">
            <v>ZK103</v>
          </cell>
          <cell r="C178">
            <v>0</v>
          </cell>
          <cell r="D178">
            <v>0</v>
          </cell>
          <cell r="E178">
            <v>127024</v>
          </cell>
          <cell r="F178">
            <v>15000</v>
          </cell>
        </row>
        <row r="179">
          <cell r="A179" t="str">
            <v>ZK103.K161.C020</v>
          </cell>
          <cell r="B179" t="str">
            <v>ZK103</v>
          </cell>
          <cell r="C179">
            <v>0</v>
          </cell>
          <cell r="D179">
            <v>0</v>
          </cell>
          <cell r="E179">
            <v>17850</v>
          </cell>
          <cell r="F179">
            <v>0</v>
          </cell>
        </row>
        <row r="180">
          <cell r="A180" t="str">
            <v>ZK103.K161.C030</v>
          </cell>
          <cell r="B180" t="str">
            <v>ZK103</v>
          </cell>
          <cell r="C180">
            <v>0</v>
          </cell>
          <cell r="D180">
            <v>13200</v>
          </cell>
          <cell r="E180">
            <v>56351.59</v>
          </cell>
          <cell r="F180">
            <v>116948.41</v>
          </cell>
        </row>
        <row r="181">
          <cell r="A181" t="str">
            <v>ZK103.K161.C140</v>
          </cell>
          <cell r="B181" t="str">
            <v>ZK103</v>
          </cell>
          <cell r="C181">
            <v>0</v>
          </cell>
          <cell r="D181">
            <v>0</v>
          </cell>
          <cell r="E181">
            <v>74747.12</v>
          </cell>
          <cell r="F181">
            <v>0</v>
          </cell>
        </row>
        <row r="182">
          <cell r="A182" t="str">
            <v>ZK103.K161.C150</v>
          </cell>
          <cell r="B182" t="str">
            <v>ZK103</v>
          </cell>
          <cell r="C182">
            <v>0</v>
          </cell>
          <cell r="D182">
            <v>0</v>
          </cell>
          <cell r="E182">
            <v>3000</v>
          </cell>
          <cell r="F182">
            <v>19500</v>
          </cell>
        </row>
        <row r="183">
          <cell r="A183" t="str">
            <v>ZK103.K161.I001</v>
          </cell>
          <cell r="B183" t="str">
            <v>ZK103</v>
          </cell>
          <cell r="C183">
            <v>0</v>
          </cell>
          <cell r="D183">
            <v>0</v>
          </cell>
          <cell r="E183">
            <v>4550</v>
          </cell>
          <cell r="F183">
            <v>0</v>
          </cell>
        </row>
        <row r="184">
          <cell r="A184" t="str">
            <v>ZK103.K223.C019</v>
          </cell>
          <cell r="B184" t="str">
            <v>ZK103</v>
          </cell>
          <cell r="C184">
            <v>0</v>
          </cell>
          <cell r="D184">
            <v>0</v>
          </cell>
          <cell r="E184">
            <v>97775</v>
          </cell>
          <cell r="F184">
            <v>21795.200000000001</v>
          </cell>
        </row>
        <row r="185">
          <cell r="A185" t="str">
            <v>ZK103.K223.C020</v>
          </cell>
          <cell r="B185" t="str">
            <v>ZK103</v>
          </cell>
          <cell r="C185">
            <v>0</v>
          </cell>
          <cell r="D185">
            <v>0</v>
          </cell>
          <cell r="E185">
            <v>72270.45</v>
          </cell>
          <cell r="F185">
            <v>53289.55</v>
          </cell>
        </row>
        <row r="186">
          <cell r="A186" t="str">
            <v>ZK103.K223.C031</v>
          </cell>
          <cell r="B186" t="str">
            <v>ZK103</v>
          </cell>
          <cell r="C186">
            <v>0</v>
          </cell>
          <cell r="D186">
            <v>0</v>
          </cell>
          <cell r="E186">
            <v>4000</v>
          </cell>
          <cell r="F186">
            <v>9000</v>
          </cell>
        </row>
        <row r="187">
          <cell r="A187" t="str">
            <v>ZK103.K223.C140</v>
          </cell>
          <cell r="B187" t="str">
            <v>ZK103</v>
          </cell>
          <cell r="C187">
            <v>0</v>
          </cell>
          <cell r="D187">
            <v>0</v>
          </cell>
          <cell r="E187">
            <v>49560.44</v>
          </cell>
          <cell r="F187">
            <v>0</v>
          </cell>
        </row>
        <row r="188">
          <cell r="A188" t="str">
            <v>ZK103.K223.C290</v>
          </cell>
          <cell r="B188" t="str">
            <v>ZK103</v>
          </cell>
          <cell r="C188">
            <v>0</v>
          </cell>
          <cell r="D188">
            <v>0</v>
          </cell>
          <cell r="E188">
            <v>0</v>
          </cell>
          <cell r="F188">
            <v>22660</v>
          </cell>
        </row>
        <row r="189">
          <cell r="A189" t="str">
            <v>ZK103.K223.C320</v>
          </cell>
          <cell r="B189" t="str">
            <v>ZK103</v>
          </cell>
          <cell r="C189">
            <v>0</v>
          </cell>
          <cell r="D189">
            <v>0</v>
          </cell>
          <cell r="E189">
            <v>5000</v>
          </cell>
          <cell r="F189">
            <v>5000</v>
          </cell>
        </row>
        <row r="190">
          <cell r="A190" t="str">
            <v>ZK103.K224.I001</v>
          </cell>
          <cell r="B190" t="str">
            <v>ZK103</v>
          </cell>
          <cell r="C190">
            <v>0</v>
          </cell>
          <cell r="D190">
            <v>0</v>
          </cell>
          <cell r="E190">
            <v>1523.4</v>
          </cell>
          <cell r="F190">
            <v>1182</v>
          </cell>
        </row>
        <row r="191">
          <cell r="A191" t="str">
            <v>ZK103.K225.0000</v>
          </cell>
          <cell r="B191" t="str">
            <v>ZK103</v>
          </cell>
          <cell r="C191">
            <v>0</v>
          </cell>
          <cell r="D191">
            <v>0</v>
          </cell>
          <cell r="E191">
            <v>6.45</v>
          </cell>
          <cell r="F191">
            <v>0</v>
          </cell>
        </row>
        <row r="192">
          <cell r="A192" t="str">
            <v>ZK103.K225.C020</v>
          </cell>
          <cell r="B192" t="str">
            <v>ZK103</v>
          </cell>
          <cell r="C192">
            <v>0</v>
          </cell>
          <cell r="D192">
            <v>0</v>
          </cell>
          <cell r="E192">
            <v>44.9</v>
          </cell>
          <cell r="F192">
            <v>8486.35</v>
          </cell>
        </row>
        <row r="193">
          <cell r="A193" t="str">
            <v>ZK103.K225.C140</v>
          </cell>
          <cell r="B193" t="str">
            <v>ZK103</v>
          </cell>
          <cell r="C193">
            <v>0</v>
          </cell>
          <cell r="D193">
            <v>0</v>
          </cell>
          <cell r="E193">
            <v>13391.1</v>
          </cell>
          <cell r="F193">
            <v>0</v>
          </cell>
        </row>
        <row r="194">
          <cell r="A194" t="str">
            <v>ZK103.K225.C230</v>
          </cell>
          <cell r="B194" t="str">
            <v>ZK103</v>
          </cell>
          <cell r="C194">
            <v>0</v>
          </cell>
          <cell r="D194">
            <v>0</v>
          </cell>
          <cell r="E194">
            <v>35.6</v>
          </cell>
          <cell r="F194">
            <v>0</v>
          </cell>
        </row>
        <row r="195">
          <cell r="A195" t="str">
            <v>ZK103.K225.I001</v>
          </cell>
          <cell r="B195" t="str">
            <v>ZK103</v>
          </cell>
          <cell r="C195">
            <v>0</v>
          </cell>
          <cell r="D195">
            <v>0</v>
          </cell>
          <cell r="E195">
            <v>13133.44</v>
          </cell>
          <cell r="F195">
            <v>96.5</v>
          </cell>
        </row>
        <row r="196">
          <cell r="A196" t="str">
            <v>ZK103.K226.C020</v>
          </cell>
          <cell r="B196" t="str">
            <v>ZK103</v>
          </cell>
          <cell r="C196">
            <v>0</v>
          </cell>
          <cell r="D196">
            <v>0</v>
          </cell>
          <cell r="E196">
            <v>69379.98</v>
          </cell>
          <cell r="F196">
            <v>37720</v>
          </cell>
        </row>
        <row r="197">
          <cell r="A197" t="str">
            <v>ZK103.K226.I001</v>
          </cell>
          <cell r="B197" t="str">
            <v>ZK103</v>
          </cell>
          <cell r="C197">
            <v>0</v>
          </cell>
          <cell r="D197">
            <v>0</v>
          </cell>
          <cell r="E197">
            <v>7500</v>
          </cell>
          <cell r="F197">
            <v>0</v>
          </cell>
        </row>
        <row r="198">
          <cell r="A198" t="str">
            <v>ZK103.K227.C020</v>
          </cell>
          <cell r="B198" t="str">
            <v>ZK103</v>
          </cell>
          <cell r="C198">
            <v>0</v>
          </cell>
          <cell r="D198">
            <v>0</v>
          </cell>
          <cell r="E198">
            <v>26831.25</v>
          </cell>
          <cell r="F198">
            <v>17470.479999999996</v>
          </cell>
        </row>
        <row r="199">
          <cell r="A199" t="str">
            <v>ZK103.K227.C397</v>
          </cell>
          <cell r="B199" t="str">
            <v>ZK103</v>
          </cell>
          <cell r="C199">
            <v>0</v>
          </cell>
          <cell r="D199">
            <v>0</v>
          </cell>
          <cell r="E199">
            <v>3.5</v>
          </cell>
          <cell r="F199">
            <v>0</v>
          </cell>
        </row>
        <row r="200">
          <cell r="A200" t="str">
            <v>ZK103.K227.C560</v>
          </cell>
          <cell r="B200" t="str">
            <v>ZK103</v>
          </cell>
          <cell r="C200">
            <v>0</v>
          </cell>
          <cell r="D200">
            <v>0</v>
          </cell>
          <cell r="E200">
            <v>3246</v>
          </cell>
          <cell r="F200">
            <v>0</v>
          </cell>
        </row>
        <row r="201">
          <cell r="A201" t="str">
            <v>ZK103.K227.I001</v>
          </cell>
          <cell r="B201" t="str">
            <v>ZK103</v>
          </cell>
          <cell r="C201">
            <v>0</v>
          </cell>
          <cell r="D201">
            <v>0</v>
          </cell>
          <cell r="E201">
            <v>1549.33</v>
          </cell>
          <cell r="F201">
            <v>0</v>
          </cell>
        </row>
        <row r="202">
          <cell r="A202" t="str">
            <v>ZK104.K116.C235</v>
          </cell>
          <cell r="B202" t="str">
            <v>ZK104</v>
          </cell>
          <cell r="C202">
            <v>0</v>
          </cell>
          <cell r="D202">
            <v>0</v>
          </cell>
          <cell r="E202">
            <v>0</v>
          </cell>
          <cell r="F202">
            <v>505</v>
          </cell>
        </row>
        <row r="203">
          <cell r="A203" t="str">
            <v>ZK104.K135.I002</v>
          </cell>
          <cell r="B203" t="str">
            <v>ZK104</v>
          </cell>
          <cell r="C203">
            <v>0</v>
          </cell>
          <cell r="D203">
            <v>0</v>
          </cell>
          <cell r="E203">
            <v>150</v>
          </cell>
          <cell r="F203">
            <v>0</v>
          </cell>
        </row>
        <row r="204">
          <cell r="A204" t="str">
            <v>ZK104.K223.C330</v>
          </cell>
          <cell r="B204" t="str">
            <v>ZK104</v>
          </cell>
          <cell r="C204">
            <v>0</v>
          </cell>
          <cell r="D204">
            <v>0</v>
          </cell>
          <cell r="E204">
            <v>700</v>
          </cell>
          <cell r="F204">
            <v>0</v>
          </cell>
        </row>
        <row r="205">
          <cell r="A205" t="str">
            <v>ZK104.K231.C020</v>
          </cell>
          <cell r="B205" t="str">
            <v>ZK104</v>
          </cell>
          <cell r="C205">
            <v>0</v>
          </cell>
          <cell r="D205">
            <v>0</v>
          </cell>
          <cell r="E205">
            <v>2483.4499999999998</v>
          </cell>
          <cell r="F205">
            <v>1250</v>
          </cell>
        </row>
        <row r="206">
          <cell r="A206" t="str">
            <v>ZK104.K233.C555</v>
          </cell>
          <cell r="B206" t="str">
            <v>ZK104</v>
          </cell>
          <cell r="C206">
            <v>0</v>
          </cell>
          <cell r="D206">
            <v>0</v>
          </cell>
          <cell r="E206">
            <v>0</v>
          </cell>
          <cell r="F206">
            <v>0</v>
          </cell>
        </row>
        <row r="207">
          <cell r="A207" t="str">
            <v>ZK105.K239.C300</v>
          </cell>
          <cell r="B207" t="str">
            <v>ZK105</v>
          </cell>
          <cell r="C207">
            <v>0</v>
          </cell>
          <cell r="D207">
            <v>0</v>
          </cell>
          <cell r="E207">
            <v>1000</v>
          </cell>
          <cell r="F207">
            <v>2000</v>
          </cell>
        </row>
        <row r="208">
          <cell r="A208" t="str">
            <v>ZK106.K005.C390</v>
          </cell>
          <cell r="B208" t="str">
            <v>ZK106</v>
          </cell>
          <cell r="C208">
            <v>0</v>
          </cell>
          <cell r="D208">
            <v>0</v>
          </cell>
          <cell r="E208">
            <v>0</v>
          </cell>
          <cell r="F208">
            <v>0</v>
          </cell>
        </row>
        <row r="209">
          <cell r="A209" t="str">
            <v>ZK106.K115.C230</v>
          </cell>
          <cell r="B209" t="str">
            <v>ZK106</v>
          </cell>
          <cell r="C209">
            <v>0</v>
          </cell>
          <cell r="D209">
            <v>0</v>
          </cell>
          <cell r="E209">
            <v>6.2</v>
          </cell>
          <cell r="F209">
            <v>0</v>
          </cell>
        </row>
        <row r="210">
          <cell r="A210" t="str">
            <v>ZK106.K115.C390</v>
          </cell>
          <cell r="B210" t="str">
            <v>ZK106</v>
          </cell>
          <cell r="C210">
            <v>0</v>
          </cell>
          <cell r="D210">
            <v>0</v>
          </cell>
          <cell r="E210">
            <v>5.5</v>
          </cell>
          <cell r="F210">
            <v>0</v>
          </cell>
        </row>
        <row r="211">
          <cell r="A211" t="str">
            <v>ZK106.K120.C390</v>
          </cell>
          <cell r="B211" t="str">
            <v>ZK106</v>
          </cell>
          <cell r="C211">
            <v>0</v>
          </cell>
          <cell r="D211">
            <v>0</v>
          </cell>
          <cell r="E211">
            <v>2.1</v>
          </cell>
          <cell r="F211">
            <v>0</v>
          </cell>
        </row>
        <row r="212">
          <cell r="A212" t="str">
            <v>ZK106.K128.C020</v>
          </cell>
          <cell r="B212" t="str">
            <v>ZK106</v>
          </cell>
          <cell r="C212">
            <v>0</v>
          </cell>
          <cell r="D212">
            <v>0</v>
          </cell>
          <cell r="E212">
            <v>56498.83</v>
          </cell>
          <cell r="F212">
            <v>1950</v>
          </cell>
        </row>
        <row r="213">
          <cell r="A213" t="str">
            <v>ZK106.K129.C390</v>
          </cell>
          <cell r="B213" t="str">
            <v>ZK106</v>
          </cell>
          <cell r="C213">
            <v>0</v>
          </cell>
          <cell r="D213">
            <v>0</v>
          </cell>
          <cell r="E213">
            <v>84.4</v>
          </cell>
          <cell r="F213">
            <v>0</v>
          </cell>
        </row>
        <row r="214">
          <cell r="A214" t="str">
            <v>ZK106.K130.C390</v>
          </cell>
          <cell r="B214" t="str">
            <v>ZK106</v>
          </cell>
          <cell r="C214">
            <v>0</v>
          </cell>
          <cell r="D214">
            <v>0</v>
          </cell>
          <cell r="E214">
            <v>5.79</v>
          </cell>
          <cell r="F214">
            <v>0</v>
          </cell>
        </row>
        <row r="215">
          <cell r="A215" t="str">
            <v>ZK106.K131.C235</v>
          </cell>
          <cell r="B215" t="str">
            <v>ZK106</v>
          </cell>
          <cell r="C215">
            <v>0</v>
          </cell>
          <cell r="D215">
            <v>0</v>
          </cell>
          <cell r="E215">
            <v>3.99</v>
          </cell>
          <cell r="F215">
            <v>0</v>
          </cell>
        </row>
        <row r="216">
          <cell r="A216" t="str">
            <v>ZK106.K131.C390</v>
          </cell>
          <cell r="B216" t="str">
            <v>ZK106</v>
          </cell>
          <cell r="C216">
            <v>0</v>
          </cell>
          <cell r="D216">
            <v>0</v>
          </cell>
          <cell r="E216">
            <v>3.1</v>
          </cell>
          <cell r="F216">
            <v>0</v>
          </cell>
        </row>
        <row r="217">
          <cell r="A217" t="str">
            <v>ZK106.K133.C390</v>
          </cell>
          <cell r="B217" t="str">
            <v>ZK106</v>
          </cell>
          <cell r="C217">
            <v>0</v>
          </cell>
          <cell r="D217">
            <v>0</v>
          </cell>
          <cell r="E217">
            <v>63.46</v>
          </cell>
          <cell r="F217">
            <v>0</v>
          </cell>
        </row>
        <row r="218">
          <cell r="A218" t="str">
            <v>ZK106.K161.0000</v>
          </cell>
          <cell r="B218" t="str">
            <v>ZK106</v>
          </cell>
          <cell r="C218">
            <v>0</v>
          </cell>
          <cell r="D218">
            <v>0</v>
          </cell>
          <cell r="E218">
            <v>0</v>
          </cell>
          <cell r="F218">
            <v>0</v>
          </cell>
        </row>
        <row r="219">
          <cell r="A219" t="str">
            <v>ZK106.K161.C019</v>
          </cell>
          <cell r="B219" t="str">
            <v>ZK106</v>
          </cell>
          <cell r="C219">
            <v>0</v>
          </cell>
          <cell r="D219">
            <v>0</v>
          </cell>
          <cell r="E219">
            <v>3000</v>
          </cell>
          <cell r="F219">
            <v>0</v>
          </cell>
        </row>
        <row r="220">
          <cell r="A220" t="str">
            <v>ZK106.K201.C396</v>
          </cell>
          <cell r="B220" t="str">
            <v>ZK106</v>
          </cell>
          <cell r="C220">
            <v>0</v>
          </cell>
          <cell r="D220">
            <v>0</v>
          </cell>
          <cell r="E220">
            <v>140</v>
          </cell>
          <cell r="F220">
            <v>0</v>
          </cell>
        </row>
        <row r="221">
          <cell r="A221" t="str">
            <v>ZK106.K203.C019</v>
          </cell>
          <cell r="B221" t="str">
            <v>ZK106</v>
          </cell>
          <cell r="C221">
            <v>0</v>
          </cell>
          <cell r="D221">
            <v>0</v>
          </cell>
          <cell r="E221">
            <v>74.55</v>
          </cell>
          <cell r="F221">
            <v>0</v>
          </cell>
        </row>
        <row r="222">
          <cell r="A222" t="str">
            <v>ZK106.K203.C100</v>
          </cell>
          <cell r="B222" t="str">
            <v>ZK106</v>
          </cell>
          <cell r="C222">
            <v>0</v>
          </cell>
          <cell r="D222">
            <v>0</v>
          </cell>
          <cell r="E222">
            <v>3</v>
          </cell>
          <cell r="F222">
            <v>0</v>
          </cell>
        </row>
        <row r="223">
          <cell r="A223" t="str">
            <v>ZK106.K203.C396</v>
          </cell>
          <cell r="B223" t="str">
            <v>ZK106</v>
          </cell>
          <cell r="C223">
            <v>0</v>
          </cell>
          <cell r="D223">
            <v>0</v>
          </cell>
          <cell r="E223">
            <v>14.99</v>
          </cell>
          <cell r="F223">
            <v>0</v>
          </cell>
        </row>
        <row r="224">
          <cell r="A224" t="str">
            <v>ZK106.K219.C390</v>
          </cell>
          <cell r="B224" t="str">
            <v>ZK106</v>
          </cell>
          <cell r="C224">
            <v>0</v>
          </cell>
          <cell r="D224">
            <v>0</v>
          </cell>
          <cell r="E224">
            <v>11132</v>
          </cell>
          <cell r="F224">
            <v>0</v>
          </cell>
        </row>
        <row r="225">
          <cell r="A225" t="str">
            <v>ZK106.K244.C020</v>
          </cell>
          <cell r="B225" t="str">
            <v>ZK106</v>
          </cell>
          <cell r="C225">
            <v>0</v>
          </cell>
          <cell r="D225">
            <v>0</v>
          </cell>
          <cell r="E225">
            <v>8450</v>
          </cell>
          <cell r="F225">
            <v>0</v>
          </cell>
        </row>
        <row r="226">
          <cell r="A226" t="str">
            <v>ZK106.K244.C031</v>
          </cell>
          <cell r="B226" t="str">
            <v>ZK106</v>
          </cell>
          <cell r="C226">
            <v>0</v>
          </cell>
          <cell r="D226">
            <v>0</v>
          </cell>
          <cell r="E226">
            <v>15000</v>
          </cell>
          <cell r="F226">
            <v>35000</v>
          </cell>
        </row>
        <row r="227">
          <cell r="A227" t="str">
            <v>ZK106.K244.C034</v>
          </cell>
          <cell r="B227" t="str">
            <v>ZK106</v>
          </cell>
          <cell r="C227">
            <v>0</v>
          </cell>
          <cell r="D227">
            <v>0</v>
          </cell>
          <cell r="E227">
            <v>8750</v>
          </cell>
          <cell r="F227">
            <v>16250</v>
          </cell>
        </row>
        <row r="228">
          <cell r="A228" t="str">
            <v>ZK106.K244.C100</v>
          </cell>
          <cell r="B228" t="str">
            <v>ZK106</v>
          </cell>
          <cell r="C228">
            <v>0</v>
          </cell>
          <cell r="D228">
            <v>0</v>
          </cell>
          <cell r="E228">
            <v>10</v>
          </cell>
          <cell r="F228">
            <v>0</v>
          </cell>
        </row>
        <row r="229">
          <cell r="A229" t="str">
            <v>ZK106.K244.C140</v>
          </cell>
          <cell r="B229" t="str">
            <v>ZK106</v>
          </cell>
          <cell r="C229">
            <v>0</v>
          </cell>
          <cell r="D229">
            <v>0</v>
          </cell>
          <cell r="E229">
            <v>19.170000000000002</v>
          </cell>
          <cell r="F229">
            <v>0</v>
          </cell>
        </row>
        <row r="230">
          <cell r="A230" t="str">
            <v>ZK106.K244.C390</v>
          </cell>
          <cell r="B230" t="str">
            <v>ZK106</v>
          </cell>
          <cell r="C230">
            <v>0</v>
          </cell>
          <cell r="D230">
            <v>0</v>
          </cell>
          <cell r="E230">
            <v>110</v>
          </cell>
          <cell r="F230">
            <v>0</v>
          </cell>
        </row>
        <row r="231">
          <cell r="A231" t="str">
            <v>ZK106.K245.C020</v>
          </cell>
          <cell r="B231" t="str">
            <v>ZK106</v>
          </cell>
          <cell r="C231">
            <v>0</v>
          </cell>
          <cell r="D231">
            <v>0</v>
          </cell>
          <cell r="E231">
            <v>16306</v>
          </cell>
          <cell r="F231">
            <v>11889</v>
          </cell>
        </row>
        <row r="232">
          <cell r="A232" t="str">
            <v>ZK106.K245.C031</v>
          </cell>
          <cell r="B232" t="str">
            <v>ZK106</v>
          </cell>
          <cell r="C232">
            <v>0</v>
          </cell>
          <cell r="D232">
            <v>0</v>
          </cell>
          <cell r="E232">
            <v>0</v>
          </cell>
          <cell r="F232">
            <v>175000</v>
          </cell>
        </row>
        <row r="233">
          <cell r="A233" t="str">
            <v>ZK106.K245.C320</v>
          </cell>
          <cell r="B233" t="str">
            <v>ZK106</v>
          </cell>
          <cell r="C233">
            <v>0</v>
          </cell>
          <cell r="D233">
            <v>0</v>
          </cell>
          <cell r="E233">
            <v>497.26</v>
          </cell>
          <cell r="F233">
            <v>0</v>
          </cell>
        </row>
        <row r="234">
          <cell r="A234" t="str">
            <v>ZK106.K245.C330</v>
          </cell>
          <cell r="B234" t="str">
            <v>ZK106</v>
          </cell>
          <cell r="C234">
            <v>0</v>
          </cell>
          <cell r="D234">
            <v>0</v>
          </cell>
          <cell r="E234">
            <v>593.21</v>
          </cell>
          <cell r="F234">
            <v>550</v>
          </cell>
        </row>
        <row r="235">
          <cell r="A235" t="str">
            <v>ZK106.K245.C350</v>
          </cell>
          <cell r="B235" t="str">
            <v>ZK106</v>
          </cell>
          <cell r="C235">
            <v>0</v>
          </cell>
          <cell r="D235">
            <v>0</v>
          </cell>
          <cell r="E235">
            <v>750</v>
          </cell>
          <cell r="F235">
            <v>540.9</v>
          </cell>
        </row>
        <row r="236">
          <cell r="A236" t="str">
            <v>ZK106.K248.C020</v>
          </cell>
          <cell r="B236" t="str">
            <v>ZK106</v>
          </cell>
          <cell r="C236">
            <v>0</v>
          </cell>
          <cell r="D236">
            <v>0</v>
          </cell>
          <cell r="E236">
            <v>54424</v>
          </cell>
          <cell r="F236">
            <v>0</v>
          </cell>
        </row>
        <row r="237">
          <cell r="A237" t="str">
            <v>ZK106.K249.0000</v>
          </cell>
          <cell r="B237" t="str">
            <v>ZK106</v>
          </cell>
          <cell r="C237">
            <v>0</v>
          </cell>
          <cell r="D237">
            <v>0</v>
          </cell>
          <cell r="E237">
            <v>5150</v>
          </cell>
          <cell r="F237">
            <v>0</v>
          </cell>
        </row>
        <row r="238">
          <cell r="A238" t="str">
            <v>ZK106.K249.C020</v>
          </cell>
          <cell r="B238" t="str">
            <v>ZK106</v>
          </cell>
          <cell r="C238">
            <v>0</v>
          </cell>
          <cell r="D238">
            <v>0</v>
          </cell>
          <cell r="E238">
            <v>300000</v>
          </cell>
          <cell r="F238">
            <v>0</v>
          </cell>
        </row>
        <row r="239">
          <cell r="A239" t="str">
            <v>ZK106.K250.C020</v>
          </cell>
          <cell r="B239" t="str">
            <v>ZK106</v>
          </cell>
          <cell r="C239">
            <v>0</v>
          </cell>
          <cell r="D239">
            <v>0</v>
          </cell>
          <cell r="E239">
            <v>64000</v>
          </cell>
          <cell r="F239">
            <v>0</v>
          </cell>
        </row>
        <row r="240">
          <cell r="A240" t="str">
            <v>ZK106.K251.C020</v>
          </cell>
          <cell r="B240" t="str">
            <v>ZK106</v>
          </cell>
          <cell r="C240">
            <v>0</v>
          </cell>
          <cell r="D240">
            <v>0</v>
          </cell>
          <cell r="E240">
            <v>48376.11</v>
          </cell>
          <cell r="F240">
            <v>0</v>
          </cell>
        </row>
        <row r="241">
          <cell r="A241" t="str">
            <v>ZK106.K253.C020</v>
          </cell>
          <cell r="B241" t="str">
            <v>ZK106</v>
          </cell>
          <cell r="C241">
            <v>0</v>
          </cell>
          <cell r="D241">
            <v>0</v>
          </cell>
          <cell r="E241">
            <v>15500</v>
          </cell>
          <cell r="F241">
            <v>0</v>
          </cell>
        </row>
        <row r="242">
          <cell r="A242" t="str">
            <v>ZK106.K253.C700</v>
          </cell>
          <cell r="B242" t="str">
            <v>ZK106</v>
          </cell>
          <cell r="C242">
            <v>0</v>
          </cell>
          <cell r="D242">
            <v>0</v>
          </cell>
          <cell r="E242">
            <v>200</v>
          </cell>
          <cell r="F242">
            <v>1600</v>
          </cell>
        </row>
        <row r="243">
          <cell r="A243" t="str">
            <v>ZK106.K265.C390</v>
          </cell>
          <cell r="B243" t="str">
            <v>ZK106</v>
          </cell>
          <cell r="C243">
            <v>0</v>
          </cell>
          <cell r="D243">
            <v>0</v>
          </cell>
          <cell r="E243">
            <v>23.99</v>
          </cell>
          <cell r="F243">
            <v>0</v>
          </cell>
        </row>
        <row r="244">
          <cell r="A244" t="str">
            <v>ZK106.K265.C900</v>
          </cell>
          <cell r="B244" t="str">
            <v>ZK106</v>
          </cell>
          <cell r="C244">
            <v>0</v>
          </cell>
          <cell r="D244">
            <v>0</v>
          </cell>
          <cell r="E244">
            <v>200</v>
          </cell>
          <cell r="F244">
            <v>0</v>
          </cell>
        </row>
        <row r="245">
          <cell r="A245" t="str">
            <v>ZK106.K299.C390</v>
          </cell>
          <cell r="B245" t="str">
            <v>ZK106</v>
          </cell>
          <cell r="C245">
            <v>0</v>
          </cell>
          <cell r="D245">
            <v>0</v>
          </cell>
          <cell r="E245">
            <v>17.420000000000002</v>
          </cell>
          <cell r="F245">
            <v>0</v>
          </cell>
        </row>
        <row r="246">
          <cell r="A246" t="str">
            <v>ZK106.K306.C902</v>
          </cell>
          <cell r="B246" t="str">
            <v>ZK106</v>
          </cell>
          <cell r="C246">
            <v>0</v>
          </cell>
          <cell r="D246">
            <v>0</v>
          </cell>
          <cell r="E246">
            <v>21</v>
          </cell>
          <cell r="F246">
            <v>0</v>
          </cell>
        </row>
        <row r="247">
          <cell r="A247" t="str">
            <v>ZK106.K309.C902</v>
          </cell>
          <cell r="B247" t="str">
            <v>ZK106</v>
          </cell>
          <cell r="C247">
            <v>0</v>
          </cell>
          <cell r="D247">
            <v>0</v>
          </cell>
          <cell r="E247">
            <v>21</v>
          </cell>
          <cell r="F247">
            <v>0</v>
          </cell>
        </row>
        <row r="248">
          <cell r="A248" t="str">
            <v>ZK107.K005.C019</v>
          </cell>
          <cell r="B248" t="str">
            <v>ZK107</v>
          </cell>
          <cell r="C248">
            <v>0</v>
          </cell>
          <cell r="D248">
            <v>0</v>
          </cell>
          <cell r="E248">
            <v>0</v>
          </cell>
          <cell r="F248">
            <v>0</v>
          </cell>
        </row>
        <row r="249">
          <cell r="A249" t="str">
            <v>ZK107.K115.0000</v>
          </cell>
          <cell r="B249" t="str">
            <v>ZK107</v>
          </cell>
          <cell r="C249">
            <v>0</v>
          </cell>
          <cell r="D249">
            <v>0</v>
          </cell>
          <cell r="E249">
            <v>4</v>
          </cell>
          <cell r="F249">
            <v>0</v>
          </cell>
        </row>
        <row r="250">
          <cell r="A250" t="str">
            <v>ZK107.K136.C015</v>
          </cell>
          <cell r="B250" t="str">
            <v>ZK107</v>
          </cell>
          <cell r="C250">
            <v>0</v>
          </cell>
          <cell r="D250">
            <v>0</v>
          </cell>
          <cell r="E250">
            <v>0</v>
          </cell>
          <cell r="F250">
            <v>105</v>
          </cell>
        </row>
        <row r="251">
          <cell r="A251" t="str">
            <v>ZK107.K136.C019</v>
          </cell>
          <cell r="B251" t="str">
            <v>ZK107</v>
          </cell>
          <cell r="C251">
            <v>0</v>
          </cell>
          <cell r="D251">
            <v>0</v>
          </cell>
          <cell r="E251">
            <v>344</v>
          </cell>
          <cell r="F251">
            <v>0</v>
          </cell>
        </row>
        <row r="252">
          <cell r="A252" t="str">
            <v>ZK107.K136.C020</v>
          </cell>
          <cell r="B252" t="str">
            <v>ZK107</v>
          </cell>
          <cell r="C252">
            <v>0</v>
          </cell>
          <cell r="D252">
            <v>0</v>
          </cell>
          <cell r="E252">
            <v>2500</v>
          </cell>
          <cell r="F252">
            <v>520</v>
          </cell>
        </row>
        <row r="253">
          <cell r="A253" t="str">
            <v>ZK107.K136.C034</v>
          </cell>
          <cell r="B253" t="str">
            <v>ZK107</v>
          </cell>
          <cell r="C253">
            <v>0</v>
          </cell>
          <cell r="D253">
            <v>0</v>
          </cell>
          <cell r="E253">
            <v>10850</v>
          </cell>
          <cell r="F253">
            <v>20150</v>
          </cell>
        </row>
        <row r="254">
          <cell r="A254" t="str">
            <v>ZK107.K136.C100</v>
          </cell>
          <cell r="B254" t="str">
            <v>ZK107</v>
          </cell>
          <cell r="C254">
            <v>0</v>
          </cell>
          <cell r="D254">
            <v>0</v>
          </cell>
          <cell r="E254">
            <v>420</v>
          </cell>
          <cell r="F254">
            <v>0</v>
          </cell>
        </row>
        <row r="255">
          <cell r="A255" t="str">
            <v>ZK107.K136.C140</v>
          </cell>
          <cell r="B255" t="str">
            <v>ZK107</v>
          </cell>
          <cell r="C255">
            <v>0</v>
          </cell>
          <cell r="D255">
            <v>0</v>
          </cell>
          <cell r="E255">
            <v>2750</v>
          </cell>
          <cell r="F255">
            <v>0</v>
          </cell>
        </row>
        <row r="256">
          <cell r="A256" t="str">
            <v>ZK107.K136.I002</v>
          </cell>
          <cell r="B256" t="str">
            <v>ZK107</v>
          </cell>
          <cell r="C256">
            <v>0</v>
          </cell>
          <cell r="D256">
            <v>0</v>
          </cell>
          <cell r="E256">
            <v>3891.32</v>
          </cell>
          <cell r="F256">
            <v>350</v>
          </cell>
        </row>
        <row r="257">
          <cell r="A257" t="str">
            <v>ZK107.K137.C020</v>
          </cell>
          <cell r="B257" t="str">
            <v>ZK107</v>
          </cell>
          <cell r="C257">
            <v>0</v>
          </cell>
          <cell r="D257">
            <v>0</v>
          </cell>
          <cell r="E257">
            <v>5284</v>
          </cell>
          <cell r="F257">
            <v>0</v>
          </cell>
        </row>
        <row r="258">
          <cell r="A258" t="str">
            <v>ZK107.K145.C019</v>
          </cell>
          <cell r="B258" t="str">
            <v>ZK107</v>
          </cell>
          <cell r="C258">
            <v>0</v>
          </cell>
          <cell r="D258">
            <v>0</v>
          </cell>
          <cell r="E258">
            <v>0</v>
          </cell>
          <cell r="F258">
            <v>1874.03</v>
          </cell>
        </row>
        <row r="259">
          <cell r="A259" t="str">
            <v>ZK107.K257.C020</v>
          </cell>
          <cell r="B259" t="str">
            <v>ZK107</v>
          </cell>
          <cell r="C259">
            <v>0</v>
          </cell>
          <cell r="D259">
            <v>0</v>
          </cell>
          <cell r="E259">
            <v>0</v>
          </cell>
          <cell r="F259">
            <v>1380.83</v>
          </cell>
        </row>
        <row r="260">
          <cell r="A260" t="str">
            <v>ZK107.K258.C019</v>
          </cell>
          <cell r="B260" t="str">
            <v>ZK107</v>
          </cell>
          <cell r="C260">
            <v>0</v>
          </cell>
          <cell r="D260">
            <v>0</v>
          </cell>
          <cell r="E260">
            <v>12600</v>
          </cell>
          <cell r="F260">
            <v>5400</v>
          </cell>
        </row>
        <row r="261">
          <cell r="A261" t="str">
            <v>ZK107.K258.C020</v>
          </cell>
          <cell r="B261" t="str">
            <v>ZK107</v>
          </cell>
          <cell r="C261">
            <v>0</v>
          </cell>
          <cell r="D261">
            <v>0</v>
          </cell>
          <cell r="E261">
            <v>3980</v>
          </cell>
          <cell r="F261">
            <v>0</v>
          </cell>
        </row>
        <row r="262">
          <cell r="A262" t="str">
            <v>ZK107.K258.C140</v>
          </cell>
          <cell r="B262" t="str">
            <v>ZK107</v>
          </cell>
          <cell r="C262">
            <v>0</v>
          </cell>
          <cell r="D262">
            <v>0</v>
          </cell>
          <cell r="E262">
            <v>3558.66</v>
          </cell>
          <cell r="F262">
            <v>0</v>
          </cell>
        </row>
        <row r="263">
          <cell r="A263" t="str">
            <v>ZK107.K259.C020</v>
          </cell>
          <cell r="B263" t="str">
            <v>ZK107</v>
          </cell>
          <cell r="C263">
            <v>0</v>
          </cell>
          <cell r="D263">
            <v>0</v>
          </cell>
          <cell r="E263">
            <v>4235</v>
          </cell>
          <cell r="F263">
            <v>0</v>
          </cell>
        </row>
        <row r="264">
          <cell r="A264" t="str">
            <v>ZK107.K260.C020</v>
          </cell>
          <cell r="B264" t="str">
            <v>ZK107</v>
          </cell>
          <cell r="C264">
            <v>0</v>
          </cell>
          <cell r="D264">
            <v>0</v>
          </cell>
          <cell r="E264">
            <v>9593.5</v>
          </cell>
          <cell r="F264">
            <v>0</v>
          </cell>
        </row>
        <row r="265">
          <cell r="A265" t="str">
            <v>ZK107.K261.C020</v>
          </cell>
          <cell r="B265" t="str">
            <v>ZK107</v>
          </cell>
          <cell r="C265">
            <v>0</v>
          </cell>
          <cell r="D265">
            <v>0</v>
          </cell>
          <cell r="E265">
            <v>3990</v>
          </cell>
          <cell r="F265">
            <v>0</v>
          </cell>
        </row>
        <row r="266">
          <cell r="A266" t="str">
            <v>ZK107.K261.C031</v>
          </cell>
          <cell r="B266" t="str">
            <v>ZK107</v>
          </cell>
          <cell r="C266">
            <v>0</v>
          </cell>
          <cell r="D266">
            <v>0</v>
          </cell>
          <cell r="E266">
            <v>0</v>
          </cell>
          <cell r="F266">
            <v>4915.5</v>
          </cell>
        </row>
        <row r="267">
          <cell r="A267" t="str">
            <v>ZK107.K265.C019</v>
          </cell>
          <cell r="B267" t="str">
            <v>ZK107</v>
          </cell>
          <cell r="C267">
            <v>0</v>
          </cell>
          <cell r="D267">
            <v>0</v>
          </cell>
          <cell r="E267">
            <v>0</v>
          </cell>
          <cell r="F267">
            <v>0</v>
          </cell>
        </row>
        <row r="268">
          <cell r="A268" t="str">
            <v>ZK107.K265.C020</v>
          </cell>
          <cell r="B268" t="str">
            <v>ZK107</v>
          </cell>
          <cell r="C268">
            <v>0</v>
          </cell>
          <cell r="D268">
            <v>0</v>
          </cell>
          <cell r="E268">
            <v>76413.5</v>
          </cell>
          <cell r="F268">
            <v>0</v>
          </cell>
        </row>
        <row r="269">
          <cell r="A269" t="str">
            <v>ZK108.K162.C019</v>
          </cell>
          <cell r="B269" t="str">
            <v>ZK108</v>
          </cell>
          <cell r="C269">
            <v>0</v>
          </cell>
          <cell r="D269">
            <v>0</v>
          </cell>
          <cell r="E269">
            <v>1579.94</v>
          </cell>
          <cell r="F269">
            <v>610</v>
          </cell>
        </row>
        <row r="270">
          <cell r="A270" t="str">
            <v>ZK108.K162.C020</v>
          </cell>
          <cell r="B270" t="str">
            <v>ZK108</v>
          </cell>
          <cell r="C270">
            <v>0</v>
          </cell>
          <cell r="D270">
            <v>0</v>
          </cell>
          <cell r="E270">
            <v>22036.61</v>
          </cell>
          <cell r="F270">
            <v>500</v>
          </cell>
        </row>
        <row r="271">
          <cell r="A271" t="str">
            <v>ZK108.K162.C100</v>
          </cell>
          <cell r="B271" t="str">
            <v>ZK108</v>
          </cell>
          <cell r="C271">
            <v>0</v>
          </cell>
          <cell r="D271">
            <v>0</v>
          </cell>
          <cell r="E271">
            <v>8190</v>
          </cell>
          <cell r="F271">
            <v>0</v>
          </cell>
        </row>
        <row r="272">
          <cell r="A272" t="str">
            <v>ZK108.K162.C140</v>
          </cell>
          <cell r="B272" t="str">
            <v>ZK108</v>
          </cell>
          <cell r="C272">
            <v>0</v>
          </cell>
          <cell r="D272">
            <v>0</v>
          </cell>
          <cell r="E272">
            <v>2472</v>
          </cell>
          <cell r="F272">
            <v>0</v>
          </cell>
        </row>
        <row r="273">
          <cell r="A273" t="str">
            <v>ZK108.K162.C320</v>
          </cell>
          <cell r="B273" t="str">
            <v>ZK108</v>
          </cell>
          <cell r="C273">
            <v>0</v>
          </cell>
          <cell r="D273">
            <v>0</v>
          </cell>
          <cell r="E273">
            <v>1500</v>
          </cell>
          <cell r="F273">
            <v>0</v>
          </cell>
        </row>
        <row r="274">
          <cell r="A274" t="str">
            <v>ZK108.K266.C020</v>
          </cell>
          <cell r="B274" t="str">
            <v>ZK108</v>
          </cell>
          <cell r="C274">
            <v>0</v>
          </cell>
          <cell r="D274">
            <v>0</v>
          </cell>
          <cell r="E274">
            <v>732</v>
          </cell>
          <cell r="F274">
            <v>0</v>
          </cell>
        </row>
        <row r="275">
          <cell r="A275" t="str">
            <v>ZK109.K138.C020</v>
          </cell>
          <cell r="B275" t="str">
            <v>ZK109</v>
          </cell>
          <cell r="C275">
            <v>0</v>
          </cell>
          <cell r="D275">
            <v>0</v>
          </cell>
          <cell r="E275">
            <v>0</v>
          </cell>
          <cell r="F275">
            <v>2756.5</v>
          </cell>
        </row>
        <row r="276">
          <cell r="A276" t="str">
            <v>ZK109.K138.C320</v>
          </cell>
          <cell r="B276" t="str">
            <v>ZK109</v>
          </cell>
          <cell r="C276">
            <v>0</v>
          </cell>
          <cell r="D276">
            <v>0</v>
          </cell>
          <cell r="E276">
            <v>1146.75</v>
          </cell>
          <cell r="F276">
            <v>0</v>
          </cell>
        </row>
        <row r="277">
          <cell r="A277" t="str">
            <v>ZK109.K138.C330</v>
          </cell>
          <cell r="B277" t="str">
            <v>ZK109</v>
          </cell>
          <cell r="C277">
            <v>0</v>
          </cell>
          <cell r="D277">
            <v>0</v>
          </cell>
          <cell r="E277">
            <v>0</v>
          </cell>
          <cell r="F277">
            <v>0</v>
          </cell>
        </row>
        <row r="278">
          <cell r="A278" t="str">
            <v>ZK109.K138.C350</v>
          </cell>
          <cell r="B278" t="str">
            <v>ZK109</v>
          </cell>
          <cell r="C278">
            <v>0</v>
          </cell>
          <cell r="D278">
            <v>0</v>
          </cell>
          <cell r="E278">
            <v>47</v>
          </cell>
          <cell r="F278">
            <v>0</v>
          </cell>
        </row>
        <row r="279">
          <cell r="A279" t="str">
            <v>ZK109.K138.C390</v>
          </cell>
          <cell r="B279" t="str">
            <v>ZK109</v>
          </cell>
          <cell r="C279">
            <v>0</v>
          </cell>
          <cell r="D279">
            <v>613</v>
          </cell>
          <cell r="E279">
            <v>0</v>
          </cell>
          <cell r="F279">
            <v>0</v>
          </cell>
        </row>
        <row r="280">
          <cell r="A280" t="str">
            <v>ZK109.K138.C700</v>
          </cell>
          <cell r="B280" t="str">
            <v>ZK109</v>
          </cell>
          <cell r="C280">
            <v>0</v>
          </cell>
          <cell r="D280">
            <v>0</v>
          </cell>
          <cell r="E280">
            <v>1545</v>
          </cell>
          <cell r="F280">
            <v>0</v>
          </cell>
        </row>
        <row r="281">
          <cell r="A281" t="str">
            <v>ZK109.K159.C019</v>
          </cell>
          <cell r="B281" t="str">
            <v>ZK109</v>
          </cell>
          <cell r="C281">
            <v>0</v>
          </cell>
          <cell r="D281">
            <v>0</v>
          </cell>
          <cell r="E281">
            <v>0</v>
          </cell>
          <cell r="F281">
            <v>0</v>
          </cell>
        </row>
        <row r="282">
          <cell r="A282" t="str">
            <v>ZK109.K207.C140</v>
          </cell>
          <cell r="B282" t="str">
            <v>ZK109</v>
          </cell>
          <cell r="C282">
            <v>0</v>
          </cell>
          <cell r="D282">
            <v>0</v>
          </cell>
          <cell r="E282">
            <v>20</v>
          </cell>
          <cell r="F282">
            <v>0</v>
          </cell>
        </row>
        <row r="283">
          <cell r="A283" t="str">
            <v>ZK109.K270.C009</v>
          </cell>
          <cell r="B283" t="str">
            <v>ZK109</v>
          </cell>
          <cell r="C283">
            <v>0</v>
          </cell>
          <cell r="D283">
            <v>0</v>
          </cell>
          <cell r="E283">
            <v>811</v>
          </cell>
          <cell r="F283">
            <v>340</v>
          </cell>
        </row>
        <row r="284">
          <cell r="A284" t="str">
            <v>ZK109.K270.C019</v>
          </cell>
          <cell r="B284" t="str">
            <v>ZK109</v>
          </cell>
          <cell r="C284">
            <v>0</v>
          </cell>
          <cell r="D284">
            <v>0</v>
          </cell>
          <cell r="E284">
            <v>180</v>
          </cell>
          <cell r="F284">
            <v>150</v>
          </cell>
        </row>
        <row r="285">
          <cell r="A285" t="str">
            <v>ZK109.K270.C020</v>
          </cell>
          <cell r="B285" t="str">
            <v>ZK109</v>
          </cell>
          <cell r="C285">
            <v>0</v>
          </cell>
          <cell r="D285">
            <v>0</v>
          </cell>
          <cell r="E285">
            <v>600</v>
          </cell>
          <cell r="F285">
            <v>15021</v>
          </cell>
        </row>
        <row r="286">
          <cell r="A286" t="str">
            <v>ZK109.K270.C030</v>
          </cell>
          <cell r="B286" t="str">
            <v>ZK109</v>
          </cell>
          <cell r="C286">
            <v>0</v>
          </cell>
          <cell r="D286">
            <v>0</v>
          </cell>
          <cell r="E286">
            <v>1000</v>
          </cell>
          <cell r="F286">
            <v>0</v>
          </cell>
        </row>
        <row r="287">
          <cell r="A287" t="str">
            <v>ZK109.K270.C031</v>
          </cell>
          <cell r="B287" t="str">
            <v>ZK109</v>
          </cell>
          <cell r="C287">
            <v>0</v>
          </cell>
          <cell r="D287">
            <v>0</v>
          </cell>
          <cell r="E287">
            <v>0</v>
          </cell>
          <cell r="F287">
            <v>500</v>
          </cell>
        </row>
        <row r="288">
          <cell r="A288" t="str">
            <v>ZK109.K270.C140</v>
          </cell>
          <cell r="B288" t="str">
            <v>ZK109</v>
          </cell>
          <cell r="C288">
            <v>0</v>
          </cell>
          <cell r="D288">
            <v>0</v>
          </cell>
          <cell r="E288">
            <v>8718.9</v>
          </cell>
          <cell r="F288">
            <v>0</v>
          </cell>
        </row>
        <row r="289">
          <cell r="A289" t="str">
            <v>ZK109.K270.C320</v>
          </cell>
          <cell r="B289" t="str">
            <v>ZK109</v>
          </cell>
          <cell r="C289">
            <v>0</v>
          </cell>
          <cell r="D289">
            <v>0</v>
          </cell>
          <cell r="E289">
            <v>452.5</v>
          </cell>
          <cell r="F289">
            <v>0</v>
          </cell>
        </row>
        <row r="290">
          <cell r="A290" t="str">
            <v>ZK109.K270.C330</v>
          </cell>
          <cell r="B290" t="str">
            <v>ZK109</v>
          </cell>
          <cell r="C290">
            <v>0</v>
          </cell>
          <cell r="D290">
            <v>0</v>
          </cell>
          <cell r="E290">
            <v>3000</v>
          </cell>
          <cell r="F290">
            <v>0</v>
          </cell>
        </row>
        <row r="291">
          <cell r="A291" t="str">
            <v>ZK109.K270.C350</v>
          </cell>
          <cell r="B291" t="str">
            <v>ZK109</v>
          </cell>
          <cell r="C291">
            <v>0</v>
          </cell>
          <cell r="D291">
            <v>0</v>
          </cell>
          <cell r="E291">
            <v>2000</v>
          </cell>
          <cell r="F291">
            <v>0</v>
          </cell>
        </row>
        <row r="292">
          <cell r="A292" t="str">
            <v>ZK109.K270.C360</v>
          </cell>
          <cell r="B292" t="str">
            <v>ZK109</v>
          </cell>
          <cell r="C292">
            <v>0</v>
          </cell>
          <cell r="D292">
            <v>0</v>
          </cell>
          <cell r="E292">
            <v>2250</v>
          </cell>
          <cell r="F292">
            <v>0</v>
          </cell>
        </row>
        <row r="293">
          <cell r="A293" t="str">
            <v>ZK109.K270.C370</v>
          </cell>
          <cell r="B293" t="str">
            <v>ZK109</v>
          </cell>
          <cell r="C293">
            <v>0</v>
          </cell>
          <cell r="D293">
            <v>0</v>
          </cell>
          <cell r="E293">
            <v>34.299999999999997</v>
          </cell>
          <cell r="F293">
            <v>0</v>
          </cell>
        </row>
        <row r="294">
          <cell r="A294" t="str">
            <v>ZK109.K270.C390</v>
          </cell>
          <cell r="B294" t="str">
            <v>ZK109</v>
          </cell>
          <cell r="C294">
            <v>0</v>
          </cell>
          <cell r="D294">
            <v>90</v>
          </cell>
          <cell r="E294">
            <v>0</v>
          </cell>
          <cell r="F294">
            <v>0</v>
          </cell>
        </row>
        <row r="295">
          <cell r="A295" t="str">
            <v>ZK109.K270.C415</v>
          </cell>
          <cell r="B295" t="str">
            <v>ZK109</v>
          </cell>
          <cell r="C295">
            <v>0</v>
          </cell>
          <cell r="D295">
            <v>0</v>
          </cell>
          <cell r="E295">
            <v>4147.3999999999996</v>
          </cell>
          <cell r="F295">
            <v>1864</v>
          </cell>
        </row>
        <row r="296">
          <cell r="A296" t="str">
            <v>ZK109.K270.C430</v>
          </cell>
          <cell r="B296" t="str">
            <v>ZK109</v>
          </cell>
          <cell r="C296">
            <v>0</v>
          </cell>
          <cell r="D296">
            <v>0</v>
          </cell>
          <cell r="E296">
            <v>80</v>
          </cell>
          <cell r="F296">
            <v>0</v>
          </cell>
        </row>
        <row r="297">
          <cell r="A297" t="str">
            <v>ZK109.K270.C435</v>
          </cell>
          <cell r="B297" t="str">
            <v>ZK109</v>
          </cell>
          <cell r="C297">
            <v>0</v>
          </cell>
          <cell r="D297">
            <v>0</v>
          </cell>
          <cell r="E297">
            <v>315</v>
          </cell>
          <cell r="F297">
            <v>0</v>
          </cell>
        </row>
        <row r="298">
          <cell r="A298" t="str">
            <v>ZK109.K270.C700</v>
          </cell>
          <cell r="B298" t="str">
            <v>ZK109</v>
          </cell>
          <cell r="C298">
            <v>0</v>
          </cell>
          <cell r="D298">
            <v>0</v>
          </cell>
          <cell r="E298">
            <v>1700</v>
          </cell>
          <cell r="F298">
            <v>0</v>
          </cell>
        </row>
        <row r="299">
          <cell r="A299" t="str">
            <v>ZK109.K270.I001</v>
          </cell>
          <cell r="B299" t="str">
            <v>ZK109</v>
          </cell>
          <cell r="C299">
            <v>0</v>
          </cell>
          <cell r="D299">
            <v>0</v>
          </cell>
          <cell r="E299">
            <v>1200</v>
          </cell>
          <cell r="F299">
            <v>0</v>
          </cell>
        </row>
        <row r="300">
          <cell r="A300" t="str">
            <v>ZK109.K271.C019</v>
          </cell>
          <cell r="B300" t="str">
            <v>ZK109</v>
          </cell>
          <cell r="C300">
            <v>0</v>
          </cell>
          <cell r="D300">
            <v>0</v>
          </cell>
          <cell r="E300">
            <v>507.57</v>
          </cell>
          <cell r="F300">
            <v>1144</v>
          </cell>
        </row>
        <row r="301">
          <cell r="A301" t="str">
            <v>ZK109.K271.C020</v>
          </cell>
          <cell r="B301" t="str">
            <v>ZK109</v>
          </cell>
          <cell r="C301">
            <v>0</v>
          </cell>
          <cell r="D301">
            <v>0</v>
          </cell>
          <cell r="E301">
            <v>0</v>
          </cell>
          <cell r="F301">
            <v>1100</v>
          </cell>
        </row>
        <row r="302">
          <cell r="A302" t="str">
            <v>ZK109.K272.C320</v>
          </cell>
          <cell r="B302" t="str">
            <v>ZK109</v>
          </cell>
          <cell r="C302">
            <v>0</v>
          </cell>
          <cell r="D302">
            <v>0</v>
          </cell>
          <cell r="E302">
            <v>115.67</v>
          </cell>
          <cell r="F302">
            <v>0</v>
          </cell>
        </row>
        <row r="303">
          <cell r="A303" t="str">
            <v>ZK109.K304.0000</v>
          </cell>
          <cell r="B303" t="str">
            <v>ZK109</v>
          </cell>
          <cell r="C303">
            <v>0</v>
          </cell>
          <cell r="D303">
            <v>3669</v>
          </cell>
          <cell r="E303">
            <v>0</v>
          </cell>
          <cell r="F303">
            <v>0</v>
          </cell>
        </row>
        <row r="304">
          <cell r="A304" t="str">
            <v>ZK109.K304.C009</v>
          </cell>
          <cell r="B304" t="str">
            <v>ZK109</v>
          </cell>
          <cell r="C304">
            <v>0</v>
          </cell>
          <cell r="D304">
            <v>187</v>
          </cell>
          <cell r="E304">
            <v>0</v>
          </cell>
          <cell r="F304">
            <v>0</v>
          </cell>
        </row>
        <row r="305">
          <cell r="A305" t="str">
            <v>ZK109.K318.C320</v>
          </cell>
          <cell r="B305" t="str">
            <v>ZK109</v>
          </cell>
          <cell r="C305">
            <v>0</v>
          </cell>
          <cell r="D305">
            <v>0</v>
          </cell>
          <cell r="E305">
            <v>195</v>
          </cell>
          <cell r="F305">
            <v>0</v>
          </cell>
        </row>
        <row r="306">
          <cell r="A306" t="str">
            <v>ZK110.K278.C020</v>
          </cell>
          <cell r="B306" t="str">
            <v>ZK110</v>
          </cell>
          <cell r="C306">
            <v>0</v>
          </cell>
          <cell r="D306">
            <v>0</v>
          </cell>
          <cell r="E306">
            <v>0</v>
          </cell>
          <cell r="F306">
            <v>1250</v>
          </cell>
        </row>
        <row r="307">
          <cell r="A307" t="str">
            <v>ZK110.K281.C019</v>
          </cell>
          <cell r="B307" t="str">
            <v>ZK110</v>
          </cell>
          <cell r="C307">
            <v>0</v>
          </cell>
          <cell r="D307">
            <v>0</v>
          </cell>
          <cell r="E307">
            <v>0</v>
          </cell>
          <cell r="F307">
            <v>1250</v>
          </cell>
        </row>
        <row r="308">
          <cell r="A308" t="str">
            <v>ZK110.K281.C140</v>
          </cell>
          <cell r="B308" t="str">
            <v>ZK110</v>
          </cell>
          <cell r="C308">
            <v>0</v>
          </cell>
          <cell r="D308">
            <v>0</v>
          </cell>
          <cell r="E308">
            <v>1610</v>
          </cell>
          <cell r="F308">
            <v>0</v>
          </cell>
        </row>
        <row r="309">
          <cell r="A309" t="str">
            <v>ZK110.K281.C320</v>
          </cell>
          <cell r="B309" t="str">
            <v>ZK110</v>
          </cell>
          <cell r="C309">
            <v>0</v>
          </cell>
          <cell r="D309">
            <v>0</v>
          </cell>
          <cell r="E309">
            <v>93</v>
          </cell>
          <cell r="F309">
            <v>0</v>
          </cell>
        </row>
        <row r="310">
          <cell r="A310" t="str">
            <v>ZK110.K282.C320</v>
          </cell>
          <cell r="B310" t="str">
            <v>ZK110</v>
          </cell>
          <cell r="C310">
            <v>0</v>
          </cell>
          <cell r="D310">
            <v>0</v>
          </cell>
          <cell r="E310">
            <v>426.89</v>
          </cell>
          <cell r="F310">
            <v>0</v>
          </cell>
        </row>
        <row r="311">
          <cell r="A311" t="str">
            <v>ZK111.K283.C020</v>
          </cell>
          <cell r="B311" t="str">
            <v>ZK111</v>
          </cell>
          <cell r="C311">
            <v>0</v>
          </cell>
          <cell r="D311">
            <v>0</v>
          </cell>
          <cell r="E311">
            <v>250</v>
          </cell>
          <cell r="F311">
            <v>0</v>
          </cell>
        </row>
        <row r="312">
          <cell r="A312" t="str">
            <v>ZK111.K352.0000</v>
          </cell>
          <cell r="B312" t="str">
            <v>ZK111</v>
          </cell>
          <cell r="C312">
            <v>0</v>
          </cell>
          <cell r="D312">
            <v>0</v>
          </cell>
          <cell r="E312">
            <v>24.99</v>
          </cell>
          <cell r="F312">
            <v>0</v>
          </cell>
        </row>
        <row r="313">
          <cell r="A313" t="str">
            <v>ZK112.K115.C320</v>
          </cell>
          <cell r="B313" t="str">
            <v>ZK112</v>
          </cell>
          <cell r="C313">
            <v>0</v>
          </cell>
          <cell r="D313">
            <v>0</v>
          </cell>
          <cell r="E313">
            <v>13.2</v>
          </cell>
          <cell r="F313">
            <v>0</v>
          </cell>
        </row>
        <row r="314">
          <cell r="A314" t="str">
            <v>ZK112.K120.C015</v>
          </cell>
          <cell r="B314" t="str">
            <v>ZK112</v>
          </cell>
          <cell r="C314">
            <v>0</v>
          </cell>
          <cell r="D314">
            <v>0</v>
          </cell>
          <cell r="E314">
            <v>0</v>
          </cell>
          <cell r="F314">
            <v>183.75</v>
          </cell>
        </row>
        <row r="315">
          <cell r="A315" t="str">
            <v>ZK112.K120.C350</v>
          </cell>
          <cell r="B315" t="str">
            <v>ZK112</v>
          </cell>
          <cell r="C315">
            <v>0</v>
          </cell>
          <cell r="D315">
            <v>0</v>
          </cell>
          <cell r="E315">
            <v>218.65</v>
          </cell>
          <cell r="F315">
            <v>0</v>
          </cell>
        </row>
        <row r="316">
          <cell r="A316" t="str">
            <v>ZK112.K170.C390</v>
          </cell>
          <cell r="B316" t="str">
            <v>ZK112</v>
          </cell>
          <cell r="C316">
            <v>0</v>
          </cell>
          <cell r="D316">
            <v>0</v>
          </cell>
          <cell r="E316">
            <v>210</v>
          </cell>
          <cell r="F316">
            <v>0</v>
          </cell>
        </row>
        <row r="317">
          <cell r="A317" t="str">
            <v>ZK112.K288.C015</v>
          </cell>
          <cell r="B317" t="str">
            <v>ZK112</v>
          </cell>
          <cell r="C317">
            <v>0</v>
          </cell>
          <cell r="D317">
            <v>0</v>
          </cell>
          <cell r="E317">
            <v>0</v>
          </cell>
          <cell r="F317">
            <v>492</v>
          </cell>
        </row>
        <row r="318">
          <cell r="A318" t="str">
            <v>ZK114.K005.C395</v>
          </cell>
          <cell r="B318" t="str">
            <v>ZK114</v>
          </cell>
          <cell r="C318">
            <v>0</v>
          </cell>
          <cell r="D318">
            <v>0</v>
          </cell>
          <cell r="E318">
            <v>0</v>
          </cell>
          <cell r="F318">
            <v>0</v>
          </cell>
        </row>
        <row r="319">
          <cell r="A319" t="str">
            <v>ZK114.K100.C390</v>
          </cell>
          <cell r="B319" t="str">
            <v>ZK114</v>
          </cell>
          <cell r="C319">
            <v>0</v>
          </cell>
          <cell r="D319">
            <v>350</v>
          </cell>
          <cell r="E319">
            <v>150</v>
          </cell>
          <cell r="F319">
            <v>0</v>
          </cell>
        </row>
        <row r="320">
          <cell r="A320" t="str">
            <v>ZK114.K100.C395</v>
          </cell>
          <cell r="B320" t="str">
            <v>ZK114</v>
          </cell>
          <cell r="C320">
            <v>0</v>
          </cell>
          <cell r="D320">
            <v>0</v>
          </cell>
          <cell r="E320">
            <v>150</v>
          </cell>
          <cell r="F320">
            <v>0</v>
          </cell>
        </row>
        <row r="321">
          <cell r="A321" t="str">
            <v>ZK114.K114.C395</v>
          </cell>
          <cell r="B321" t="str">
            <v>ZK114</v>
          </cell>
          <cell r="C321">
            <v>0</v>
          </cell>
          <cell r="D321">
            <v>0</v>
          </cell>
          <cell r="E321">
            <v>203.98</v>
          </cell>
          <cell r="F321">
            <v>0</v>
          </cell>
        </row>
        <row r="322">
          <cell r="A322" t="str">
            <v>ZK114.K115.C009</v>
          </cell>
          <cell r="B322" t="str">
            <v>ZK114</v>
          </cell>
          <cell r="C322">
            <v>0</v>
          </cell>
          <cell r="D322">
            <v>0</v>
          </cell>
          <cell r="E322">
            <v>38</v>
          </cell>
          <cell r="F322">
            <v>0</v>
          </cell>
        </row>
        <row r="323">
          <cell r="A323" t="str">
            <v>ZK114.K115.C020</v>
          </cell>
          <cell r="B323" t="str">
            <v>ZK114</v>
          </cell>
          <cell r="C323">
            <v>0</v>
          </cell>
          <cell r="D323">
            <v>0</v>
          </cell>
          <cell r="E323">
            <v>17.600000000000001</v>
          </cell>
          <cell r="F323">
            <v>0</v>
          </cell>
        </row>
        <row r="324">
          <cell r="A324" t="str">
            <v>ZK114.K115.C140</v>
          </cell>
          <cell r="B324" t="str">
            <v>ZK114</v>
          </cell>
          <cell r="C324">
            <v>0</v>
          </cell>
          <cell r="D324">
            <v>0</v>
          </cell>
          <cell r="E324">
            <v>24.8</v>
          </cell>
          <cell r="F324">
            <v>0</v>
          </cell>
        </row>
        <row r="325">
          <cell r="A325" t="str">
            <v>ZK114.K115.C395</v>
          </cell>
          <cell r="B325" t="str">
            <v>ZK114</v>
          </cell>
          <cell r="C325">
            <v>0</v>
          </cell>
          <cell r="D325">
            <v>0</v>
          </cell>
          <cell r="E325">
            <v>1221.6300000000001</v>
          </cell>
          <cell r="F325">
            <v>0</v>
          </cell>
        </row>
        <row r="326">
          <cell r="A326" t="str">
            <v>ZK114.K115.C555</v>
          </cell>
          <cell r="B326" t="str">
            <v>ZK114</v>
          </cell>
          <cell r="C326">
            <v>0</v>
          </cell>
          <cell r="D326">
            <v>0</v>
          </cell>
          <cell r="E326">
            <v>301.2</v>
          </cell>
          <cell r="F326">
            <v>0</v>
          </cell>
        </row>
        <row r="327">
          <cell r="A327" t="str">
            <v>ZK114.K115.C850</v>
          </cell>
          <cell r="B327" t="str">
            <v>ZK114</v>
          </cell>
          <cell r="C327">
            <v>0</v>
          </cell>
          <cell r="D327">
            <v>0</v>
          </cell>
          <cell r="E327">
            <v>16.399999999999999</v>
          </cell>
          <cell r="F327">
            <v>0</v>
          </cell>
        </row>
        <row r="328">
          <cell r="A328" t="str">
            <v>ZK114.K116.C235</v>
          </cell>
          <cell r="B328" t="str">
            <v>ZK114</v>
          </cell>
          <cell r="C328">
            <v>0</v>
          </cell>
          <cell r="D328">
            <v>0</v>
          </cell>
          <cell r="E328">
            <v>0</v>
          </cell>
          <cell r="F328">
            <v>0</v>
          </cell>
        </row>
        <row r="329">
          <cell r="A329" t="str">
            <v>ZK114.K116.C395</v>
          </cell>
          <cell r="B329" t="str">
            <v>ZK114</v>
          </cell>
          <cell r="C329">
            <v>0</v>
          </cell>
          <cell r="D329">
            <v>0</v>
          </cell>
          <cell r="E329">
            <v>271.77999999999997</v>
          </cell>
          <cell r="F329">
            <v>0</v>
          </cell>
        </row>
        <row r="330">
          <cell r="A330" t="str">
            <v>ZK114.K117.C395</v>
          </cell>
          <cell r="B330" t="str">
            <v>ZK114</v>
          </cell>
          <cell r="C330">
            <v>0</v>
          </cell>
          <cell r="D330">
            <v>0</v>
          </cell>
          <cell r="E330">
            <v>137.06</v>
          </cell>
          <cell r="F330">
            <v>0</v>
          </cell>
        </row>
        <row r="331">
          <cell r="A331" t="str">
            <v>ZK114.K120.C009</v>
          </cell>
          <cell r="B331" t="str">
            <v>ZK114</v>
          </cell>
          <cell r="C331">
            <v>0</v>
          </cell>
          <cell r="D331">
            <v>0</v>
          </cell>
          <cell r="E331">
            <v>299.56</v>
          </cell>
          <cell r="F331">
            <v>0</v>
          </cell>
        </row>
        <row r="332">
          <cell r="A332" t="str">
            <v>ZK114.K120.C030</v>
          </cell>
          <cell r="B332" t="str">
            <v>ZK114</v>
          </cell>
          <cell r="C332">
            <v>0</v>
          </cell>
          <cell r="D332">
            <v>0</v>
          </cell>
          <cell r="E332">
            <v>58.33</v>
          </cell>
          <cell r="F332">
            <v>0</v>
          </cell>
        </row>
        <row r="333">
          <cell r="A333" t="str">
            <v>ZK114.K133.0000</v>
          </cell>
          <cell r="B333" t="str">
            <v>ZK114</v>
          </cell>
          <cell r="C333">
            <v>0</v>
          </cell>
          <cell r="D333">
            <v>26.88</v>
          </cell>
          <cell r="E333">
            <v>0</v>
          </cell>
          <cell r="F333">
            <v>0</v>
          </cell>
        </row>
        <row r="334">
          <cell r="A334" t="str">
            <v>ZK114.K133.C181</v>
          </cell>
          <cell r="B334" t="str">
            <v>ZK114</v>
          </cell>
          <cell r="C334">
            <v>0</v>
          </cell>
          <cell r="D334">
            <v>0</v>
          </cell>
          <cell r="E334">
            <v>6.7</v>
          </cell>
          <cell r="F334">
            <v>0</v>
          </cell>
        </row>
        <row r="335">
          <cell r="A335" t="str">
            <v>ZK114.K133.C390</v>
          </cell>
          <cell r="B335" t="str">
            <v>ZK114</v>
          </cell>
          <cell r="C335">
            <v>0</v>
          </cell>
          <cell r="D335">
            <v>0</v>
          </cell>
          <cell r="E335">
            <v>41.1</v>
          </cell>
          <cell r="F335">
            <v>7.5</v>
          </cell>
        </row>
        <row r="336">
          <cell r="A336" t="str">
            <v>ZK114.K133.C395</v>
          </cell>
          <cell r="B336" t="str">
            <v>ZK114</v>
          </cell>
          <cell r="C336">
            <v>0</v>
          </cell>
          <cell r="D336">
            <v>0</v>
          </cell>
          <cell r="E336">
            <v>12</v>
          </cell>
          <cell r="F336">
            <v>0</v>
          </cell>
        </row>
        <row r="337">
          <cell r="A337" t="str">
            <v>ZK114.K170.C390</v>
          </cell>
          <cell r="B337" t="str">
            <v>ZK114</v>
          </cell>
          <cell r="C337">
            <v>0</v>
          </cell>
          <cell r="D337">
            <v>0</v>
          </cell>
          <cell r="E337">
            <v>7239.5</v>
          </cell>
          <cell r="F337">
            <v>290</v>
          </cell>
        </row>
        <row r="338">
          <cell r="A338" t="str">
            <v>ZK114.K176.C140</v>
          </cell>
          <cell r="B338" t="str">
            <v>ZK114</v>
          </cell>
          <cell r="C338">
            <v>0</v>
          </cell>
          <cell r="D338">
            <v>0</v>
          </cell>
          <cell r="E338">
            <v>10</v>
          </cell>
          <cell r="F338">
            <v>0</v>
          </cell>
        </row>
        <row r="339">
          <cell r="A339" t="str">
            <v>ZK114.K190.C390</v>
          </cell>
          <cell r="B339" t="str">
            <v>ZK114</v>
          </cell>
          <cell r="C339">
            <v>0</v>
          </cell>
          <cell r="D339">
            <v>0</v>
          </cell>
          <cell r="E339">
            <v>105</v>
          </cell>
          <cell r="F339">
            <v>0</v>
          </cell>
        </row>
        <row r="340">
          <cell r="A340" t="str">
            <v>ZK114.K219.C810</v>
          </cell>
          <cell r="B340" t="str">
            <v>ZK114</v>
          </cell>
          <cell r="C340">
            <v>0</v>
          </cell>
          <cell r="D340">
            <v>0</v>
          </cell>
          <cell r="E340">
            <v>204.71</v>
          </cell>
          <cell r="F340">
            <v>0</v>
          </cell>
        </row>
        <row r="341">
          <cell r="A341" t="str">
            <v>ZK114.K299.C009</v>
          </cell>
          <cell r="B341" t="str">
            <v>ZK114</v>
          </cell>
          <cell r="C341">
            <v>0</v>
          </cell>
          <cell r="D341">
            <v>5076.1899999999996</v>
          </cell>
          <cell r="E341">
            <v>391.19</v>
          </cell>
          <cell r="F341">
            <v>0</v>
          </cell>
        </row>
        <row r="342">
          <cell r="A342" t="str">
            <v>ZK114.K299.C020</v>
          </cell>
          <cell r="B342" t="str">
            <v>ZK114</v>
          </cell>
          <cell r="C342">
            <v>0</v>
          </cell>
          <cell r="D342">
            <v>0</v>
          </cell>
          <cell r="E342">
            <v>506.66</v>
          </cell>
          <cell r="F342">
            <v>0</v>
          </cell>
        </row>
        <row r="343">
          <cell r="A343" t="str">
            <v>ZK114.K299.C070</v>
          </cell>
          <cell r="B343" t="str">
            <v>ZK114</v>
          </cell>
          <cell r="C343">
            <v>0</v>
          </cell>
          <cell r="D343">
            <v>0</v>
          </cell>
          <cell r="E343">
            <v>1255.93</v>
          </cell>
          <cell r="F343">
            <v>72.400000000000006</v>
          </cell>
        </row>
        <row r="344">
          <cell r="A344" t="str">
            <v>ZK114.K299.C080</v>
          </cell>
          <cell r="B344" t="str">
            <v>ZK114</v>
          </cell>
          <cell r="C344">
            <v>0</v>
          </cell>
          <cell r="D344">
            <v>0</v>
          </cell>
          <cell r="E344">
            <v>103.57</v>
          </cell>
          <cell r="F344">
            <v>0</v>
          </cell>
        </row>
        <row r="345">
          <cell r="A345" t="str">
            <v>ZK114.K299.C115</v>
          </cell>
          <cell r="B345" t="str">
            <v>ZK114</v>
          </cell>
          <cell r="C345">
            <v>0</v>
          </cell>
          <cell r="D345">
            <v>0</v>
          </cell>
          <cell r="E345">
            <v>17.43</v>
          </cell>
          <cell r="F345">
            <v>0</v>
          </cell>
        </row>
        <row r="346">
          <cell r="A346" t="str">
            <v>ZK114.K299.C140</v>
          </cell>
          <cell r="B346" t="str">
            <v>ZK114</v>
          </cell>
          <cell r="C346">
            <v>0</v>
          </cell>
          <cell r="D346">
            <v>0</v>
          </cell>
          <cell r="E346">
            <v>291.14999999999998</v>
          </cell>
          <cell r="F346">
            <v>0</v>
          </cell>
        </row>
        <row r="347">
          <cell r="A347" t="str">
            <v>ZK114.K299.C155</v>
          </cell>
          <cell r="B347" t="str">
            <v>ZK114</v>
          </cell>
          <cell r="C347">
            <v>0</v>
          </cell>
          <cell r="D347">
            <v>0</v>
          </cell>
          <cell r="E347">
            <v>344.95</v>
          </cell>
          <cell r="F347">
            <v>0</v>
          </cell>
        </row>
        <row r="348">
          <cell r="A348" t="str">
            <v>ZK114.K299.C265</v>
          </cell>
          <cell r="B348" t="str">
            <v>ZK114</v>
          </cell>
          <cell r="C348">
            <v>0</v>
          </cell>
          <cell r="D348">
            <v>0</v>
          </cell>
          <cell r="E348">
            <v>87.5</v>
          </cell>
          <cell r="F348">
            <v>0</v>
          </cell>
        </row>
        <row r="349">
          <cell r="A349" t="str">
            <v>ZK114.K299.C300</v>
          </cell>
          <cell r="B349" t="str">
            <v>ZK114</v>
          </cell>
          <cell r="C349">
            <v>0</v>
          </cell>
          <cell r="D349">
            <v>0</v>
          </cell>
          <cell r="E349">
            <v>20.100000000000001</v>
          </cell>
          <cell r="F349">
            <v>0</v>
          </cell>
        </row>
        <row r="350">
          <cell r="A350" t="str">
            <v>ZK114.K299.C301</v>
          </cell>
          <cell r="B350" t="str">
            <v>ZK114</v>
          </cell>
          <cell r="C350">
            <v>0</v>
          </cell>
          <cell r="D350">
            <v>0</v>
          </cell>
          <cell r="E350">
            <v>0</v>
          </cell>
          <cell r="F350">
            <v>250</v>
          </cell>
        </row>
        <row r="351">
          <cell r="A351" t="str">
            <v>ZK114.K299.C320</v>
          </cell>
          <cell r="B351" t="str">
            <v>ZK114</v>
          </cell>
          <cell r="C351">
            <v>0</v>
          </cell>
          <cell r="D351">
            <v>0</v>
          </cell>
          <cell r="E351">
            <v>150.6</v>
          </cell>
          <cell r="F351">
            <v>49.5</v>
          </cell>
        </row>
        <row r="352">
          <cell r="A352" t="str">
            <v>ZK114.K299.C330</v>
          </cell>
          <cell r="B352" t="str">
            <v>ZK114</v>
          </cell>
          <cell r="C352">
            <v>0</v>
          </cell>
          <cell r="D352">
            <v>0</v>
          </cell>
          <cell r="E352">
            <v>617.13</v>
          </cell>
          <cell r="F352">
            <v>0</v>
          </cell>
        </row>
        <row r="353">
          <cell r="A353" t="str">
            <v>ZK114.K299.C360</v>
          </cell>
          <cell r="B353" t="str">
            <v>ZK114</v>
          </cell>
          <cell r="C353">
            <v>0</v>
          </cell>
          <cell r="D353">
            <v>0</v>
          </cell>
          <cell r="E353">
            <v>343.22</v>
          </cell>
          <cell r="F353">
            <v>0</v>
          </cell>
        </row>
        <row r="354">
          <cell r="A354" t="str">
            <v>ZK114.K299.C390</v>
          </cell>
          <cell r="B354" t="str">
            <v>ZK114</v>
          </cell>
          <cell r="C354">
            <v>0</v>
          </cell>
          <cell r="D354">
            <v>0</v>
          </cell>
          <cell r="E354">
            <v>14.26</v>
          </cell>
          <cell r="F354">
            <v>0</v>
          </cell>
        </row>
        <row r="355">
          <cell r="A355" t="str">
            <v>ZK114.K299.C430</v>
          </cell>
          <cell r="B355" t="str">
            <v>ZK114</v>
          </cell>
          <cell r="C355">
            <v>0</v>
          </cell>
          <cell r="D355">
            <v>0</v>
          </cell>
          <cell r="E355">
            <v>93.76</v>
          </cell>
          <cell r="F355">
            <v>0</v>
          </cell>
        </row>
        <row r="356">
          <cell r="A356" t="str">
            <v>ZK114.K299.C500</v>
          </cell>
          <cell r="B356" t="str">
            <v>ZK114</v>
          </cell>
          <cell r="C356">
            <v>0</v>
          </cell>
          <cell r="D356">
            <v>0</v>
          </cell>
          <cell r="E356">
            <v>232.2</v>
          </cell>
          <cell r="F356">
            <v>340</v>
          </cell>
        </row>
        <row r="357">
          <cell r="A357" t="str">
            <v>ZK114.K299.C555</v>
          </cell>
          <cell r="B357" t="str">
            <v>ZK114</v>
          </cell>
          <cell r="C357">
            <v>0</v>
          </cell>
          <cell r="D357">
            <v>0</v>
          </cell>
          <cell r="E357">
            <v>203.15</v>
          </cell>
          <cell r="F357">
            <v>998.63</v>
          </cell>
        </row>
        <row r="358">
          <cell r="A358" t="str">
            <v>ZK114.K299.C700</v>
          </cell>
          <cell r="B358" t="str">
            <v>ZK114</v>
          </cell>
          <cell r="C358">
            <v>0</v>
          </cell>
          <cell r="D358">
            <v>0</v>
          </cell>
          <cell r="E358">
            <v>15.02</v>
          </cell>
          <cell r="F358">
            <v>0</v>
          </cell>
        </row>
        <row r="359">
          <cell r="A359" t="str">
            <v>ZK114.K299.I001</v>
          </cell>
          <cell r="B359" t="str">
            <v>ZK114</v>
          </cell>
          <cell r="C359">
            <v>0</v>
          </cell>
          <cell r="D359">
            <v>0</v>
          </cell>
          <cell r="E359">
            <v>468.93</v>
          </cell>
          <cell r="F359">
            <v>0</v>
          </cell>
        </row>
        <row r="360">
          <cell r="A360" t="str">
            <v>ZK200.0001</v>
          </cell>
          <cell r="B360" t="str">
            <v>ZK200</v>
          </cell>
          <cell r="C360">
            <v>0</v>
          </cell>
          <cell r="D360">
            <v>0</v>
          </cell>
          <cell r="E360">
            <v>0</v>
          </cell>
          <cell r="F360">
            <v>0</v>
          </cell>
        </row>
        <row r="361">
          <cell r="A361" t="str">
            <v>ZK200.0008</v>
          </cell>
          <cell r="B361" t="str">
            <v>ZK200</v>
          </cell>
          <cell r="C361">
            <v>0</v>
          </cell>
          <cell r="D361">
            <v>0</v>
          </cell>
          <cell r="E361">
            <v>0</v>
          </cell>
          <cell r="F361">
            <v>0</v>
          </cell>
        </row>
        <row r="362">
          <cell r="A362" t="str">
            <v>ZK200.0009</v>
          </cell>
          <cell r="B362" t="str">
            <v>ZK200</v>
          </cell>
          <cell r="C362">
            <v>0</v>
          </cell>
          <cell r="D362">
            <v>0</v>
          </cell>
          <cell r="E362">
            <v>0</v>
          </cell>
          <cell r="F362">
            <v>0</v>
          </cell>
        </row>
        <row r="363">
          <cell r="A363" t="str">
            <v>ZK200.4810</v>
          </cell>
          <cell r="B363" t="str">
            <v>ZK200</v>
          </cell>
          <cell r="C363">
            <v>0</v>
          </cell>
          <cell r="D363">
            <v>0</v>
          </cell>
          <cell r="E363">
            <v>0</v>
          </cell>
          <cell r="F363">
            <v>0</v>
          </cell>
        </row>
        <row r="364">
          <cell r="A364" t="str">
            <v>ZK200.K001</v>
          </cell>
          <cell r="B364" t="str">
            <v>ZK200</v>
          </cell>
          <cell r="C364">
            <v>0</v>
          </cell>
          <cell r="D364">
            <v>0</v>
          </cell>
          <cell r="E364">
            <v>0</v>
          </cell>
          <cell r="F364">
            <v>0</v>
          </cell>
        </row>
        <row r="365">
          <cell r="A365" t="str">
            <v>ZK200.K006</v>
          </cell>
          <cell r="B365" t="str">
            <v>ZK200</v>
          </cell>
          <cell r="C365">
            <v>0</v>
          </cell>
          <cell r="D365">
            <v>0</v>
          </cell>
          <cell r="E365">
            <v>0</v>
          </cell>
          <cell r="F365">
            <v>0</v>
          </cell>
        </row>
        <row r="366">
          <cell r="A366" t="str">
            <v>ZK200.K100</v>
          </cell>
          <cell r="B366" t="str">
            <v>ZK200</v>
          </cell>
          <cell r="C366">
            <v>0</v>
          </cell>
          <cell r="D366">
            <v>526.24</v>
          </cell>
          <cell r="E366">
            <v>3260.45</v>
          </cell>
          <cell r="F366">
            <v>0</v>
          </cell>
        </row>
        <row r="367">
          <cell r="A367" t="str">
            <v>ZK200.K102</v>
          </cell>
          <cell r="B367" t="str">
            <v>ZK200</v>
          </cell>
          <cell r="C367">
            <v>0</v>
          </cell>
          <cell r="D367">
            <v>7060.95</v>
          </cell>
          <cell r="E367">
            <v>1725</v>
          </cell>
          <cell r="F367">
            <v>0</v>
          </cell>
        </row>
        <row r="368">
          <cell r="A368" t="str">
            <v>ZK200.K104</v>
          </cell>
          <cell r="B368" t="str">
            <v>ZK200</v>
          </cell>
          <cell r="C368">
            <v>0</v>
          </cell>
          <cell r="D368">
            <v>318.92</v>
          </cell>
          <cell r="E368">
            <v>408</v>
          </cell>
          <cell r="F368">
            <v>0</v>
          </cell>
        </row>
        <row r="369">
          <cell r="A369" t="str">
            <v>ZK200.K115</v>
          </cell>
          <cell r="B369" t="str">
            <v>ZK200</v>
          </cell>
          <cell r="C369">
            <v>0</v>
          </cell>
          <cell r="D369">
            <v>3449.29</v>
          </cell>
          <cell r="E369">
            <v>11239.81</v>
          </cell>
          <cell r="F369">
            <v>0</v>
          </cell>
        </row>
        <row r="370">
          <cell r="A370" t="str">
            <v>ZK200.K116</v>
          </cell>
          <cell r="B370" t="str">
            <v>ZK200</v>
          </cell>
          <cell r="C370">
            <v>0</v>
          </cell>
          <cell r="D370">
            <v>610.95000000000005</v>
          </cell>
          <cell r="E370">
            <v>3027.49</v>
          </cell>
          <cell r="F370">
            <v>333</v>
          </cell>
        </row>
        <row r="371">
          <cell r="A371" t="str">
            <v>ZK200.K119</v>
          </cell>
          <cell r="B371" t="str">
            <v>ZK200</v>
          </cell>
          <cell r="C371">
            <v>0</v>
          </cell>
          <cell r="D371">
            <v>127.93</v>
          </cell>
          <cell r="E371">
            <v>0</v>
          </cell>
          <cell r="F371">
            <v>0</v>
          </cell>
        </row>
        <row r="372">
          <cell r="A372" t="str">
            <v>ZK200.K120</v>
          </cell>
          <cell r="B372" t="str">
            <v>ZK200</v>
          </cell>
          <cell r="C372">
            <v>0</v>
          </cell>
          <cell r="D372">
            <v>1471.81</v>
          </cell>
          <cell r="E372">
            <v>1538.77</v>
          </cell>
          <cell r="F372">
            <v>0</v>
          </cell>
        </row>
        <row r="373">
          <cell r="A373" t="str">
            <v>ZK200.K130</v>
          </cell>
          <cell r="B373" t="str">
            <v>ZK200</v>
          </cell>
          <cell r="C373">
            <v>0</v>
          </cell>
          <cell r="D373">
            <v>0</v>
          </cell>
          <cell r="E373">
            <v>394.03</v>
          </cell>
          <cell r="F373">
            <v>0</v>
          </cell>
        </row>
        <row r="374">
          <cell r="A374" t="str">
            <v>ZK200.K133</v>
          </cell>
          <cell r="B374" t="str">
            <v>ZK200</v>
          </cell>
          <cell r="C374">
            <v>0</v>
          </cell>
          <cell r="D374">
            <v>441.7</v>
          </cell>
          <cell r="E374">
            <v>1375.6299999999999</v>
          </cell>
          <cell r="F374">
            <v>0</v>
          </cell>
        </row>
        <row r="375">
          <cell r="A375" t="str">
            <v>ZK200.K134</v>
          </cell>
          <cell r="B375" t="str">
            <v>ZK200</v>
          </cell>
          <cell r="C375">
            <v>0</v>
          </cell>
          <cell r="D375">
            <v>0</v>
          </cell>
          <cell r="E375">
            <v>5722.66</v>
          </cell>
          <cell r="F375">
            <v>0</v>
          </cell>
        </row>
        <row r="376">
          <cell r="A376" t="str">
            <v>ZK200.K138</v>
          </cell>
          <cell r="B376" t="str">
            <v>ZK200</v>
          </cell>
          <cell r="C376">
            <v>0</v>
          </cell>
          <cell r="D376">
            <v>545.5</v>
          </cell>
          <cell r="E376">
            <v>281.58</v>
          </cell>
          <cell r="F376">
            <v>0</v>
          </cell>
        </row>
        <row r="377">
          <cell r="A377" t="str">
            <v>ZK200.K175</v>
          </cell>
          <cell r="B377" t="str">
            <v>ZK200</v>
          </cell>
          <cell r="C377">
            <v>0</v>
          </cell>
          <cell r="D377">
            <v>0</v>
          </cell>
          <cell r="E377">
            <v>341.96</v>
          </cell>
          <cell r="F377">
            <v>0</v>
          </cell>
        </row>
        <row r="378">
          <cell r="A378" t="str">
            <v>ZK200.K300</v>
          </cell>
          <cell r="B378" t="str">
            <v>ZK200</v>
          </cell>
          <cell r="C378">
            <v>0</v>
          </cell>
          <cell r="D378">
            <v>928.32</v>
          </cell>
          <cell r="E378">
            <v>11791.1</v>
          </cell>
          <cell r="F378">
            <v>2637.1</v>
          </cell>
        </row>
        <row r="379">
          <cell r="A379" t="str">
            <v>ZK200.K302</v>
          </cell>
          <cell r="B379" t="str">
            <v>ZK200</v>
          </cell>
          <cell r="C379">
            <v>0</v>
          </cell>
          <cell r="D379">
            <v>0</v>
          </cell>
          <cell r="E379">
            <v>226.52</v>
          </cell>
          <cell r="F379">
            <v>0</v>
          </cell>
        </row>
        <row r="380">
          <cell r="A380" t="str">
            <v>ZK200.K303</v>
          </cell>
          <cell r="B380" t="str">
            <v>ZK200</v>
          </cell>
          <cell r="C380">
            <v>0</v>
          </cell>
          <cell r="D380">
            <v>0</v>
          </cell>
          <cell r="E380">
            <v>19</v>
          </cell>
          <cell r="F380">
            <v>0</v>
          </cell>
        </row>
        <row r="381">
          <cell r="A381" t="str">
            <v>ZK200.K306</v>
          </cell>
          <cell r="B381" t="str">
            <v>ZK200</v>
          </cell>
          <cell r="C381">
            <v>0</v>
          </cell>
          <cell r="D381">
            <v>24980</v>
          </cell>
          <cell r="E381">
            <v>6700</v>
          </cell>
          <cell r="F381">
            <v>900</v>
          </cell>
        </row>
        <row r="382">
          <cell r="A382" t="str">
            <v>ZK200.K307</v>
          </cell>
          <cell r="B382" t="str">
            <v>ZK200</v>
          </cell>
          <cell r="C382">
            <v>0</v>
          </cell>
          <cell r="D382">
            <v>20985.3</v>
          </cell>
          <cell r="E382">
            <v>2775.95</v>
          </cell>
          <cell r="F382">
            <v>0</v>
          </cell>
        </row>
        <row r="383">
          <cell r="A383" t="str">
            <v>ZK200.K308</v>
          </cell>
          <cell r="B383" t="str">
            <v>ZK200</v>
          </cell>
          <cell r="C383">
            <v>0</v>
          </cell>
          <cell r="D383">
            <v>0</v>
          </cell>
          <cell r="E383">
            <v>20.82</v>
          </cell>
          <cell r="F383">
            <v>0</v>
          </cell>
        </row>
        <row r="384">
          <cell r="A384" t="str">
            <v>ZK200.K317</v>
          </cell>
          <cell r="B384" t="str">
            <v>ZK200</v>
          </cell>
          <cell r="C384">
            <v>0</v>
          </cell>
          <cell r="D384">
            <v>0</v>
          </cell>
          <cell r="E384">
            <v>91.8</v>
          </cell>
          <cell r="F384">
            <v>0</v>
          </cell>
        </row>
        <row r="385">
          <cell r="A385" t="str">
            <v>ZK200.K335</v>
          </cell>
          <cell r="B385" t="str">
            <v>ZK200</v>
          </cell>
          <cell r="C385">
            <v>0</v>
          </cell>
          <cell r="D385">
            <v>0</v>
          </cell>
          <cell r="E385">
            <v>4.5</v>
          </cell>
          <cell r="F385">
            <v>0</v>
          </cell>
        </row>
        <row r="386">
          <cell r="A386" t="str">
            <v>ZK200.K342</v>
          </cell>
          <cell r="B386" t="str">
            <v>ZK200</v>
          </cell>
          <cell r="C386">
            <v>0</v>
          </cell>
          <cell r="D386">
            <v>0</v>
          </cell>
          <cell r="E386">
            <v>8</v>
          </cell>
          <cell r="F386">
            <v>0</v>
          </cell>
        </row>
        <row r="387">
          <cell r="A387" t="str">
            <v>ZK201.K005</v>
          </cell>
          <cell r="B387" t="str">
            <v>ZK201</v>
          </cell>
          <cell r="C387">
            <v>0</v>
          </cell>
          <cell r="D387">
            <v>0</v>
          </cell>
          <cell r="E387">
            <v>0</v>
          </cell>
          <cell r="F387">
            <v>0</v>
          </cell>
        </row>
        <row r="388">
          <cell r="A388" t="str">
            <v>ZK201.K104</v>
          </cell>
          <cell r="B388" t="str">
            <v>ZK201</v>
          </cell>
          <cell r="C388">
            <v>0</v>
          </cell>
          <cell r="D388">
            <v>0</v>
          </cell>
          <cell r="E388">
            <v>0</v>
          </cell>
          <cell r="F388">
            <v>0</v>
          </cell>
        </row>
        <row r="389">
          <cell r="A389" t="str">
            <v>ZK201.K115</v>
          </cell>
          <cell r="B389" t="str">
            <v>ZK201</v>
          </cell>
          <cell r="C389">
            <v>0</v>
          </cell>
          <cell r="D389">
            <v>0</v>
          </cell>
          <cell r="E389">
            <v>159.72999999999999</v>
          </cell>
          <cell r="F389">
            <v>0</v>
          </cell>
        </row>
        <row r="390">
          <cell r="A390" t="str">
            <v>ZK201.K138</v>
          </cell>
          <cell r="B390" t="str">
            <v>ZK201</v>
          </cell>
          <cell r="C390">
            <v>0</v>
          </cell>
          <cell r="D390">
            <v>4424</v>
          </cell>
          <cell r="E390">
            <v>57086.59</v>
          </cell>
          <cell r="F390">
            <v>0</v>
          </cell>
        </row>
        <row r="391">
          <cell r="A391" t="str">
            <v>ZK201.K158</v>
          </cell>
          <cell r="B391" t="str">
            <v>ZK201</v>
          </cell>
          <cell r="C391">
            <v>0</v>
          </cell>
          <cell r="D391">
            <v>8010</v>
          </cell>
          <cell r="E391">
            <v>862.5</v>
          </cell>
          <cell r="F391">
            <v>11127.5</v>
          </cell>
        </row>
        <row r="392">
          <cell r="A392" t="str">
            <v>ZK201.K159</v>
          </cell>
          <cell r="B392" t="str">
            <v>ZK201</v>
          </cell>
          <cell r="C392">
            <v>0</v>
          </cell>
          <cell r="D392">
            <v>5800</v>
          </cell>
          <cell r="E392">
            <v>5000</v>
          </cell>
          <cell r="F392">
            <v>10070</v>
          </cell>
        </row>
        <row r="393">
          <cell r="A393" t="str">
            <v>ZK201.K160</v>
          </cell>
          <cell r="B393" t="str">
            <v>ZK201</v>
          </cell>
          <cell r="C393">
            <v>0</v>
          </cell>
          <cell r="D393">
            <v>1300</v>
          </cell>
          <cell r="E393">
            <v>20235.349999999999</v>
          </cell>
          <cell r="F393">
            <v>10440</v>
          </cell>
        </row>
        <row r="394">
          <cell r="A394" t="str">
            <v>ZK201.K201</v>
          </cell>
          <cell r="B394" t="str">
            <v>ZK201</v>
          </cell>
          <cell r="C394">
            <v>0</v>
          </cell>
          <cell r="D394">
            <v>0</v>
          </cell>
          <cell r="E394">
            <v>0</v>
          </cell>
          <cell r="F394">
            <v>0</v>
          </cell>
        </row>
        <row r="395">
          <cell r="A395" t="str">
            <v>ZK201.K301</v>
          </cell>
          <cell r="B395" t="str">
            <v>ZK201</v>
          </cell>
          <cell r="C395">
            <v>0</v>
          </cell>
          <cell r="D395">
            <v>131202.65</v>
          </cell>
          <cell r="E395">
            <v>12489.88</v>
          </cell>
          <cell r="F395">
            <v>0</v>
          </cell>
        </row>
        <row r="396">
          <cell r="A396" t="str">
            <v>ZK201.K302</v>
          </cell>
          <cell r="B396" t="str">
            <v>ZK201</v>
          </cell>
          <cell r="C396">
            <v>0</v>
          </cell>
          <cell r="D396">
            <v>0</v>
          </cell>
          <cell r="E396">
            <v>296519</v>
          </cell>
          <cell r="F396">
            <v>20650</v>
          </cell>
        </row>
        <row r="397">
          <cell r="A397" t="str">
            <v>ZK201.K303</v>
          </cell>
          <cell r="B397" t="str">
            <v>ZK201</v>
          </cell>
          <cell r="C397">
            <v>0</v>
          </cell>
          <cell r="D397">
            <v>12640.25</v>
          </cell>
          <cell r="E397">
            <v>66139.78</v>
          </cell>
          <cell r="F397">
            <v>10420</v>
          </cell>
        </row>
        <row r="398">
          <cell r="A398" t="str">
            <v>ZK201.K304</v>
          </cell>
          <cell r="B398" t="str">
            <v>ZK201</v>
          </cell>
          <cell r="C398">
            <v>0</v>
          </cell>
          <cell r="D398">
            <v>50397.43</v>
          </cell>
          <cell r="E398">
            <v>170548.69</v>
          </cell>
          <cell r="F398">
            <v>77795</v>
          </cell>
        </row>
        <row r="399">
          <cell r="A399" t="str">
            <v>ZK201.K305</v>
          </cell>
          <cell r="B399" t="str">
            <v>ZK201</v>
          </cell>
          <cell r="C399">
            <v>0</v>
          </cell>
          <cell r="D399">
            <v>0</v>
          </cell>
          <cell r="E399">
            <v>20000</v>
          </cell>
          <cell r="F399">
            <v>65000</v>
          </cell>
        </row>
        <row r="400">
          <cell r="A400" t="str">
            <v>ZK201.K307</v>
          </cell>
          <cell r="B400" t="str">
            <v>ZK201</v>
          </cell>
          <cell r="C400">
            <v>0</v>
          </cell>
          <cell r="D400">
            <v>0</v>
          </cell>
          <cell r="E400">
            <v>6053</v>
          </cell>
          <cell r="F400">
            <v>0</v>
          </cell>
        </row>
        <row r="401">
          <cell r="A401" t="str">
            <v>ZK201.K308</v>
          </cell>
          <cell r="B401" t="str">
            <v>ZK201</v>
          </cell>
          <cell r="C401">
            <v>0</v>
          </cell>
          <cell r="D401">
            <v>264</v>
          </cell>
          <cell r="E401">
            <v>11357.23</v>
          </cell>
          <cell r="F401">
            <v>202</v>
          </cell>
        </row>
        <row r="402">
          <cell r="A402" t="str">
            <v>ZK201.K309</v>
          </cell>
          <cell r="B402" t="str">
            <v>ZK201</v>
          </cell>
          <cell r="C402">
            <v>0</v>
          </cell>
          <cell r="D402">
            <v>3017.37</v>
          </cell>
          <cell r="E402">
            <v>1900</v>
          </cell>
          <cell r="F402">
            <v>1060</v>
          </cell>
        </row>
        <row r="403">
          <cell r="A403" t="str">
            <v>ZK201.K310</v>
          </cell>
          <cell r="B403" t="str">
            <v>ZK201</v>
          </cell>
          <cell r="C403">
            <v>0</v>
          </cell>
          <cell r="D403">
            <v>0</v>
          </cell>
          <cell r="E403">
            <v>15777.5</v>
          </cell>
          <cell r="F403">
            <v>16714</v>
          </cell>
        </row>
        <row r="404">
          <cell r="A404" t="str">
            <v>ZK201.K334</v>
          </cell>
          <cell r="B404" t="str">
            <v>ZK201</v>
          </cell>
          <cell r="C404">
            <v>0</v>
          </cell>
          <cell r="D404">
            <v>0</v>
          </cell>
          <cell r="E404">
            <v>0</v>
          </cell>
          <cell r="F404">
            <v>0</v>
          </cell>
        </row>
        <row r="405">
          <cell r="A405" t="str">
            <v>ZK202.K115</v>
          </cell>
          <cell r="B405" t="str">
            <v>ZK202</v>
          </cell>
          <cell r="C405">
            <v>0</v>
          </cell>
          <cell r="D405">
            <v>0</v>
          </cell>
          <cell r="E405">
            <v>74.97</v>
          </cell>
          <cell r="F405">
            <v>0</v>
          </cell>
        </row>
        <row r="406">
          <cell r="A406" t="str">
            <v>ZK202.K116</v>
          </cell>
          <cell r="B406" t="str">
            <v>ZK202</v>
          </cell>
          <cell r="C406">
            <v>0</v>
          </cell>
          <cell r="D406">
            <v>0</v>
          </cell>
          <cell r="E406">
            <v>54.17</v>
          </cell>
          <cell r="F406">
            <v>0</v>
          </cell>
        </row>
        <row r="407">
          <cell r="A407" t="str">
            <v>ZK202.K160</v>
          </cell>
          <cell r="B407" t="str">
            <v>ZK202</v>
          </cell>
          <cell r="C407">
            <v>0</v>
          </cell>
          <cell r="D407">
            <v>150</v>
          </cell>
          <cell r="E407">
            <v>6124.75</v>
          </cell>
          <cell r="F407">
            <v>0</v>
          </cell>
        </row>
        <row r="408">
          <cell r="A408" t="str">
            <v>ZK202.K316</v>
          </cell>
          <cell r="B408" t="str">
            <v>ZK202</v>
          </cell>
          <cell r="C408">
            <v>0</v>
          </cell>
          <cell r="D408">
            <v>3125</v>
          </cell>
          <cell r="E408">
            <v>69750</v>
          </cell>
          <cell r="F408">
            <v>120250</v>
          </cell>
        </row>
        <row r="409">
          <cell r="A409" t="str">
            <v>ZK202.K317</v>
          </cell>
          <cell r="B409" t="str">
            <v>ZK202</v>
          </cell>
          <cell r="C409">
            <v>0</v>
          </cell>
          <cell r="D409">
            <v>0</v>
          </cell>
          <cell r="E409">
            <v>471.46</v>
          </cell>
          <cell r="F409">
            <v>1122.77</v>
          </cell>
        </row>
        <row r="410">
          <cell r="A410" t="str">
            <v>ZK202.K319</v>
          </cell>
          <cell r="B410" t="str">
            <v>ZK202</v>
          </cell>
          <cell r="C410">
            <v>0</v>
          </cell>
          <cell r="D410">
            <v>0</v>
          </cell>
          <cell r="E410">
            <v>495</v>
          </cell>
          <cell r="F410">
            <v>3500</v>
          </cell>
        </row>
        <row r="411">
          <cell r="A411" t="str">
            <v>ZK203.K005</v>
          </cell>
          <cell r="B411" t="str">
            <v>ZK203</v>
          </cell>
          <cell r="C411">
            <v>0</v>
          </cell>
          <cell r="D411">
            <v>0</v>
          </cell>
          <cell r="E411">
            <v>0</v>
          </cell>
          <cell r="F411">
            <v>0</v>
          </cell>
        </row>
        <row r="412">
          <cell r="A412" t="str">
            <v>ZK203.K130</v>
          </cell>
          <cell r="B412" t="str">
            <v>ZK203</v>
          </cell>
          <cell r="C412">
            <v>0</v>
          </cell>
          <cell r="D412">
            <v>20.63</v>
          </cell>
          <cell r="E412">
            <v>0</v>
          </cell>
          <cell r="F412">
            <v>0</v>
          </cell>
        </row>
        <row r="413">
          <cell r="A413" t="str">
            <v>ZK203.K133</v>
          </cell>
          <cell r="B413" t="str">
            <v>ZK203</v>
          </cell>
          <cell r="C413">
            <v>0</v>
          </cell>
          <cell r="D413">
            <v>0</v>
          </cell>
          <cell r="E413">
            <v>101.84</v>
          </cell>
          <cell r="F413">
            <v>0</v>
          </cell>
        </row>
        <row r="414">
          <cell r="A414" t="str">
            <v>ZK203.K160</v>
          </cell>
          <cell r="B414" t="str">
            <v>ZK203</v>
          </cell>
          <cell r="C414">
            <v>0</v>
          </cell>
          <cell r="D414">
            <v>200</v>
          </cell>
          <cell r="E414">
            <v>9382.5</v>
          </cell>
          <cell r="F414">
            <v>4912.5</v>
          </cell>
        </row>
        <row r="415">
          <cell r="A415" t="str">
            <v>ZK203.K310</v>
          </cell>
          <cell r="B415" t="str">
            <v>ZK203</v>
          </cell>
          <cell r="C415">
            <v>0</v>
          </cell>
          <cell r="D415">
            <v>-20.63</v>
          </cell>
          <cell r="E415">
            <v>0</v>
          </cell>
          <cell r="F415">
            <v>0</v>
          </cell>
        </row>
        <row r="416">
          <cell r="A416" t="str">
            <v>ZK203.K324</v>
          </cell>
          <cell r="B416" t="str">
            <v>ZK203</v>
          </cell>
          <cell r="C416">
            <v>0</v>
          </cell>
          <cell r="D416">
            <v>66069.62</v>
          </cell>
          <cell r="E416">
            <v>231377.82</v>
          </cell>
          <cell r="F416">
            <v>0</v>
          </cell>
        </row>
        <row r="417">
          <cell r="A417" t="str">
            <v>ZK203.K325</v>
          </cell>
          <cell r="B417" t="str">
            <v>ZK203</v>
          </cell>
          <cell r="C417">
            <v>0</v>
          </cell>
          <cell r="D417">
            <v>0</v>
          </cell>
          <cell r="E417">
            <v>31451.5</v>
          </cell>
          <cell r="F417">
            <v>0</v>
          </cell>
        </row>
        <row r="418">
          <cell r="A418" t="str">
            <v>ZK203.K326</v>
          </cell>
          <cell r="B418" t="str">
            <v>ZK203</v>
          </cell>
          <cell r="C418">
            <v>0</v>
          </cell>
          <cell r="D418">
            <v>20426.55</v>
          </cell>
          <cell r="E418">
            <v>103068.86</v>
          </cell>
          <cell r="F418">
            <v>118603.3</v>
          </cell>
        </row>
        <row r="419">
          <cell r="A419" t="str">
            <v>ZK203.K327</v>
          </cell>
          <cell r="B419" t="str">
            <v>ZK203</v>
          </cell>
          <cell r="C419">
            <v>0</v>
          </cell>
          <cell r="D419">
            <v>11193.32</v>
          </cell>
          <cell r="E419">
            <v>24951.58</v>
          </cell>
          <cell r="F419">
            <v>200</v>
          </cell>
        </row>
        <row r="420">
          <cell r="A420" t="str">
            <v>ZK203.K329</v>
          </cell>
          <cell r="B420" t="str">
            <v>ZK203</v>
          </cell>
          <cell r="C420">
            <v>0</v>
          </cell>
          <cell r="D420">
            <v>1502.65</v>
          </cell>
          <cell r="E420">
            <v>1575.31</v>
          </cell>
          <cell r="F420">
            <v>0</v>
          </cell>
        </row>
        <row r="421">
          <cell r="A421" t="str">
            <v>ZK204.K115</v>
          </cell>
          <cell r="B421" t="str">
            <v>ZK204</v>
          </cell>
          <cell r="C421">
            <v>0</v>
          </cell>
          <cell r="D421">
            <v>0</v>
          </cell>
          <cell r="E421">
            <v>0</v>
          </cell>
          <cell r="F421">
            <v>0</v>
          </cell>
        </row>
        <row r="422">
          <cell r="A422" t="str">
            <v>ZK204.K133</v>
          </cell>
          <cell r="B422" t="str">
            <v>ZK204</v>
          </cell>
          <cell r="C422">
            <v>0</v>
          </cell>
          <cell r="D422">
            <v>0</v>
          </cell>
          <cell r="E422">
            <v>0</v>
          </cell>
          <cell r="F422">
            <v>0</v>
          </cell>
        </row>
        <row r="423">
          <cell r="A423" t="str">
            <v>ZK204.K134</v>
          </cell>
          <cell r="B423" t="str">
            <v>ZK204</v>
          </cell>
          <cell r="C423">
            <v>0</v>
          </cell>
          <cell r="D423">
            <v>0</v>
          </cell>
          <cell r="E423">
            <v>0</v>
          </cell>
          <cell r="F423">
            <v>0</v>
          </cell>
        </row>
        <row r="424">
          <cell r="A424" t="str">
            <v>ZK204.K160</v>
          </cell>
          <cell r="B424" t="str">
            <v>ZK204</v>
          </cell>
          <cell r="C424">
            <v>0</v>
          </cell>
          <cell r="D424">
            <v>0</v>
          </cell>
          <cell r="E424">
            <v>2520</v>
          </cell>
          <cell r="F424">
            <v>800</v>
          </cell>
        </row>
        <row r="425">
          <cell r="A425" t="str">
            <v>ZK204.K334</v>
          </cell>
          <cell r="B425" t="str">
            <v>ZK204</v>
          </cell>
          <cell r="C425">
            <v>0</v>
          </cell>
          <cell r="D425">
            <v>28667.58</v>
          </cell>
          <cell r="E425">
            <v>80875.149999999994</v>
          </cell>
          <cell r="F425">
            <v>1920</v>
          </cell>
        </row>
        <row r="426">
          <cell r="A426" t="str">
            <v>ZK204.K335</v>
          </cell>
          <cell r="B426" t="str">
            <v>ZK204</v>
          </cell>
          <cell r="C426">
            <v>0</v>
          </cell>
          <cell r="D426">
            <v>4267.95</v>
          </cell>
          <cell r="E426">
            <v>35604.85</v>
          </cell>
          <cell r="F426">
            <v>14230.55</v>
          </cell>
        </row>
        <row r="427">
          <cell r="A427" t="str">
            <v>ZK204.K336</v>
          </cell>
          <cell r="B427" t="str">
            <v>ZK204</v>
          </cell>
          <cell r="C427">
            <v>0</v>
          </cell>
          <cell r="D427">
            <v>870.1</v>
          </cell>
          <cell r="E427">
            <v>2775.89</v>
          </cell>
          <cell r="F427">
            <v>833</v>
          </cell>
        </row>
        <row r="428">
          <cell r="A428" t="str">
            <v>ZK204.K341</v>
          </cell>
          <cell r="B428" t="str">
            <v>ZK204</v>
          </cell>
          <cell r="C428">
            <v>0</v>
          </cell>
          <cell r="D428">
            <v>0</v>
          </cell>
          <cell r="E428">
            <v>23000</v>
          </cell>
          <cell r="F428">
            <v>0</v>
          </cell>
        </row>
        <row r="429">
          <cell r="A429" t="str">
            <v>ZK204.K352</v>
          </cell>
          <cell r="B429" t="str">
            <v>ZK204</v>
          </cell>
          <cell r="C429">
            <v>0</v>
          </cell>
          <cell r="D429">
            <v>0</v>
          </cell>
          <cell r="E429">
            <v>0</v>
          </cell>
          <cell r="F429">
            <v>0</v>
          </cell>
        </row>
        <row r="430">
          <cell r="A430" t="str">
            <v>ZK204.K353</v>
          </cell>
          <cell r="B430" t="str">
            <v>ZK204</v>
          </cell>
          <cell r="C430">
            <v>0</v>
          </cell>
          <cell r="D430">
            <v>0</v>
          </cell>
          <cell r="E430">
            <v>0</v>
          </cell>
          <cell r="F430">
            <v>0</v>
          </cell>
        </row>
        <row r="431">
          <cell r="A431" t="str">
            <v>ZK204.K355</v>
          </cell>
          <cell r="B431" t="str">
            <v>ZK204</v>
          </cell>
          <cell r="C431">
            <v>0</v>
          </cell>
          <cell r="D431">
            <v>0</v>
          </cell>
          <cell r="E431">
            <v>866.04</v>
          </cell>
          <cell r="F431">
            <v>1000</v>
          </cell>
        </row>
        <row r="432">
          <cell r="A432" t="str">
            <v>ZK205.K116</v>
          </cell>
          <cell r="B432" t="str">
            <v>ZK205</v>
          </cell>
          <cell r="C432">
            <v>0</v>
          </cell>
          <cell r="D432">
            <v>0</v>
          </cell>
          <cell r="E432">
            <v>0</v>
          </cell>
          <cell r="F432">
            <v>162.5</v>
          </cell>
        </row>
        <row r="433">
          <cell r="A433" t="str">
            <v>ZK205.K120</v>
          </cell>
          <cell r="B433" t="str">
            <v>ZK205</v>
          </cell>
          <cell r="C433">
            <v>0</v>
          </cell>
          <cell r="D433">
            <v>0</v>
          </cell>
          <cell r="E433">
            <v>74</v>
          </cell>
          <cell r="F433">
            <v>23.7</v>
          </cell>
        </row>
        <row r="434">
          <cell r="A434" t="str">
            <v>ZK205.K136</v>
          </cell>
          <cell r="B434" t="str">
            <v>ZK205</v>
          </cell>
          <cell r="C434">
            <v>0</v>
          </cell>
          <cell r="D434">
            <v>0</v>
          </cell>
          <cell r="E434">
            <v>0</v>
          </cell>
          <cell r="F434">
            <v>0</v>
          </cell>
        </row>
        <row r="435">
          <cell r="A435" t="str">
            <v>ZK205.K307</v>
          </cell>
          <cell r="B435" t="str">
            <v>ZK205</v>
          </cell>
          <cell r="C435">
            <v>0</v>
          </cell>
          <cell r="D435">
            <v>7500</v>
          </cell>
          <cell r="E435">
            <v>6340.93</v>
          </cell>
          <cell r="F435">
            <v>0</v>
          </cell>
        </row>
        <row r="436">
          <cell r="A436" t="str">
            <v>ZK205.K308</v>
          </cell>
          <cell r="B436" t="str">
            <v>ZK205</v>
          </cell>
          <cell r="C436">
            <v>0</v>
          </cell>
          <cell r="D436">
            <v>0</v>
          </cell>
          <cell r="E436">
            <v>0</v>
          </cell>
          <cell r="F436">
            <v>600</v>
          </cell>
        </row>
        <row r="437">
          <cell r="A437" t="str">
            <v>ZK205.K334</v>
          </cell>
          <cell r="B437" t="str">
            <v>ZK205</v>
          </cell>
          <cell r="C437">
            <v>0</v>
          </cell>
          <cell r="D437">
            <v>0</v>
          </cell>
          <cell r="E437">
            <v>9.17</v>
          </cell>
          <cell r="F437">
            <v>0</v>
          </cell>
        </row>
        <row r="438">
          <cell r="A438" t="str">
            <v>ZK205.K341</v>
          </cell>
          <cell r="B438" t="str">
            <v>ZK205</v>
          </cell>
          <cell r="C438">
            <v>0</v>
          </cell>
          <cell r="D438">
            <v>2780</v>
          </cell>
          <cell r="E438">
            <v>68811.5</v>
          </cell>
          <cell r="F438">
            <v>16720</v>
          </cell>
        </row>
        <row r="439">
          <cell r="A439" t="str">
            <v>ZK205.K342</v>
          </cell>
          <cell r="B439" t="str">
            <v>ZK205</v>
          </cell>
          <cell r="C439">
            <v>0</v>
          </cell>
          <cell r="D439">
            <v>771</v>
          </cell>
          <cell r="E439">
            <v>2500</v>
          </cell>
          <cell r="F439">
            <v>520</v>
          </cell>
        </row>
        <row r="440">
          <cell r="A440" t="str">
            <v>ZK205.K343</v>
          </cell>
          <cell r="B440" t="str">
            <v>ZK205</v>
          </cell>
          <cell r="C440">
            <v>0</v>
          </cell>
          <cell r="D440">
            <v>1122.21</v>
          </cell>
          <cell r="E440">
            <v>28282.13</v>
          </cell>
          <cell r="F440">
            <v>8325</v>
          </cell>
        </row>
        <row r="441">
          <cell r="A441" t="str">
            <v>ZK205.K344</v>
          </cell>
          <cell r="B441" t="str">
            <v>ZK205</v>
          </cell>
          <cell r="C441">
            <v>0</v>
          </cell>
          <cell r="D441">
            <v>710</v>
          </cell>
          <cell r="E441">
            <v>31573.73</v>
          </cell>
          <cell r="F441">
            <v>1101</v>
          </cell>
        </row>
        <row r="442">
          <cell r="A442" t="str">
            <v>ZK205.K354</v>
          </cell>
          <cell r="B442" t="str">
            <v>ZK205</v>
          </cell>
          <cell r="C442">
            <v>0</v>
          </cell>
          <cell r="D442">
            <v>0</v>
          </cell>
          <cell r="E442">
            <v>0</v>
          </cell>
          <cell r="F442">
            <v>100</v>
          </cell>
        </row>
        <row r="443">
          <cell r="A443" t="str">
            <v>ZK206.K300</v>
          </cell>
          <cell r="B443" t="str">
            <v>ZK206</v>
          </cell>
          <cell r="C443">
            <v>0</v>
          </cell>
          <cell r="D443">
            <v>0</v>
          </cell>
          <cell r="E443">
            <v>9.6999999999999993</v>
          </cell>
          <cell r="F443">
            <v>0</v>
          </cell>
        </row>
        <row r="444">
          <cell r="A444" t="str">
            <v>ZK206.K326</v>
          </cell>
          <cell r="B444" t="str">
            <v>ZK206</v>
          </cell>
          <cell r="C444">
            <v>0</v>
          </cell>
          <cell r="D444">
            <v>0</v>
          </cell>
          <cell r="E444">
            <v>39.99</v>
          </cell>
          <cell r="F444">
            <v>0</v>
          </cell>
        </row>
        <row r="445">
          <cell r="A445" t="str">
            <v>ZK206.K335</v>
          </cell>
          <cell r="B445" t="str">
            <v>ZK206</v>
          </cell>
          <cell r="C445">
            <v>0</v>
          </cell>
          <cell r="D445">
            <v>0</v>
          </cell>
          <cell r="E445">
            <v>237.49</v>
          </cell>
          <cell r="F445">
            <v>1000</v>
          </cell>
        </row>
        <row r="446">
          <cell r="A446" t="str">
            <v>ZK206.K349</v>
          </cell>
          <cell r="B446" t="str">
            <v>ZK206</v>
          </cell>
          <cell r="C446">
            <v>0</v>
          </cell>
          <cell r="D446">
            <v>16481.25</v>
          </cell>
          <cell r="E446">
            <v>312.08</v>
          </cell>
          <cell r="F446">
            <v>8562</v>
          </cell>
        </row>
        <row r="447">
          <cell r="A447" t="str">
            <v>ZK206.K350</v>
          </cell>
          <cell r="B447" t="str">
            <v>ZK206</v>
          </cell>
          <cell r="C447">
            <v>0</v>
          </cell>
          <cell r="D447">
            <v>3690</v>
          </cell>
          <cell r="E447">
            <v>9256.94</v>
          </cell>
          <cell r="F447">
            <v>246.20000000000002</v>
          </cell>
        </row>
        <row r="448">
          <cell r="A448" t="str">
            <v>ZK206.K351</v>
          </cell>
          <cell r="B448" t="str">
            <v>ZK206</v>
          </cell>
          <cell r="C448">
            <v>0</v>
          </cell>
          <cell r="D448">
            <v>0</v>
          </cell>
          <cell r="E448">
            <v>12827.69</v>
          </cell>
          <cell r="F448">
            <v>8144.8</v>
          </cell>
        </row>
        <row r="449">
          <cell r="A449" t="str">
            <v>ZK206.K352</v>
          </cell>
          <cell r="B449" t="str">
            <v>ZK206</v>
          </cell>
          <cell r="C449">
            <v>0</v>
          </cell>
          <cell r="D449">
            <v>6125.74</v>
          </cell>
          <cell r="E449">
            <v>80801.260000000009</v>
          </cell>
          <cell r="F449">
            <v>6170</v>
          </cell>
        </row>
        <row r="450">
          <cell r="A450" t="str">
            <v>ZK206.K353</v>
          </cell>
          <cell r="B450" t="str">
            <v>ZK206</v>
          </cell>
          <cell r="C450">
            <v>0</v>
          </cell>
          <cell r="D450">
            <v>4916.24</v>
          </cell>
          <cell r="E450">
            <v>21891.26</v>
          </cell>
          <cell r="F450">
            <v>0</v>
          </cell>
        </row>
        <row r="451">
          <cell r="A451" t="str">
            <v>ZK206.K354</v>
          </cell>
          <cell r="B451" t="str">
            <v>ZK206</v>
          </cell>
          <cell r="C451">
            <v>0</v>
          </cell>
          <cell r="D451">
            <v>5338.13</v>
          </cell>
          <cell r="E451">
            <v>150365.66</v>
          </cell>
          <cell r="F451">
            <v>18818.73</v>
          </cell>
        </row>
        <row r="452">
          <cell r="A452" t="str">
            <v>ZK206.K355</v>
          </cell>
          <cell r="B452" t="str">
            <v>ZK206</v>
          </cell>
          <cell r="C452">
            <v>0</v>
          </cell>
          <cell r="D452">
            <v>0</v>
          </cell>
          <cell r="E452">
            <v>50510.48</v>
          </cell>
          <cell r="F452">
            <v>56559.76</v>
          </cell>
        </row>
        <row r="453">
          <cell r="A453" t="str">
            <v>ZK206.K356</v>
          </cell>
          <cell r="B453" t="str">
            <v>ZK206</v>
          </cell>
          <cell r="C453">
            <v>0</v>
          </cell>
          <cell r="D453">
            <v>0</v>
          </cell>
          <cell r="E453">
            <v>69.150000000000006</v>
          </cell>
          <cell r="F453">
            <v>0</v>
          </cell>
        </row>
        <row r="454">
          <cell r="A454" t="str">
            <v>ZK207.K176</v>
          </cell>
          <cell r="B454" t="str">
            <v>ZK207</v>
          </cell>
          <cell r="C454">
            <v>0</v>
          </cell>
          <cell r="D454">
            <v>0</v>
          </cell>
          <cell r="E454">
            <v>219.95</v>
          </cell>
          <cell r="F454">
            <v>0</v>
          </cell>
        </row>
        <row r="455">
          <cell r="A455" t="str">
            <v>ZK207.K309</v>
          </cell>
          <cell r="B455" t="str">
            <v>ZK207</v>
          </cell>
          <cell r="C455">
            <v>0</v>
          </cell>
          <cell r="D455">
            <v>0</v>
          </cell>
          <cell r="E455">
            <v>2000</v>
          </cell>
          <cell r="F455">
            <v>0</v>
          </cell>
        </row>
        <row r="456">
          <cell r="A456" t="str">
            <v>ZK207.K360</v>
          </cell>
          <cell r="B456" t="str">
            <v>ZK207</v>
          </cell>
          <cell r="C456">
            <v>0</v>
          </cell>
          <cell r="D456">
            <v>0</v>
          </cell>
          <cell r="E456">
            <v>3425.99</v>
          </cell>
          <cell r="F456">
            <v>0</v>
          </cell>
        </row>
        <row r="457">
          <cell r="A457" t="str">
            <v>ZK207.K361</v>
          </cell>
          <cell r="B457" t="str">
            <v>ZK207</v>
          </cell>
          <cell r="C457">
            <v>0</v>
          </cell>
          <cell r="D457">
            <v>0</v>
          </cell>
          <cell r="E457">
            <v>3654.23</v>
          </cell>
          <cell r="F457">
            <v>0</v>
          </cell>
        </row>
        <row r="458">
          <cell r="A458" t="str">
            <v>ZK207.K362</v>
          </cell>
          <cell r="B458" t="str">
            <v>ZK207</v>
          </cell>
          <cell r="C458">
            <v>0</v>
          </cell>
          <cell r="D458">
            <v>0</v>
          </cell>
          <cell r="E458">
            <v>0</v>
          </cell>
          <cell r="F458">
            <v>17750</v>
          </cell>
        </row>
        <row r="459">
          <cell r="A459" t="str">
            <v>ZK208.K207</v>
          </cell>
          <cell r="B459" t="str">
            <v>ZK208</v>
          </cell>
          <cell r="C459">
            <v>0</v>
          </cell>
          <cell r="D459">
            <v>0</v>
          </cell>
          <cell r="E459">
            <v>2516</v>
          </cell>
          <cell r="F459">
            <v>0</v>
          </cell>
        </row>
        <row r="460">
          <cell r="A460" t="str">
            <v>ZK208.K302</v>
          </cell>
          <cell r="B460" t="str">
            <v>ZK208</v>
          </cell>
          <cell r="C460">
            <v>0</v>
          </cell>
          <cell r="D460">
            <v>0</v>
          </cell>
          <cell r="E460">
            <v>648.82000000000005</v>
          </cell>
          <cell r="F460">
            <v>4500</v>
          </cell>
        </row>
        <row r="461">
          <cell r="A461" t="str">
            <v>ZK208.K303</v>
          </cell>
          <cell r="B461" t="str">
            <v>ZK208</v>
          </cell>
          <cell r="C461">
            <v>0</v>
          </cell>
          <cell r="D461">
            <v>0</v>
          </cell>
          <cell r="E461">
            <v>37.799999999999997</v>
          </cell>
          <cell r="F461">
            <v>0</v>
          </cell>
        </row>
        <row r="462">
          <cell r="A462" t="str">
            <v>ZK208.K304</v>
          </cell>
          <cell r="B462" t="str">
            <v>ZK208</v>
          </cell>
          <cell r="C462">
            <v>0</v>
          </cell>
          <cell r="D462">
            <v>0</v>
          </cell>
          <cell r="E462">
            <v>11296</v>
          </cell>
          <cell r="F462">
            <v>0</v>
          </cell>
        </row>
        <row r="463">
          <cell r="A463" t="str">
            <v>ZK208.K316</v>
          </cell>
          <cell r="B463" t="str">
            <v>ZK208</v>
          </cell>
          <cell r="C463">
            <v>0</v>
          </cell>
          <cell r="D463">
            <v>0</v>
          </cell>
          <cell r="E463">
            <v>7819.43</v>
          </cell>
          <cell r="F463">
            <v>396.37</v>
          </cell>
        </row>
        <row r="464">
          <cell r="A464" t="str">
            <v>ZK208.K335</v>
          </cell>
          <cell r="B464" t="str">
            <v>ZK208</v>
          </cell>
          <cell r="C464">
            <v>0</v>
          </cell>
          <cell r="D464">
            <v>0</v>
          </cell>
          <cell r="E464">
            <v>5151.09</v>
          </cell>
          <cell r="F464">
            <v>7472</v>
          </cell>
        </row>
        <row r="465">
          <cell r="A465" t="str">
            <v>ZK208.K354</v>
          </cell>
          <cell r="B465" t="str">
            <v>ZK208</v>
          </cell>
          <cell r="C465">
            <v>0</v>
          </cell>
          <cell r="D465">
            <v>0</v>
          </cell>
          <cell r="E465">
            <v>8726.25</v>
          </cell>
          <cell r="F465">
            <v>13345</v>
          </cell>
        </row>
        <row r="466">
          <cell r="A466" t="str">
            <v>ZK300.0001</v>
          </cell>
          <cell r="B466" t="str">
            <v>ZK300</v>
          </cell>
          <cell r="C466">
            <v>0</v>
          </cell>
          <cell r="D466">
            <v>0</v>
          </cell>
          <cell r="E466">
            <v>0</v>
          </cell>
          <cell r="F466">
            <v>0</v>
          </cell>
        </row>
        <row r="467">
          <cell r="A467" t="str">
            <v>ZK300.0008</v>
          </cell>
          <cell r="B467" t="str">
            <v>ZK300</v>
          </cell>
          <cell r="C467">
            <v>0</v>
          </cell>
          <cell r="D467">
            <v>0</v>
          </cell>
          <cell r="E467">
            <v>0</v>
          </cell>
          <cell r="F467">
            <v>0</v>
          </cell>
        </row>
        <row r="468">
          <cell r="A468" t="str">
            <v>ZK300.0009</v>
          </cell>
          <cell r="B468" t="str">
            <v>ZK300</v>
          </cell>
          <cell r="C468">
            <v>0</v>
          </cell>
          <cell r="D468">
            <v>0</v>
          </cell>
          <cell r="E468">
            <v>0</v>
          </cell>
          <cell r="F468">
            <v>0</v>
          </cell>
        </row>
        <row r="469">
          <cell r="A469" t="str">
            <v>ZK300.K100</v>
          </cell>
          <cell r="B469" t="str">
            <v>ZK300</v>
          </cell>
          <cell r="C469">
            <v>0</v>
          </cell>
          <cell r="D469">
            <v>69</v>
          </cell>
          <cell r="E469">
            <v>0</v>
          </cell>
          <cell r="F469">
            <v>0</v>
          </cell>
        </row>
        <row r="470">
          <cell r="A470" t="str">
            <v>ZK300.K102</v>
          </cell>
          <cell r="B470" t="str">
            <v>ZK300</v>
          </cell>
          <cell r="C470">
            <v>0</v>
          </cell>
          <cell r="D470">
            <v>7028.5</v>
          </cell>
          <cell r="E470">
            <v>0</v>
          </cell>
          <cell r="F470">
            <v>0</v>
          </cell>
        </row>
        <row r="471">
          <cell r="A471" t="str">
            <v>ZK300.K115</v>
          </cell>
          <cell r="B471" t="str">
            <v>ZK300</v>
          </cell>
          <cell r="C471">
            <v>0</v>
          </cell>
          <cell r="D471">
            <v>4715.16</v>
          </cell>
          <cell r="E471">
            <v>3506.85</v>
          </cell>
          <cell r="F471">
            <v>0</v>
          </cell>
        </row>
        <row r="472">
          <cell r="A472" t="str">
            <v>ZK300.K116</v>
          </cell>
          <cell r="B472" t="str">
            <v>ZK300</v>
          </cell>
          <cell r="C472">
            <v>0</v>
          </cell>
          <cell r="D472">
            <v>253.29</v>
          </cell>
          <cell r="E472">
            <v>0</v>
          </cell>
          <cell r="F472">
            <v>0</v>
          </cell>
        </row>
        <row r="473">
          <cell r="A473" t="str">
            <v>ZK300.K117</v>
          </cell>
          <cell r="B473" t="str">
            <v>ZK300</v>
          </cell>
          <cell r="C473">
            <v>0</v>
          </cell>
          <cell r="D473">
            <v>410.2</v>
          </cell>
          <cell r="E473">
            <v>115.84</v>
          </cell>
          <cell r="F473">
            <v>0</v>
          </cell>
        </row>
        <row r="474">
          <cell r="A474" t="str">
            <v>ZK300.K120</v>
          </cell>
          <cell r="B474" t="str">
            <v>ZK300</v>
          </cell>
          <cell r="C474">
            <v>0</v>
          </cell>
          <cell r="D474">
            <v>376.84</v>
          </cell>
          <cell r="E474">
            <v>0</v>
          </cell>
          <cell r="F474">
            <v>0</v>
          </cell>
        </row>
        <row r="475">
          <cell r="A475" t="str">
            <v>ZK300.K130</v>
          </cell>
          <cell r="B475" t="str">
            <v>ZK300</v>
          </cell>
          <cell r="C475">
            <v>0</v>
          </cell>
          <cell r="D475">
            <v>664</v>
          </cell>
          <cell r="E475">
            <v>116.62</v>
          </cell>
          <cell r="F475">
            <v>0</v>
          </cell>
        </row>
        <row r="476">
          <cell r="A476" t="str">
            <v>ZK300.K133</v>
          </cell>
          <cell r="B476" t="str">
            <v>ZK300</v>
          </cell>
          <cell r="C476">
            <v>0</v>
          </cell>
          <cell r="D476">
            <v>26.59</v>
          </cell>
          <cell r="E476">
            <v>71.36</v>
          </cell>
          <cell r="F476">
            <v>0</v>
          </cell>
        </row>
        <row r="477">
          <cell r="A477" t="str">
            <v>ZK300.K138</v>
          </cell>
          <cell r="B477" t="str">
            <v>ZK300</v>
          </cell>
          <cell r="C477">
            <v>0</v>
          </cell>
          <cell r="D477">
            <v>503</v>
          </cell>
          <cell r="E477">
            <v>0</v>
          </cell>
          <cell r="F477">
            <v>0</v>
          </cell>
        </row>
        <row r="478">
          <cell r="A478" t="str">
            <v>ZK300.K146</v>
          </cell>
          <cell r="B478" t="str">
            <v>ZK300</v>
          </cell>
          <cell r="C478">
            <v>0</v>
          </cell>
          <cell r="D478">
            <v>20.73</v>
          </cell>
          <cell r="E478">
            <v>0</v>
          </cell>
          <cell r="F478">
            <v>0</v>
          </cell>
        </row>
        <row r="479">
          <cell r="A479" t="str">
            <v>ZK300.K158</v>
          </cell>
          <cell r="B479" t="str">
            <v>ZK300</v>
          </cell>
          <cell r="C479">
            <v>0</v>
          </cell>
          <cell r="D479">
            <v>268</v>
          </cell>
          <cell r="E479">
            <v>0</v>
          </cell>
          <cell r="F479">
            <v>0</v>
          </cell>
        </row>
        <row r="480">
          <cell r="A480" t="str">
            <v>ZK300.K160</v>
          </cell>
          <cell r="B480" t="str">
            <v>ZK300</v>
          </cell>
          <cell r="C480">
            <v>0</v>
          </cell>
          <cell r="D480">
            <v>169.17</v>
          </cell>
          <cell r="E480">
            <v>0</v>
          </cell>
          <cell r="F480">
            <v>0</v>
          </cell>
        </row>
        <row r="481">
          <cell r="A481" t="str">
            <v>ZK300.K161</v>
          </cell>
          <cell r="B481" t="str">
            <v>ZK300</v>
          </cell>
          <cell r="C481">
            <v>0</v>
          </cell>
          <cell r="D481">
            <v>34.57</v>
          </cell>
          <cell r="E481">
            <v>0</v>
          </cell>
          <cell r="F481">
            <v>0</v>
          </cell>
        </row>
        <row r="482">
          <cell r="A482" t="str">
            <v>ZK300.K171</v>
          </cell>
          <cell r="B482" t="str">
            <v>ZK300</v>
          </cell>
          <cell r="C482">
            <v>0</v>
          </cell>
          <cell r="D482">
            <v>366.67</v>
          </cell>
          <cell r="E482">
            <v>2811.1</v>
          </cell>
          <cell r="F482">
            <v>6950</v>
          </cell>
        </row>
        <row r="483">
          <cell r="A483" t="str">
            <v>ZK300.K181</v>
          </cell>
          <cell r="B483" t="str">
            <v>ZK300</v>
          </cell>
          <cell r="C483">
            <v>0</v>
          </cell>
          <cell r="D483">
            <v>0.4</v>
          </cell>
          <cell r="E483">
            <v>0</v>
          </cell>
          <cell r="F483">
            <v>0</v>
          </cell>
        </row>
        <row r="484">
          <cell r="A484" t="str">
            <v>ZK300.K185</v>
          </cell>
          <cell r="B484" t="str">
            <v>ZK300</v>
          </cell>
          <cell r="C484">
            <v>0</v>
          </cell>
          <cell r="D484">
            <v>12935.25</v>
          </cell>
          <cell r="E484">
            <v>10170.61</v>
          </cell>
          <cell r="F484">
            <v>7479.5</v>
          </cell>
        </row>
        <row r="485">
          <cell r="A485" t="str">
            <v>ZK300.K186</v>
          </cell>
          <cell r="B485" t="str">
            <v>ZK300</v>
          </cell>
          <cell r="C485">
            <v>0</v>
          </cell>
          <cell r="D485">
            <v>2567.77</v>
          </cell>
          <cell r="E485">
            <v>1922.5</v>
          </cell>
          <cell r="F485">
            <v>1264.8499999999999</v>
          </cell>
        </row>
        <row r="486">
          <cell r="A486" t="str">
            <v>ZK400.0001</v>
          </cell>
          <cell r="B486" t="str">
            <v>ZK400</v>
          </cell>
          <cell r="C486">
            <v>0</v>
          </cell>
          <cell r="D486">
            <v>0</v>
          </cell>
          <cell r="E486">
            <v>0</v>
          </cell>
          <cell r="F486">
            <v>0</v>
          </cell>
        </row>
        <row r="487">
          <cell r="A487" t="str">
            <v>ZK400.0008</v>
          </cell>
          <cell r="B487" t="str">
            <v>ZK400</v>
          </cell>
          <cell r="C487">
            <v>0</v>
          </cell>
          <cell r="D487">
            <v>0</v>
          </cell>
          <cell r="E487">
            <v>0</v>
          </cell>
          <cell r="F487">
            <v>0</v>
          </cell>
        </row>
        <row r="488">
          <cell r="A488" t="str">
            <v>ZK400.0009</v>
          </cell>
          <cell r="B488" t="str">
            <v>ZK400</v>
          </cell>
          <cell r="C488">
            <v>0</v>
          </cell>
          <cell r="D488">
            <v>0</v>
          </cell>
          <cell r="E488">
            <v>0</v>
          </cell>
          <cell r="F488">
            <v>0</v>
          </cell>
        </row>
        <row r="489">
          <cell r="A489" t="str">
            <v>ZK400.2460</v>
          </cell>
          <cell r="B489" t="str">
            <v>ZK400</v>
          </cell>
          <cell r="C489">
            <v>0</v>
          </cell>
          <cell r="D489">
            <v>0</v>
          </cell>
          <cell r="E489">
            <v>0</v>
          </cell>
          <cell r="F489">
            <v>0</v>
          </cell>
        </row>
        <row r="490">
          <cell r="A490" t="str">
            <v>ZK400.K002</v>
          </cell>
          <cell r="B490" t="str">
            <v>ZK400</v>
          </cell>
          <cell r="C490">
            <v>0</v>
          </cell>
          <cell r="D490">
            <v>0</v>
          </cell>
          <cell r="E490">
            <v>0</v>
          </cell>
          <cell r="F490">
            <v>0</v>
          </cell>
        </row>
        <row r="491">
          <cell r="A491" t="str">
            <v>ZK400.K005</v>
          </cell>
          <cell r="B491" t="str">
            <v>ZK400</v>
          </cell>
          <cell r="C491">
            <v>0</v>
          </cell>
          <cell r="D491">
            <v>0</v>
          </cell>
          <cell r="E491">
            <v>0</v>
          </cell>
          <cell r="F491">
            <v>0</v>
          </cell>
        </row>
        <row r="492">
          <cell r="A492" t="str">
            <v>ZK400.K006</v>
          </cell>
          <cell r="B492" t="str">
            <v>ZK400</v>
          </cell>
          <cell r="C492">
            <v>0</v>
          </cell>
          <cell r="D492">
            <v>0</v>
          </cell>
          <cell r="E492">
            <v>0</v>
          </cell>
          <cell r="F492">
            <v>0</v>
          </cell>
        </row>
        <row r="493">
          <cell r="A493" t="str">
            <v>ZK400.K100</v>
          </cell>
          <cell r="B493" t="str">
            <v>ZK400</v>
          </cell>
          <cell r="C493">
            <v>0</v>
          </cell>
          <cell r="D493">
            <v>2517.71</v>
          </cell>
          <cell r="E493">
            <v>411.6</v>
          </cell>
          <cell r="F493">
            <v>0</v>
          </cell>
        </row>
        <row r="494">
          <cell r="A494" t="str">
            <v>ZK400.K101</v>
          </cell>
          <cell r="B494" t="str">
            <v>ZK400</v>
          </cell>
          <cell r="C494">
            <v>0</v>
          </cell>
          <cell r="D494">
            <v>1449.82</v>
          </cell>
          <cell r="E494">
            <v>3699.42</v>
          </cell>
          <cell r="F494">
            <v>505</v>
          </cell>
        </row>
        <row r="495">
          <cell r="A495" t="str">
            <v>ZK400.K102</v>
          </cell>
          <cell r="B495" t="str">
            <v>ZK400</v>
          </cell>
          <cell r="C495">
            <v>0</v>
          </cell>
          <cell r="D495">
            <v>10562.95</v>
          </cell>
          <cell r="E495">
            <v>6576.3</v>
          </cell>
          <cell r="F495">
            <v>0</v>
          </cell>
        </row>
        <row r="496">
          <cell r="A496" t="str">
            <v>ZK400.K104</v>
          </cell>
          <cell r="B496" t="str">
            <v>ZK400</v>
          </cell>
          <cell r="C496">
            <v>0</v>
          </cell>
          <cell r="D496">
            <v>253.4</v>
          </cell>
          <cell r="E496">
            <v>349.72</v>
          </cell>
          <cell r="F496">
            <v>0</v>
          </cell>
        </row>
        <row r="497">
          <cell r="A497" t="str">
            <v>ZK400.K105</v>
          </cell>
          <cell r="B497" t="str">
            <v>ZK400</v>
          </cell>
          <cell r="C497">
            <v>0</v>
          </cell>
          <cell r="D497">
            <v>93.1</v>
          </cell>
          <cell r="E497">
            <v>1204.5999999999999</v>
          </cell>
          <cell r="F497">
            <v>0</v>
          </cell>
        </row>
        <row r="498">
          <cell r="A498" t="str">
            <v>ZK400.K114</v>
          </cell>
          <cell r="B498" t="str">
            <v>ZK400</v>
          </cell>
          <cell r="C498">
            <v>0</v>
          </cell>
          <cell r="D498">
            <v>0</v>
          </cell>
          <cell r="E498">
            <v>40.25</v>
          </cell>
          <cell r="F498">
            <v>0</v>
          </cell>
        </row>
        <row r="499">
          <cell r="A499" t="str">
            <v>ZK400.K115</v>
          </cell>
          <cell r="B499" t="str">
            <v>ZK400</v>
          </cell>
          <cell r="C499">
            <v>0</v>
          </cell>
          <cell r="D499">
            <v>4150.8</v>
          </cell>
          <cell r="E499">
            <v>1555.71</v>
          </cell>
          <cell r="F499">
            <v>0</v>
          </cell>
        </row>
        <row r="500">
          <cell r="A500" t="str">
            <v>ZK400.K116</v>
          </cell>
          <cell r="B500" t="str">
            <v>ZK400</v>
          </cell>
          <cell r="C500">
            <v>0</v>
          </cell>
          <cell r="D500">
            <v>7182.37</v>
          </cell>
          <cell r="E500">
            <v>74.25</v>
          </cell>
          <cell r="F500">
            <v>0</v>
          </cell>
        </row>
        <row r="501">
          <cell r="A501" t="str">
            <v>ZK400.K117</v>
          </cell>
          <cell r="B501" t="str">
            <v>ZK400</v>
          </cell>
          <cell r="C501">
            <v>0</v>
          </cell>
          <cell r="D501">
            <v>335</v>
          </cell>
          <cell r="E501">
            <v>14.04</v>
          </cell>
          <cell r="F501">
            <v>0</v>
          </cell>
        </row>
        <row r="502">
          <cell r="A502" t="str">
            <v>ZK400.K118</v>
          </cell>
          <cell r="B502" t="str">
            <v>ZK400</v>
          </cell>
          <cell r="C502">
            <v>0</v>
          </cell>
          <cell r="D502">
            <v>7577.16</v>
          </cell>
          <cell r="E502">
            <v>6112.28</v>
          </cell>
          <cell r="F502">
            <v>663.34</v>
          </cell>
        </row>
        <row r="503">
          <cell r="A503" t="str">
            <v>ZK400.K119</v>
          </cell>
          <cell r="B503" t="str">
            <v>ZK400</v>
          </cell>
          <cell r="C503">
            <v>0</v>
          </cell>
          <cell r="D503">
            <v>18800.57</v>
          </cell>
          <cell r="E503">
            <v>13715.46</v>
          </cell>
          <cell r="F503">
            <v>0</v>
          </cell>
        </row>
        <row r="504">
          <cell r="A504" t="str">
            <v>ZK400.K120</v>
          </cell>
          <cell r="B504" t="str">
            <v>ZK400</v>
          </cell>
          <cell r="C504">
            <v>0</v>
          </cell>
          <cell r="D504">
            <v>3026.98</v>
          </cell>
          <cell r="E504">
            <v>552.85</v>
          </cell>
          <cell r="F504">
            <v>19.8</v>
          </cell>
        </row>
        <row r="505">
          <cell r="A505" t="str">
            <v>ZK400.K130</v>
          </cell>
          <cell r="B505" t="str">
            <v>ZK400</v>
          </cell>
          <cell r="C505">
            <v>0</v>
          </cell>
          <cell r="D505">
            <v>327.48</v>
          </cell>
          <cell r="E505">
            <v>50.67</v>
          </cell>
          <cell r="F505">
            <v>0</v>
          </cell>
        </row>
        <row r="506">
          <cell r="A506" t="str">
            <v>ZK400.K131</v>
          </cell>
          <cell r="B506" t="str">
            <v>ZK400</v>
          </cell>
          <cell r="C506">
            <v>0</v>
          </cell>
          <cell r="D506">
            <v>70.83</v>
          </cell>
          <cell r="E506">
            <v>0</v>
          </cell>
          <cell r="F506">
            <v>0</v>
          </cell>
        </row>
        <row r="507">
          <cell r="A507" t="str">
            <v>ZK400.K132</v>
          </cell>
          <cell r="B507" t="str">
            <v>ZK400</v>
          </cell>
          <cell r="C507">
            <v>0</v>
          </cell>
          <cell r="D507">
            <v>317.33999999999997</v>
          </cell>
          <cell r="E507">
            <v>190.6</v>
          </cell>
          <cell r="F507">
            <v>0</v>
          </cell>
        </row>
        <row r="508">
          <cell r="A508" t="str">
            <v>ZK400.K133</v>
          </cell>
          <cell r="B508" t="str">
            <v>ZK400</v>
          </cell>
          <cell r="C508">
            <v>0</v>
          </cell>
          <cell r="D508">
            <v>3134.2</v>
          </cell>
          <cell r="E508">
            <v>2509.91</v>
          </cell>
          <cell r="F508">
            <v>66</v>
          </cell>
        </row>
        <row r="509">
          <cell r="A509" t="str">
            <v>ZK400.K135</v>
          </cell>
          <cell r="B509" t="str">
            <v>ZK400</v>
          </cell>
          <cell r="C509">
            <v>0</v>
          </cell>
          <cell r="D509">
            <v>-1857.01</v>
          </cell>
          <cell r="E509">
            <v>158.31</v>
          </cell>
          <cell r="F509">
            <v>0</v>
          </cell>
        </row>
        <row r="510">
          <cell r="A510" t="str">
            <v>ZK400.K138</v>
          </cell>
          <cell r="B510" t="str">
            <v>ZK400</v>
          </cell>
          <cell r="C510">
            <v>0</v>
          </cell>
          <cell r="D510">
            <v>0</v>
          </cell>
          <cell r="E510">
            <v>1429.63</v>
          </cell>
          <cell r="F510">
            <v>0</v>
          </cell>
        </row>
        <row r="511">
          <cell r="A511" t="str">
            <v>ZK400.K145</v>
          </cell>
          <cell r="B511" t="str">
            <v>ZK400</v>
          </cell>
          <cell r="C511">
            <v>0</v>
          </cell>
          <cell r="D511">
            <v>811.55</v>
          </cell>
          <cell r="E511">
            <v>902.71</v>
          </cell>
          <cell r="F511">
            <v>0</v>
          </cell>
        </row>
        <row r="512">
          <cell r="A512" t="str">
            <v>ZK400.K146</v>
          </cell>
          <cell r="B512" t="str">
            <v>ZK400</v>
          </cell>
          <cell r="C512">
            <v>0</v>
          </cell>
          <cell r="D512">
            <v>3042.14</v>
          </cell>
          <cell r="E512">
            <v>22.48</v>
          </cell>
          <cell r="F512">
            <v>546</v>
          </cell>
        </row>
        <row r="513">
          <cell r="A513" t="str">
            <v>ZK400.K148</v>
          </cell>
          <cell r="B513" t="str">
            <v>ZK400</v>
          </cell>
          <cell r="C513">
            <v>0</v>
          </cell>
          <cell r="D513">
            <v>0</v>
          </cell>
          <cell r="E513">
            <v>27404.01</v>
          </cell>
          <cell r="F513">
            <v>6100.06</v>
          </cell>
        </row>
        <row r="514">
          <cell r="A514" t="str">
            <v>ZK400.K158</v>
          </cell>
          <cell r="B514" t="str">
            <v>ZK400</v>
          </cell>
          <cell r="C514">
            <v>0</v>
          </cell>
          <cell r="D514">
            <v>260</v>
          </cell>
          <cell r="E514">
            <v>0</v>
          </cell>
          <cell r="F514">
            <v>0</v>
          </cell>
        </row>
        <row r="515">
          <cell r="A515" t="str">
            <v>ZK400.K159</v>
          </cell>
          <cell r="B515" t="str">
            <v>ZK400</v>
          </cell>
          <cell r="C515">
            <v>0</v>
          </cell>
          <cell r="D515">
            <v>42</v>
          </cell>
          <cell r="E515">
            <v>0</v>
          </cell>
          <cell r="F515">
            <v>0</v>
          </cell>
        </row>
        <row r="516">
          <cell r="A516" t="str">
            <v>ZK400.K161</v>
          </cell>
          <cell r="B516" t="str">
            <v>ZK400</v>
          </cell>
          <cell r="C516">
            <v>0</v>
          </cell>
          <cell r="D516">
            <v>99248.91</v>
          </cell>
          <cell r="E516">
            <v>40948.76</v>
          </cell>
          <cell r="F516">
            <v>22888.78</v>
          </cell>
        </row>
        <row r="517">
          <cell r="A517" t="str">
            <v>ZK400.K162</v>
          </cell>
          <cell r="B517" t="str">
            <v>ZK400</v>
          </cell>
          <cell r="C517">
            <v>0</v>
          </cell>
          <cell r="D517">
            <v>64305.2</v>
          </cell>
          <cell r="E517">
            <v>31037.439999999999</v>
          </cell>
          <cell r="F517">
            <v>0</v>
          </cell>
        </row>
        <row r="518">
          <cell r="A518" t="str">
            <v>ZK400.K163</v>
          </cell>
          <cell r="B518" t="str">
            <v>ZK400</v>
          </cell>
          <cell r="C518">
            <v>0</v>
          </cell>
          <cell r="D518">
            <v>3100</v>
          </cell>
          <cell r="E518">
            <v>0</v>
          </cell>
          <cell r="F518">
            <v>0</v>
          </cell>
        </row>
        <row r="519">
          <cell r="A519" t="str">
            <v>ZK400.K175</v>
          </cell>
          <cell r="B519" t="str">
            <v>ZK400</v>
          </cell>
          <cell r="C519">
            <v>0</v>
          </cell>
          <cell r="D519">
            <v>4974.2700000000004</v>
          </cell>
          <cell r="E519">
            <v>14961.78</v>
          </cell>
          <cell r="F519">
            <v>21296.940000000002</v>
          </cell>
        </row>
        <row r="520">
          <cell r="A520" t="str">
            <v>ZK400.K176</v>
          </cell>
          <cell r="B520" t="str">
            <v>ZK400</v>
          </cell>
          <cell r="C520">
            <v>0</v>
          </cell>
          <cell r="D520">
            <v>73.14</v>
          </cell>
          <cell r="E520">
            <v>92.63</v>
          </cell>
          <cell r="F520">
            <v>0</v>
          </cell>
        </row>
        <row r="521">
          <cell r="A521" t="str">
            <v>ZK400.K177</v>
          </cell>
          <cell r="B521" t="str">
            <v>ZK400</v>
          </cell>
          <cell r="C521">
            <v>0</v>
          </cell>
          <cell r="D521">
            <v>63.75</v>
          </cell>
          <cell r="E521">
            <v>-43.54</v>
          </cell>
          <cell r="F521">
            <v>0</v>
          </cell>
        </row>
        <row r="522">
          <cell r="A522" t="str">
            <v>ZK400.K181</v>
          </cell>
          <cell r="B522" t="str">
            <v>ZK400</v>
          </cell>
          <cell r="C522">
            <v>0</v>
          </cell>
          <cell r="D522">
            <v>12766.85</v>
          </cell>
          <cell r="E522">
            <v>69705.679999999993</v>
          </cell>
          <cell r="F522">
            <v>790.70000000000073</v>
          </cell>
        </row>
        <row r="523">
          <cell r="A523" t="str">
            <v>ZK400.K182</v>
          </cell>
          <cell r="B523" t="str">
            <v>ZK400</v>
          </cell>
          <cell r="C523">
            <v>0</v>
          </cell>
          <cell r="D523">
            <v>4565.21</v>
          </cell>
          <cell r="E523">
            <v>8525.09</v>
          </cell>
          <cell r="F523">
            <v>250</v>
          </cell>
        </row>
        <row r="524">
          <cell r="A524" t="str">
            <v>ZK400.K187</v>
          </cell>
          <cell r="B524" t="str">
            <v>ZK400</v>
          </cell>
          <cell r="C524">
            <v>0</v>
          </cell>
          <cell r="D524">
            <v>0</v>
          </cell>
          <cell r="E524">
            <v>17582.740000000002</v>
          </cell>
          <cell r="F524">
            <v>17345</v>
          </cell>
        </row>
        <row r="525">
          <cell r="A525" t="str">
            <v>ZK401.K191</v>
          </cell>
          <cell r="B525" t="str">
            <v>ZK401</v>
          </cell>
          <cell r="C525">
            <v>0</v>
          </cell>
          <cell r="D525">
            <v>0</v>
          </cell>
          <cell r="E525">
            <v>4009.71</v>
          </cell>
          <cell r="F525">
            <v>7080</v>
          </cell>
        </row>
        <row r="526">
          <cell r="A526" t="str">
            <v>ZK401.K309</v>
          </cell>
          <cell r="B526" t="str">
            <v>ZK401</v>
          </cell>
          <cell r="C526">
            <v>0</v>
          </cell>
          <cell r="D526">
            <v>0</v>
          </cell>
          <cell r="E526">
            <v>644</v>
          </cell>
          <cell r="F526">
            <v>0</v>
          </cell>
        </row>
        <row r="527">
          <cell r="A527" t="str">
            <v>ZK402.K130</v>
          </cell>
          <cell r="B527" t="str">
            <v>ZK402</v>
          </cell>
          <cell r="C527">
            <v>0</v>
          </cell>
          <cell r="D527">
            <v>0</v>
          </cell>
          <cell r="E527">
            <v>2.92</v>
          </cell>
          <cell r="F527">
            <v>0</v>
          </cell>
        </row>
        <row r="528">
          <cell r="A528" t="str">
            <v>ZK402.K133</v>
          </cell>
          <cell r="B528" t="str">
            <v>ZK402</v>
          </cell>
          <cell r="C528">
            <v>0</v>
          </cell>
          <cell r="D528">
            <v>0</v>
          </cell>
          <cell r="E528">
            <v>8.32</v>
          </cell>
          <cell r="F528">
            <v>0</v>
          </cell>
        </row>
        <row r="529">
          <cell r="A529" t="str">
            <v>ZK403.K133</v>
          </cell>
          <cell r="B529" t="str">
            <v>ZK403</v>
          </cell>
          <cell r="C529">
            <v>0</v>
          </cell>
          <cell r="D529">
            <v>0</v>
          </cell>
          <cell r="E529">
            <v>13.6</v>
          </cell>
          <cell r="F529">
            <v>0</v>
          </cell>
        </row>
        <row r="530">
          <cell r="A530" t="str">
            <v>ZK600.0001</v>
          </cell>
          <cell r="B530" t="str">
            <v>ZK600</v>
          </cell>
          <cell r="C530">
            <v>0</v>
          </cell>
          <cell r="D530">
            <v>0</v>
          </cell>
          <cell r="E530">
            <v>0</v>
          </cell>
          <cell r="F530">
            <v>0</v>
          </cell>
        </row>
        <row r="531">
          <cell r="A531" t="str">
            <v>ZK600.0008</v>
          </cell>
          <cell r="B531" t="str">
            <v>ZK600</v>
          </cell>
          <cell r="C531">
            <v>0</v>
          </cell>
          <cell r="D531">
            <v>0</v>
          </cell>
          <cell r="E531">
            <v>0</v>
          </cell>
          <cell r="F531">
            <v>0</v>
          </cell>
        </row>
        <row r="532">
          <cell r="A532" t="str">
            <v>ZK600.K102</v>
          </cell>
          <cell r="B532" t="str">
            <v>ZK600</v>
          </cell>
          <cell r="C532">
            <v>0</v>
          </cell>
          <cell r="D532">
            <v>0</v>
          </cell>
          <cell r="E532">
            <v>177.59</v>
          </cell>
          <cell r="F532">
            <v>0</v>
          </cell>
        </row>
        <row r="533">
          <cell r="A533" t="str">
            <v>ZK600.K115</v>
          </cell>
          <cell r="B533" t="str">
            <v>ZK600</v>
          </cell>
          <cell r="C533">
            <v>0</v>
          </cell>
          <cell r="D533">
            <v>0</v>
          </cell>
          <cell r="E533">
            <v>440.03</v>
          </cell>
          <cell r="F533">
            <v>0</v>
          </cell>
        </row>
        <row r="534">
          <cell r="A534" t="str">
            <v>ZK777.6999</v>
          </cell>
          <cell r="B534" t="str">
            <v>ZK777</v>
          </cell>
          <cell r="C534">
            <v>0</v>
          </cell>
          <cell r="D534">
            <v>0</v>
          </cell>
          <cell r="E534">
            <v>0</v>
          </cell>
          <cell r="F534">
            <v>0</v>
          </cell>
        </row>
        <row r="535">
          <cell r="A535" t="str">
            <v>ZK777.8999</v>
          </cell>
          <cell r="B535" t="str">
            <v>ZK777</v>
          </cell>
          <cell r="C535">
            <v>0</v>
          </cell>
          <cell r="D535">
            <v>0</v>
          </cell>
          <cell r="E535">
            <v>0</v>
          </cell>
          <cell r="F535">
            <v>0</v>
          </cell>
        </row>
        <row r="536">
          <cell r="A536" t="str">
            <v>ZK777.K999</v>
          </cell>
          <cell r="B536" t="str">
            <v>ZK777</v>
          </cell>
          <cell r="C536">
            <v>0</v>
          </cell>
          <cell r="D536">
            <v>0</v>
          </cell>
          <cell r="E536">
            <v>0</v>
          </cell>
          <cell r="F536">
            <v>0</v>
          </cell>
        </row>
        <row r="537">
          <cell r="A537" t="str">
            <v>ZK800.K002</v>
          </cell>
          <cell r="B537" t="str">
            <v>ZK800</v>
          </cell>
          <cell r="C537">
            <v>0</v>
          </cell>
          <cell r="D537">
            <v>0</v>
          </cell>
          <cell r="E537">
            <v>0</v>
          </cell>
          <cell r="F537">
            <v>0</v>
          </cell>
        </row>
        <row r="538">
          <cell r="A538" t="str">
            <v>ZK800.K010</v>
          </cell>
          <cell r="B538" t="str">
            <v>ZK800</v>
          </cell>
          <cell r="C538">
            <v>0</v>
          </cell>
          <cell r="D538">
            <v>0</v>
          </cell>
          <cell r="E538">
            <v>0</v>
          </cell>
          <cell r="F538">
            <v>0</v>
          </cell>
        </row>
        <row r="539">
          <cell r="A539" t="str">
            <v>ZK800.K161</v>
          </cell>
          <cell r="B539" t="str">
            <v>ZK800</v>
          </cell>
          <cell r="C539">
            <v>0</v>
          </cell>
          <cell r="D539">
            <v>0</v>
          </cell>
          <cell r="E539">
            <v>0</v>
          </cell>
          <cell r="F539">
            <v>0</v>
          </cell>
        </row>
        <row r="540">
          <cell r="A540" t="str">
            <v>ZK800.K163</v>
          </cell>
          <cell r="B540" t="str">
            <v>ZK800</v>
          </cell>
          <cell r="C540">
            <v>0</v>
          </cell>
          <cell r="D540">
            <v>0</v>
          </cell>
          <cell r="E540">
            <v>0</v>
          </cell>
          <cell r="F540">
            <v>0</v>
          </cell>
        </row>
        <row r="541">
          <cell r="A541" t="str">
            <v>ZK800.K176</v>
          </cell>
          <cell r="B541" t="str">
            <v>ZK800</v>
          </cell>
          <cell r="C541">
            <v>0</v>
          </cell>
          <cell r="D541">
            <v>0</v>
          </cell>
          <cell r="E541">
            <v>0</v>
          </cell>
          <cell r="F541">
            <v>0</v>
          </cell>
        </row>
        <row r="542">
          <cell r="A542" t="str">
            <v>ZK800.K198</v>
          </cell>
          <cell r="B542" t="str">
            <v>ZK800</v>
          </cell>
          <cell r="C542">
            <v>0</v>
          </cell>
          <cell r="D542">
            <v>0</v>
          </cell>
          <cell r="E542">
            <v>0</v>
          </cell>
          <cell r="F542">
            <v>0</v>
          </cell>
        </row>
        <row r="543">
          <cell r="A543" t="str">
            <v>ZK800.K199</v>
          </cell>
          <cell r="B543" t="str">
            <v>ZK800</v>
          </cell>
          <cell r="C543">
            <v>0</v>
          </cell>
          <cell r="D543">
            <v>0</v>
          </cell>
          <cell r="E543">
            <v>0</v>
          </cell>
          <cell r="F543">
            <v>0</v>
          </cell>
        </row>
        <row r="544">
          <cell r="A544" t="str">
            <v>ZK877.8999</v>
          </cell>
          <cell r="B544" t="str">
            <v>ZK877</v>
          </cell>
          <cell r="C544">
            <v>0</v>
          </cell>
          <cell r="D544">
            <v>0</v>
          </cell>
          <cell r="E544">
            <v>0</v>
          </cell>
          <cell r="F544">
            <v>0</v>
          </cell>
        </row>
        <row r="545">
          <cell r="A545" t="str">
            <v>ZK877.K999</v>
          </cell>
          <cell r="B545" t="str">
            <v>ZK877</v>
          </cell>
          <cell r="C545">
            <v>0</v>
          </cell>
          <cell r="D545">
            <v>0</v>
          </cell>
          <cell r="E545">
            <v>0</v>
          </cell>
          <cell r="F545">
            <v>0</v>
          </cell>
        </row>
        <row r="546">
          <cell r="A546" t="str">
            <v>ZK900.A006</v>
          </cell>
          <cell r="B546" t="str">
            <v>ZK900</v>
          </cell>
          <cell r="C546">
            <v>0</v>
          </cell>
          <cell r="D546">
            <v>0</v>
          </cell>
          <cell r="E546">
            <v>0</v>
          </cell>
          <cell r="F546">
            <v>67759.55</v>
          </cell>
        </row>
        <row r="547">
          <cell r="A547" t="str">
            <v>ZK901.A006</v>
          </cell>
          <cell r="B547" t="str">
            <v>ZK901</v>
          </cell>
          <cell r="C547">
            <v>0</v>
          </cell>
          <cell r="D547">
            <v>0</v>
          </cell>
          <cell r="E547">
            <v>0</v>
          </cell>
          <cell r="F547">
            <v>0</v>
          </cell>
        </row>
        <row r="548">
          <cell r="A548" t="str">
            <v>ZK902.A006</v>
          </cell>
          <cell r="B548" t="str">
            <v>ZK902</v>
          </cell>
          <cell r="C548">
            <v>0</v>
          </cell>
          <cell r="D548">
            <v>0</v>
          </cell>
          <cell r="E548">
            <v>0</v>
          </cell>
          <cell r="F548">
            <v>945</v>
          </cell>
        </row>
        <row r="549">
          <cell r="A549" t="str">
            <v>ZK905.A015</v>
          </cell>
          <cell r="B549" t="str">
            <v>ZK905</v>
          </cell>
          <cell r="C549">
            <v>0</v>
          </cell>
          <cell r="D549">
            <v>0</v>
          </cell>
          <cell r="E549">
            <v>0</v>
          </cell>
          <cell r="F549">
            <v>0</v>
          </cell>
        </row>
        <row r="550">
          <cell r="A550" t="str">
            <v>ZK906.A015</v>
          </cell>
          <cell r="B550" t="str">
            <v>ZK906</v>
          </cell>
          <cell r="C550">
            <v>0</v>
          </cell>
          <cell r="D550">
            <v>0</v>
          </cell>
          <cell r="E550">
            <v>0</v>
          </cell>
          <cell r="F550">
            <v>0</v>
          </cell>
        </row>
        <row r="551">
          <cell r="A551" t="str">
            <v>ZK907.A015</v>
          </cell>
          <cell r="B551" t="str">
            <v>ZK907</v>
          </cell>
          <cell r="C551">
            <v>0</v>
          </cell>
          <cell r="D551">
            <v>0</v>
          </cell>
          <cell r="E551">
            <v>0</v>
          </cell>
          <cell r="F551">
            <v>0</v>
          </cell>
        </row>
        <row r="552">
          <cell r="A552" t="str">
            <v>ZK930.A050</v>
          </cell>
          <cell r="B552" t="str">
            <v>ZK930</v>
          </cell>
          <cell r="C552">
            <v>0</v>
          </cell>
          <cell r="D552">
            <v>0</v>
          </cell>
          <cell r="E552">
            <v>0</v>
          </cell>
          <cell r="F552">
            <v>0</v>
          </cell>
        </row>
        <row r="553">
          <cell r="A553" t="str">
            <v>ZK930.A059</v>
          </cell>
          <cell r="B553" t="str">
            <v>ZK930</v>
          </cell>
          <cell r="C553">
            <v>0</v>
          </cell>
          <cell r="D553">
            <v>0</v>
          </cell>
          <cell r="E553">
            <v>0</v>
          </cell>
          <cell r="F553">
            <v>0</v>
          </cell>
        </row>
        <row r="554">
          <cell r="A554" t="str">
            <v>ZK930.A060</v>
          </cell>
          <cell r="B554" t="str">
            <v>ZK930</v>
          </cell>
          <cell r="C554">
            <v>0</v>
          </cell>
          <cell r="D554">
            <v>0</v>
          </cell>
          <cell r="E554">
            <v>0</v>
          </cell>
          <cell r="F554">
            <v>0</v>
          </cell>
        </row>
        <row r="555">
          <cell r="A555" t="str">
            <v>ZK940.A210</v>
          </cell>
          <cell r="B555" t="str">
            <v>ZK940</v>
          </cell>
          <cell r="C555">
            <v>0</v>
          </cell>
          <cell r="D555">
            <v>0</v>
          </cell>
          <cell r="E555">
            <v>0</v>
          </cell>
          <cell r="F555">
            <v>0</v>
          </cell>
        </row>
        <row r="556">
          <cell r="A556" t="str">
            <v>ZK940.A211</v>
          </cell>
          <cell r="B556" t="str">
            <v>ZK940</v>
          </cell>
          <cell r="C556">
            <v>0</v>
          </cell>
          <cell r="D556">
            <v>0</v>
          </cell>
          <cell r="E556">
            <v>0</v>
          </cell>
          <cell r="F556">
            <v>0</v>
          </cell>
        </row>
        <row r="557">
          <cell r="A557" t="str">
            <v>ZK950.A240</v>
          </cell>
          <cell r="B557" t="str">
            <v>ZK950</v>
          </cell>
          <cell r="C557">
            <v>0</v>
          </cell>
          <cell r="D557">
            <v>0</v>
          </cell>
          <cell r="E557">
            <v>0</v>
          </cell>
          <cell r="F557">
            <v>0</v>
          </cell>
        </row>
        <row r="558">
          <cell r="A558" t="str">
            <v>ZK950.A241</v>
          </cell>
          <cell r="B558" t="str">
            <v>ZK950</v>
          </cell>
          <cell r="C558">
            <v>0</v>
          </cell>
          <cell r="D558">
            <v>0</v>
          </cell>
          <cell r="E558">
            <v>0</v>
          </cell>
          <cell r="F558">
            <v>0</v>
          </cell>
        </row>
        <row r="559">
          <cell r="A559" t="str">
            <v>ZK950.A242</v>
          </cell>
          <cell r="B559" t="str">
            <v>ZK950</v>
          </cell>
          <cell r="C559">
            <v>0</v>
          </cell>
          <cell r="D559">
            <v>0</v>
          </cell>
          <cell r="E559">
            <v>0</v>
          </cell>
          <cell r="F559">
            <v>0</v>
          </cell>
        </row>
        <row r="560">
          <cell r="A560" t="str">
            <v>ZK951.A240</v>
          </cell>
          <cell r="B560" t="str">
            <v>ZK951</v>
          </cell>
          <cell r="C560">
            <v>0</v>
          </cell>
          <cell r="D560">
            <v>0</v>
          </cell>
          <cell r="E560">
            <v>0</v>
          </cell>
          <cell r="F560">
            <v>0</v>
          </cell>
        </row>
        <row r="561">
          <cell r="A561" t="str">
            <v>ZK951.A241</v>
          </cell>
          <cell r="B561" t="str">
            <v>ZK951</v>
          </cell>
          <cell r="C561">
            <v>0</v>
          </cell>
          <cell r="D561">
            <v>0</v>
          </cell>
          <cell r="E561">
            <v>0</v>
          </cell>
          <cell r="F561">
            <v>0</v>
          </cell>
        </row>
        <row r="562">
          <cell r="A562" t="str">
            <v>ZK952.A240</v>
          </cell>
          <cell r="B562" t="str">
            <v>ZK952</v>
          </cell>
          <cell r="C562">
            <v>0</v>
          </cell>
          <cell r="D562">
            <v>0</v>
          </cell>
          <cell r="E562">
            <v>0</v>
          </cell>
          <cell r="F562">
            <v>0</v>
          </cell>
        </row>
        <row r="563">
          <cell r="A563" t="str">
            <v>ZK952.A241</v>
          </cell>
          <cell r="B563" t="str">
            <v>ZK952</v>
          </cell>
          <cell r="C563">
            <v>0</v>
          </cell>
          <cell r="D563">
            <v>0</v>
          </cell>
          <cell r="E563">
            <v>0</v>
          </cell>
          <cell r="F563">
            <v>0</v>
          </cell>
        </row>
        <row r="564">
          <cell r="A564" t="str">
            <v>ZK955.A042</v>
          </cell>
          <cell r="B564" t="str">
            <v>ZK955</v>
          </cell>
          <cell r="C564">
            <v>0</v>
          </cell>
          <cell r="D564">
            <v>0</v>
          </cell>
          <cell r="E564">
            <v>0</v>
          </cell>
          <cell r="F564">
            <v>0</v>
          </cell>
        </row>
        <row r="565">
          <cell r="A565" t="str">
            <v>ZK955.A210</v>
          </cell>
          <cell r="B565" t="str">
            <v>ZK955</v>
          </cell>
          <cell r="C565">
            <v>0</v>
          </cell>
          <cell r="D565">
            <v>0</v>
          </cell>
          <cell r="E565">
            <v>0</v>
          </cell>
          <cell r="F565">
            <v>0</v>
          </cell>
        </row>
        <row r="566">
          <cell r="A566" t="str">
            <v>ZK960.A100</v>
          </cell>
          <cell r="B566" t="str">
            <v>ZK960</v>
          </cell>
          <cell r="C566">
            <v>0</v>
          </cell>
          <cell r="D566">
            <v>0</v>
          </cell>
          <cell r="E566">
            <v>0</v>
          </cell>
          <cell r="F566">
            <v>0</v>
          </cell>
        </row>
        <row r="567">
          <cell r="A567" t="str">
            <v>ZK960.A210</v>
          </cell>
          <cell r="B567" t="str">
            <v>ZK960</v>
          </cell>
          <cell r="C567">
            <v>0</v>
          </cell>
          <cell r="D567">
            <v>0</v>
          </cell>
          <cell r="E567">
            <v>0</v>
          </cell>
          <cell r="F567">
            <v>0</v>
          </cell>
        </row>
        <row r="568">
          <cell r="A568" t="str">
            <v>ZK970.A210</v>
          </cell>
          <cell r="B568" t="str">
            <v>ZK970</v>
          </cell>
          <cell r="C568">
            <v>0</v>
          </cell>
          <cell r="D568">
            <v>0</v>
          </cell>
          <cell r="E568">
            <v>0</v>
          </cell>
          <cell r="F568">
            <v>0</v>
          </cell>
        </row>
        <row r="569">
          <cell r="A569" t="str">
            <v>ZK970.A211</v>
          </cell>
          <cell r="B569" t="str">
            <v>ZK970</v>
          </cell>
          <cell r="C569">
            <v>0</v>
          </cell>
          <cell r="D569">
            <v>0</v>
          </cell>
          <cell r="E569">
            <v>0</v>
          </cell>
          <cell r="F569">
            <v>0</v>
          </cell>
        </row>
        <row r="570">
          <cell r="A570" t="str">
            <v>ZK972.A203</v>
          </cell>
          <cell r="B570" t="str">
            <v>ZK972</v>
          </cell>
          <cell r="C570">
            <v>0</v>
          </cell>
          <cell r="D570">
            <v>0</v>
          </cell>
          <cell r="E570">
            <v>0</v>
          </cell>
          <cell r="F570">
            <v>0</v>
          </cell>
        </row>
        <row r="571">
          <cell r="A571" t="str">
            <v>ZK972.A204</v>
          </cell>
          <cell r="B571" t="str">
            <v>ZK972</v>
          </cell>
          <cell r="C571">
            <v>0</v>
          </cell>
          <cell r="D571">
            <v>0</v>
          </cell>
          <cell r="E571">
            <v>0</v>
          </cell>
          <cell r="F571">
            <v>0</v>
          </cell>
        </row>
        <row r="572">
          <cell r="A572" t="str">
            <v>ZK975.A220</v>
          </cell>
          <cell r="B572" t="str">
            <v>ZK975</v>
          </cell>
          <cell r="C572">
            <v>0</v>
          </cell>
          <cell r="D572">
            <v>0</v>
          </cell>
          <cell r="E572">
            <v>0</v>
          </cell>
          <cell r="F572">
            <v>0</v>
          </cell>
        </row>
        <row r="573">
          <cell r="A573" t="str">
            <v>ZK975.A221</v>
          </cell>
          <cell r="B573" t="str">
            <v>ZK975</v>
          </cell>
          <cell r="C573">
            <v>0</v>
          </cell>
          <cell r="D573">
            <v>0</v>
          </cell>
          <cell r="E573">
            <v>0</v>
          </cell>
          <cell r="F573">
            <v>0</v>
          </cell>
        </row>
        <row r="574">
          <cell r="A574" t="str">
            <v>ZK976.A210</v>
          </cell>
          <cell r="B574" t="str">
            <v>ZK976</v>
          </cell>
          <cell r="C574">
            <v>0</v>
          </cell>
          <cell r="D574">
            <v>0</v>
          </cell>
          <cell r="E574">
            <v>0</v>
          </cell>
          <cell r="F574">
            <v>0</v>
          </cell>
        </row>
        <row r="575">
          <cell r="A575" t="str">
            <v>ZK976.A211</v>
          </cell>
          <cell r="B575" t="str">
            <v>ZK976</v>
          </cell>
          <cell r="C575">
            <v>0</v>
          </cell>
          <cell r="D575">
            <v>0</v>
          </cell>
          <cell r="E575">
            <v>0</v>
          </cell>
          <cell r="F575">
            <v>0</v>
          </cell>
        </row>
        <row r="576">
          <cell r="A576" t="str">
            <v>ZK980.A210</v>
          </cell>
          <cell r="B576" t="str">
            <v>ZK980</v>
          </cell>
          <cell r="C576">
            <v>0</v>
          </cell>
          <cell r="D576">
            <v>0</v>
          </cell>
          <cell r="E576">
            <v>0</v>
          </cell>
          <cell r="F576">
            <v>0</v>
          </cell>
        </row>
        <row r="577">
          <cell r="A577" t="str">
            <v>ZK980.A211</v>
          </cell>
          <cell r="B577" t="str">
            <v>ZK980</v>
          </cell>
          <cell r="C577">
            <v>0</v>
          </cell>
          <cell r="D577">
            <v>0</v>
          </cell>
          <cell r="E577">
            <v>0</v>
          </cell>
          <cell r="F577">
            <v>0</v>
          </cell>
        </row>
        <row r="578">
          <cell r="A578" t="str">
            <v>ZK981.A213</v>
          </cell>
          <cell r="B578" t="str">
            <v>ZK981</v>
          </cell>
          <cell r="C578">
            <v>0</v>
          </cell>
          <cell r="D578">
            <v>0</v>
          </cell>
          <cell r="E578">
            <v>0</v>
          </cell>
          <cell r="F578">
            <v>0</v>
          </cell>
        </row>
        <row r="579">
          <cell r="A579" t="str">
            <v>ZK985.A210</v>
          </cell>
          <cell r="B579" t="str">
            <v>ZK985</v>
          </cell>
          <cell r="C579">
            <v>0</v>
          </cell>
          <cell r="D579">
            <v>0</v>
          </cell>
          <cell r="E579">
            <v>0</v>
          </cell>
          <cell r="F579">
            <v>0</v>
          </cell>
        </row>
        <row r="580">
          <cell r="A580" t="str">
            <v>ZK990.A240</v>
          </cell>
          <cell r="B580" t="str">
            <v>ZK990</v>
          </cell>
          <cell r="C580">
            <v>0</v>
          </cell>
          <cell r="D580">
            <v>0</v>
          </cell>
          <cell r="E580">
            <v>0</v>
          </cell>
          <cell r="F580">
            <v>0</v>
          </cell>
        </row>
        <row r="581">
          <cell r="A581" t="str">
            <v>ZK990.A241</v>
          </cell>
          <cell r="B581" t="str">
            <v>ZK990</v>
          </cell>
          <cell r="C581">
            <v>0</v>
          </cell>
          <cell r="D581">
            <v>0</v>
          </cell>
          <cell r="E581">
            <v>0</v>
          </cell>
          <cell r="F581">
            <v>0</v>
          </cell>
        </row>
        <row r="582">
          <cell r="A582" t="str">
            <v>ZK991.A240</v>
          </cell>
          <cell r="B582" t="str">
            <v>ZK991</v>
          </cell>
          <cell r="C582">
            <v>0</v>
          </cell>
          <cell r="D582">
            <v>0</v>
          </cell>
          <cell r="E582">
            <v>0</v>
          </cell>
          <cell r="F582">
            <v>0</v>
          </cell>
        </row>
        <row r="583">
          <cell r="A583" t="str">
            <v>ZK991.A241</v>
          </cell>
          <cell r="B583" t="str">
            <v>ZK991</v>
          </cell>
          <cell r="C583">
            <v>0</v>
          </cell>
          <cell r="D583">
            <v>0</v>
          </cell>
          <cell r="E583">
            <v>0</v>
          </cell>
          <cell r="F583">
            <v>0</v>
          </cell>
        </row>
        <row r="584">
          <cell r="A584" t="str">
            <v>ZK992.A240</v>
          </cell>
          <cell r="B584" t="str">
            <v>ZK992</v>
          </cell>
          <cell r="C584">
            <v>0</v>
          </cell>
          <cell r="D584">
            <v>0</v>
          </cell>
          <cell r="E584">
            <v>0</v>
          </cell>
          <cell r="F584">
            <v>0</v>
          </cell>
        </row>
        <row r="585">
          <cell r="A585" t="str">
            <v>ZK992.A241</v>
          </cell>
          <cell r="B585" t="str">
            <v>ZK992</v>
          </cell>
          <cell r="C585">
            <v>0</v>
          </cell>
          <cell r="D585">
            <v>0</v>
          </cell>
          <cell r="E585">
            <v>0</v>
          </cell>
          <cell r="F585">
            <v>0</v>
          </cell>
        </row>
        <row r="586">
          <cell r="A586" t="str">
            <v>ZK993.A050</v>
          </cell>
          <cell r="B586" t="str">
            <v>ZK993</v>
          </cell>
          <cell r="C586">
            <v>0</v>
          </cell>
        </row>
        <row r="587">
          <cell r="A587" t="str">
            <v>ZK993.A060</v>
          </cell>
          <cell r="B587" t="str">
            <v>ZK993</v>
          </cell>
          <cell r="C587">
            <v>0</v>
          </cell>
        </row>
        <row r="588">
          <cell r="A588" t="str">
            <v>ZK994.A042</v>
          </cell>
          <cell r="B588" t="str">
            <v>ZK994</v>
          </cell>
          <cell r="C588">
            <v>0</v>
          </cell>
        </row>
        <row r="589">
          <cell r="A589" t="str">
            <v>ZK996.A100</v>
          </cell>
          <cell r="B589" t="str">
            <v>ZK996</v>
          </cell>
          <cell r="C589">
            <v>0</v>
          </cell>
        </row>
        <row r="590">
          <cell r="A590" t="str">
            <v>ZK996.A210</v>
          </cell>
          <cell r="B590" t="str">
            <v>ZK996</v>
          </cell>
          <cell r="C590">
            <v>0</v>
          </cell>
        </row>
        <row r="591">
          <cell r="A591" t="str">
            <v>ZK997.A210</v>
          </cell>
          <cell r="B591" t="str">
            <v>ZK997</v>
          </cell>
          <cell r="C591">
            <v>0</v>
          </cell>
        </row>
        <row r="592">
          <cell r="A592" t="str">
            <v>ZK998.A210</v>
          </cell>
          <cell r="B592" t="str">
            <v>ZK998</v>
          </cell>
          <cell r="C592">
            <v>0</v>
          </cell>
        </row>
        <row r="593">
          <cell r="A593" t="str">
            <v>ZK999.A210</v>
          </cell>
          <cell r="B593" t="str">
            <v>ZK999</v>
          </cell>
          <cell r="C593">
            <v>0</v>
          </cell>
        </row>
        <row r="594">
          <cell r="D594">
            <v>961292.45999999973</v>
          </cell>
          <cell r="E594">
            <v>5132897.0999999996</v>
          </cell>
          <cell r="F594">
            <v>2890847.1499999994</v>
          </cell>
        </row>
        <row r="595">
          <cell r="D595">
            <v>961292.45999999973</v>
          </cell>
          <cell r="E595">
            <v>5132897.1000000015</v>
          </cell>
          <cell r="F595">
            <v>2888339.44</v>
          </cell>
        </row>
        <row r="596">
          <cell r="D596">
            <v>0</v>
          </cell>
          <cell r="E596">
            <v>0</v>
          </cell>
          <cell r="F596">
            <v>-2507.7099999994971</v>
          </cell>
        </row>
        <row r="597">
          <cell r="A597" t="str">
            <v>INT ENC</v>
          </cell>
          <cell r="F597">
            <v>2507.71</v>
          </cell>
        </row>
        <row r="598">
          <cell r="F598">
            <v>5.0295057008042932E-10</v>
          </cell>
        </row>
      </sheetData>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15918.3</v>
          </cell>
          <cell r="F72">
            <v>1768.6999999999989</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ZK101.K213.I002</v>
          </cell>
          <cell r="B76" t="str">
            <v>ZK101</v>
          </cell>
          <cell r="C76">
            <v>0</v>
          </cell>
          <cell r="D76">
            <v>0</v>
          </cell>
          <cell r="E76">
            <v>17075.3</v>
          </cell>
          <cell r="F76">
            <v>1897.9000000000015</v>
          </cell>
        </row>
        <row r="77">
          <cell r="A77" t="str">
            <v>ZK101.K216.C360</v>
          </cell>
          <cell r="B77" t="str">
            <v>ZK101</v>
          </cell>
          <cell r="C77">
            <v>0</v>
          </cell>
          <cell r="D77">
            <v>0</v>
          </cell>
          <cell r="E77">
            <v>21761.08</v>
          </cell>
          <cell r="F77">
            <v>0</v>
          </cell>
        </row>
        <row r="78">
          <cell r="A78" t="str">
            <v>ZK102.K100.C400</v>
          </cell>
          <cell r="B78" t="str">
            <v>ZK102</v>
          </cell>
          <cell r="C78">
            <v>0</v>
          </cell>
          <cell r="D78">
            <v>0</v>
          </cell>
          <cell r="E78">
            <v>185</v>
          </cell>
          <cell r="F78">
            <v>0</v>
          </cell>
        </row>
        <row r="79">
          <cell r="A79" t="str">
            <v>ZK102.K114.C320</v>
          </cell>
          <cell r="B79" t="str">
            <v>ZK102</v>
          </cell>
          <cell r="C79">
            <v>0</v>
          </cell>
          <cell r="D79">
            <v>0</v>
          </cell>
          <cell r="E79">
            <v>55.46</v>
          </cell>
          <cell r="F79">
            <v>0</v>
          </cell>
        </row>
        <row r="80">
          <cell r="A80" t="str">
            <v>ZK102.K115.0000</v>
          </cell>
          <cell r="B80" t="str">
            <v>ZK102</v>
          </cell>
          <cell r="C80">
            <v>0</v>
          </cell>
          <cell r="D80">
            <v>140.6</v>
          </cell>
          <cell r="E80">
            <v>0</v>
          </cell>
          <cell r="F80">
            <v>0</v>
          </cell>
        </row>
        <row r="81">
          <cell r="A81" t="str">
            <v>ZK102.K115.C003</v>
          </cell>
          <cell r="B81" t="str">
            <v>ZK102</v>
          </cell>
          <cell r="C81">
            <v>0</v>
          </cell>
          <cell r="D81">
            <v>0</v>
          </cell>
          <cell r="E81">
            <v>62.73</v>
          </cell>
          <cell r="F81">
            <v>0</v>
          </cell>
        </row>
        <row r="82">
          <cell r="A82" t="str">
            <v>ZK102.K115.C009</v>
          </cell>
          <cell r="B82" t="str">
            <v>ZK102</v>
          </cell>
          <cell r="C82">
            <v>0</v>
          </cell>
          <cell r="D82">
            <v>0</v>
          </cell>
          <cell r="E82">
            <v>14.89</v>
          </cell>
          <cell r="F82">
            <v>0</v>
          </cell>
        </row>
        <row r="83">
          <cell r="A83" t="str">
            <v>ZK102.K115.C019</v>
          </cell>
          <cell r="B83" t="str">
            <v>ZK102</v>
          </cell>
          <cell r="C83">
            <v>0</v>
          </cell>
          <cell r="D83">
            <v>0</v>
          </cell>
          <cell r="E83">
            <v>0</v>
          </cell>
          <cell r="F83">
            <v>20</v>
          </cell>
        </row>
        <row r="84">
          <cell r="A84" t="str">
            <v>ZK102.K115.C020</v>
          </cell>
          <cell r="B84" t="str">
            <v>ZK102</v>
          </cell>
          <cell r="C84">
            <v>0</v>
          </cell>
          <cell r="D84">
            <v>154</v>
          </cell>
          <cell r="E84">
            <v>860.72</v>
          </cell>
          <cell r="F84">
            <v>0</v>
          </cell>
        </row>
        <row r="85">
          <cell r="A85" t="str">
            <v>ZK102.K115.C030</v>
          </cell>
          <cell r="B85" t="str">
            <v>ZK102</v>
          </cell>
          <cell r="C85">
            <v>0</v>
          </cell>
          <cell r="D85">
            <v>0</v>
          </cell>
          <cell r="E85">
            <v>775.54</v>
          </cell>
          <cell r="F85">
            <v>0</v>
          </cell>
        </row>
        <row r="86">
          <cell r="A86" t="str">
            <v>ZK102.K115.C070</v>
          </cell>
          <cell r="B86" t="str">
            <v>ZK102</v>
          </cell>
          <cell r="C86">
            <v>0</v>
          </cell>
          <cell r="D86">
            <v>0</v>
          </cell>
          <cell r="E86">
            <v>232.93</v>
          </cell>
          <cell r="F86">
            <v>0</v>
          </cell>
        </row>
        <row r="87">
          <cell r="A87" t="str">
            <v>ZK102.K115.C080</v>
          </cell>
          <cell r="B87" t="str">
            <v>ZK102</v>
          </cell>
          <cell r="C87">
            <v>0</v>
          </cell>
          <cell r="D87">
            <v>0</v>
          </cell>
          <cell r="E87">
            <v>190</v>
          </cell>
          <cell r="F87">
            <v>0</v>
          </cell>
        </row>
        <row r="88">
          <cell r="A88" t="str">
            <v>ZK102.K115.C100</v>
          </cell>
          <cell r="B88" t="str">
            <v>ZK102</v>
          </cell>
          <cell r="C88">
            <v>0</v>
          </cell>
          <cell r="D88">
            <v>0</v>
          </cell>
          <cell r="E88">
            <v>472.84</v>
          </cell>
          <cell r="F88">
            <v>20</v>
          </cell>
        </row>
        <row r="89">
          <cell r="A89" t="str">
            <v>ZK102.K115.C140</v>
          </cell>
          <cell r="B89" t="str">
            <v>ZK102</v>
          </cell>
          <cell r="C89">
            <v>0</v>
          </cell>
          <cell r="D89">
            <v>436.54</v>
          </cell>
          <cell r="E89">
            <v>0</v>
          </cell>
          <cell r="F89">
            <v>7.7100000000000364</v>
          </cell>
        </row>
        <row r="90">
          <cell r="A90" t="str">
            <v>ZK102.K115.C181</v>
          </cell>
          <cell r="B90" t="str">
            <v>ZK102</v>
          </cell>
          <cell r="C90">
            <v>0</v>
          </cell>
          <cell r="D90">
            <v>0</v>
          </cell>
          <cell r="E90">
            <v>16.8</v>
          </cell>
          <cell r="F90">
            <v>0</v>
          </cell>
        </row>
        <row r="91">
          <cell r="A91" t="str">
            <v>ZK102.K115.C230</v>
          </cell>
          <cell r="B91" t="str">
            <v>ZK102</v>
          </cell>
          <cell r="C91">
            <v>0</v>
          </cell>
          <cell r="D91">
            <v>0</v>
          </cell>
          <cell r="E91">
            <v>94.34</v>
          </cell>
          <cell r="F91">
            <v>0</v>
          </cell>
        </row>
        <row r="92">
          <cell r="A92" t="str">
            <v>ZK102.K115.C300</v>
          </cell>
          <cell r="B92" t="str">
            <v>ZK102</v>
          </cell>
          <cell r="C92">
            <v>0</v>
          </cell>
          <cell r="D92">
            <v>8.9</v>
          </cell>
          <cell r="E92">
            <v>676.28</v>
          </cell>
          <cell r="F92">
            <v>0</v>
          </cell>
        </row>
        <row r="93">
          <cell r="A93" t="str">
            <v>ZK102.K115.C301</v>
          </cell>
          <cell r="B93" t="str">
            <v>ZK102</v>
          </cell>
          <cell r="C93">
            <v>0</v>
          </cell>
          <cell r="D93">
            <v>0</v>
          </cell>
          <cell r="E93">
            <v>38</v>
          </cell>
          <cell r="F93">
            <v>0</v>
          </cell>
        </row>
        <row r="94">
          <cell r="A94" t="str">
            <v>ZK102.K115.C320</v>
          </cell>
          <cell r="B94" t="str">
            <v>ZK102</v>
          </cell>
          <cell r="C94">
            <v>0</v>
          </cell>
          <cell r="D94">
            <v>0</v>
          </cell>
          <cell r="E94">
            <v>92.62</v>
          </cell>
          <cell r="F94">
            <v>0</v>
          </cell>
        </row>
        <row r="95">
          <cell r="A95" t="str">
            <v>ZK102.K115.C350</v>
          </cell>
          <cell r="B95" t="str">
            <v>ZK102</v>
          </cell>
          <cell r="C95">
            <v>0</v>
          </cell>
          <cell r="D95">
            <v>0</v>
          </cell>
          <cell r="E95">
            <v>28.87</v>
          </cell>
          <cell r="F95">
            <v>0</v>
          </cell>
        </row>
        <row r="96">
          <cell r="A96" t="str">
            <v>ZK102.K115.C360</v>
          </cell>
          <cell r="B96" t="str">
            <v>ZK102</v>
          </cell>
          <cell r="C96">
            <v>0</v>
          </cell>
          <cell r="D96">
            <v>0</v>
          </cell>
          <cell r="E96">
            <v>83.23</v>
          </cell>
          <cell r="F96">
            <v>0</v>
          </cell>
        </row>
        <row r="97">
          <cell r="A97" t="str">
            <v>ZK102.K115.C380</v>
          </cell>
          <cell r="B97" t="str">
            <v>ZK102</v>
          </cell>
          <cell r="C97">
            <v>0</v>
          </cell>
          <cell r="D97">
            <v>0</v>
          </cell>
          <cell r="E97">
            <v>6.17</v>
          </cell>
          <cell r="F97">
            <v>0</v>
          </cell>
        </row>
        <row r="98">
          <cell r="A98" t="str">
            <v>ZK102.K115.C390</v>
          </cell>
          <cell r="B98" t="str">
            <v>ZK102</v>
          </cell>
          <cell r="C98">
            <v>0</v>
          </cell>
          <cell r="D98">
            <v>0</v>
          </cell>
          <cell r="E98">
            <v>34.799999999999997</v>
          </cell>
          <cell r="F98">
            <v>0</v>
          </cell>
        </row>
        <row r="99">
          <cell r="A99" t="str">
            <v>ZK102.K115.C395</v>
          </cell>
          <cell r="B99" t="str">
            <v>ZK102</v>
          </cell>
          <cell r="C99">
            <v>0</v>
          </cell>
          <cell r="D99">
            <v>0</v>
          </cell>
          <cell r="E99">
            <v>0</v>
          </cell>
          <cell r="F99">
            <v>0</v>
          </cell>
        </row>
        <row r="100">
          <cell r="A100" t="str">
            <v>ZK102.K115.C396</v>
          </cell>
          <cell r="B100" t="str">
            <v>ZK102</v>
          </cell>
          <cell r="C100">
            <v>0</v>
          </cell>
          <cell r="D100">
            <v>0</v>
          </cell>
          <cell r="E100">
            <v>696.47</v>
          </cell>
          <cell r="F100">
            <v>0</v>
          </cell>
        </row>
        <row r="101">
          <cell r="A101" t="str">
            <v>ZK102.K115.C397</v>
          </cell>
          <cell r="B101" t="str">
            <v>ZK102</v>
          </cell>
          <cell r="C101">
            <v>0</v>
          </cell>
          <cell r="D101">
            <v>0</v>
          </cell>
          <cell r="E101">
            <v>15.8</v>
          </cell>
          <cell r="F101">
            <v>0</v>
          </cell>
        </row>
        <row r="102">
          <cell r="A102" t="str">
            <v>ZK102.K115.C400</v>
          </cell>
          <cell r="B102" t="str">
            <v>ZK102</v>
          </cell>
          <cell r="C102">
            <v>0</v>
          </cell>
          <cell r="D102">
            <v>0</v>
          </cell>
          <cell r="E102">
            <v>106.08</v>
          </cell>
          <cell r="F102">
            <v>0</v>
          </cell>
        </row>
        <row r="103">
          <cell r="A103" t="str">
            <v>ZK102.K115.C410</v>
          </cell>
          <cell r="B103" t="str">
            <v>ZK102</v>
          </cell>
          <cell r="C103">
            <v>0</v>
          </cell>
          <cell r="D103">
            <v>0</v>
          </cell>
          <cell r="E103">
            <v>15.7</v>
          </cell>
          <cell r="F103">
            <v>0</v>
          </cell>
        </row>
        <row r="104">
          <cell r="A104" t="str">
            <v>ZK102.K115.C435</v>
          </cell>
          <cell r="B104" t="str">
            <v>ZK102</v>
          </cell>
          <cell r="C104">
            <v>0</v>
          </cell>
          <cell r="D104">
            <v>0</v>
          </cell>
          <cell r="E104">
            <v>12.6</v>
          </cell>
          <cell r="F104">
            <v>0</v>
          </cell>
        </row>
        <row r="105">
          <cell r="A105" t="str">
            <v>ZK102.K115.C810</v>
          </cell>
          <cell r="B105" t="str">
            <v>ZK102</v>
          </cell>
          <cell r="C105">
            <v>0</v>
          </cell>
          <cell r="D105">
            <v>0</v>
          </cell>
          <cell r="E105">
            <v>115.26</v>
          </cell>
          <cell r="F105">
            <v>0</v>
          </cell>
        </row>
        <row r="106">
          <cell r="A106" t="str">
            <v>ZK102.K115.C850</v>
          </cell>
          <cell r="B106" t="str">
            <v>ZK102</v>
          </cell>
          <cell r="C106">
            <v>0</v>
          </cell>
          <cell r="D106">
            <v>0</v>
          </cell>
          <cell r="E106">
            <v>16.8</v>
          </cell>
          <cell r="F106">
            <v>0</v>
          </cell>
        </row>
        <row r="107">
          <cell r="A107" t="str">
            <v>ZK102.K115.I001</v>
          </cell>
          <cell r="B107" t="str">
            <v>ZK102</v>
          </cell>
          <cell r="C107">
            <v>0</v>
          </cell>
          <cell r="D107">
            <v>0</v>
          </cell>
          <cell r="E107">
            <v>0</v>
          </cell>
          <cell r="F107">
            <v>0</v>
          </cell>
        </row>
        <row r="108">
          <cell r="A108" t="str">
            <v>ZK102.K116.0000</v>
          </cell>
          <cell r="B108" t="str">
            <v>ZK102</v>
          </cell>
          <cell r="C108">
            <v>0</v>
          </cell>
          <cell r="D108">
            <v>78.099999999999994</v>
          </cell>
          <cell r="E108">
            <v>0</v>
          </cell>
          <cell r="F108">
            <v>0</v>
          </cell>
        </row>
        <row r="109">
          <cell r="A109" t="str">
            <v>ZK102.K116.C020</v>
          </cell>
          <cell r="B109" t="str">
            <v>ZK102</v>
          </cell>
          <cell r="C109">
            <v>0</v>
          </cell>
          <cell r="D109">
            <v>82</v>
          </cell>
          <cell r="E109">
            <v>118.29</v>
          </cell>
          <cell r="F109">
            <v>653.45000000000005</v>
          </cell>
        </row>
        <row r="110">
          <cell r="A110" t="str">
            <v>ZK102.K116.C100</v>
          </cell>
          <cell r="B110" t="str">
            <v>ZK102</v>
          </cell>
          <cell r="C110">
            <v>0</v>
          </cell>
          <cell r="D110">
            <v>0</v>
          </cell>
          <cell r="E110">
            <v>911.66</v>
          </cell>
          <cell r="F110">
            <v>0</v>
          </cell>
        </row>
        <row r="111">
          <cell r="A111" t="str">
            <v>ZK102.K116.C181</v>
          </cell>
          <cell r="B111" t="str">
            <v>ZK102</v>
          </cell>
          <cell r="C111">
            <v>0</v>
          </cell>
          <cell r="D111">
            <v>0</v>
          </cell>
          <cell r="E111">
            <v>266</v>
          </cell>
          <cell r="F111">
            <v>0</v>
          </cell>
        </row>
        <row r="112">
          <cell r="A112" t="str">
            <v>ZK102.K116.C400</v>
          </cell>
          <cell r="B112" t="str">
            <v>ZK102</v>
          </cell>
          <cell r="C112">
            <v>0</v>
          </cell>
          <cell r="D112">
            <v>0</v>
          </cell>
          <cell r="E112">
            <v>377.5</v>
          </cell>
          <cell r="F112">
            <v>0</v>
          </cell>
        </row>
        <row r="113">
          <cell r="A113" t="str">
            <v>ZK102.K116.C555</v>
          </cell>
          <cell r="B113" t="str">
            <v>ZK102</v>
          </cell>
          <cell r="C113">
            <v>0</v>
          </cell>
          <cell r="D113">
            <v>0</v>
          </cell>
          <cell r="E113">
            <v>54.17</v>
          </cell>
          <cell r="F113">
            <v>0</v>
          </cell>
        </row>
        <row r="114">
          <cell r="A114" t="str">
            <v>ZK102.K117.C070</v>
          </cell>
          <cell r="B114" t="str">
            <v>ZK102</v>
          </cell>
          <cell r="C114">
            <v>0</v>
          </cell>
          <cell r="D114">
            <v>0</v>
          </cell>
          <cell r="E114">
            <v>21.29</v>
          </cell>
          <cell r="F114">
            <v>0</v>
          </cell>
        </row>
        <row r="115">
          <cell r="A115" t="str">
            <v>ZK102.K117.C300</v>
          </cell>
          <cell r="B115" t="str">
            <v>ZK102</v>
          </cell>
          <cell r="C115">
            <v>0</v>
          </cell>
          <cell r="D115">
            <v>6.5</v>
          </cell>
          <cell r="E115">
            <v>0</v>
          </cell>
          <cell r="F115">
            <v>0</v>
          </cell>
        </row>
        <row r="116">
          <cell r="A116" t="str">
            <v>ZK102.K117.C301</v>
          </cell>
          <cell r="B116" t="str">
            <v>ZK102</v>
          </cell>
          <cell r="C116">
            <v>0</v>
          </cell>
          <cell r="D116">
            <v>0</v>
          </cell>
          <cell r="E116">
            <v>22.78</v>
          </cell>
          <cell r="F116">
            <v>0</v>
          </cell>
        </row>
        <row r="117">
          <cell r="A117" t="str">
            <v>ZK102.K120.0000</v>
          </cell>
          <cell r="B117" t="str">
            <v>ZK102</v>
          </cell>
          <cell r="C117">
            <v>0</v>
          </cell>
          <cell r="D117">
            <v>128.25</v>
          </cell>
          <cell r="E117">
            <v>0</v>
          </cell>
          <cell r="F117">
            <v>0</v>
          </cell>
        </row>
        <row r="118">
          <cell r="A118" t="str">
            <v>ZK102.K120.C181</v>
          </cell>
          <cell r="B118" t="str">
            <v>ZK102</v>
          </cell>
          <cell r="C118">
            <v>0</v>
          </cell>
          <cell r="D118">
            <v>0</v>
          </cell>
          <cell r="E118">
            <v>10.199999999999999</v>
          </cell>
          <cell r="F118">
            <v>0</v>
          </cell>
        </row>
        <row r="119">
          <cell r="A119" t="str">
            <v>ZK102.K120.C395</v>
          </cell>
          <cell r="B119" t="str">
            <v>ZK102</v>
          </cell>
          <cell r="C119">
            <v>0</v>
          </cell>
          <cell r="D119">
            <v>0</v>
          </cell>
          <cell r="E119">
            <v>22.15</v>
          </cell>
          <cell r="F119">
            <v>0</v>
          </cell>
        </row>
        <row r="120">
          <cell r="A120" t="str">
            <v>ZK102.K133.C395</v>
          </cell>
          <cell r="B120" t="str">
            <v>ZK102</v>
          </cell>
          <cell r="C120">
            <v>0</v>
          </cell>
          <cell r="D120">
            <v>0</v>
          </cell>
          <cell r="E120">
            <v>2.08</v>
          </cell>
          <cell r="F120">
            <v>0</v>
          </cell>
        </row>
        <row r="121">
          <cell r="A121" t="str">
            <v>ZK102.K138.0000</v>
          </cell>
          <cell r="B121" t="str">
            <v>ZK102</v>
          </cell>
          <cell r="C121">
            <v>0</v>
          </cell>
          <cell r="D121">
            <v>95</v>
          </cell>
          <cell r="E121">
            <v>0</v>
          </cell>
          <cell r="F121">
            <v>0</v>
          </cell>
        </row>
        <row r="122">
          <cell r="A122" t="str">
            <v>ZK102.K171.0000</v>
          </cell>
          <cell r="B122" t="str">
            <v>ZK102</v>
          </cell>
          <cell r="C122">
            <v>0</v>
          </cell>
          <cell r="D122">
            <v>37.950000000000003</v>
          </cell>
          <cell r="E122">
            <v>0</v>
          </cell>
          <cell r="F122">
            <v>0</v>
          </cell>
        </row>
        <row r="123">
          <cell r="A123" t="str">
            <v>ZK102.K201.0000</v>
          </cell>
          <cell r="B123" t="str">
            <v>ZK102</v>
          </cell>
          <cell r="C123">
            <v>0</v>
          </cell>
          <cell r="D123">
            <v>10090</v>
          </cell>
          <cell r="E123">
            <v>1140</v>
          </cell>
          <cell r="F123">
            <v>0</v>
          </cell>
        </row>
        <row r="124">
          <cell r="A124" t="str">
            <v>ZK102.K201.C020</v>
          </cell>
          <cell r="B124" t="str">
            <v>ZK102</v>
          </cell>
          <cell r="C124">
            <v>0</v>
          </cell>
          <cell r="D124">
            <v>0</v>
          </cell>
          <cell r="E124">
            <v>18300</v>
          </cell>
          <cell r="F124">
            <v>1105</v>
          </cell>
        </row>
        <row r="125">
          <cell r="A125" t="str">
            <v>ZK102.K201.C030</v>
          </cell>
          <cell r="B125" t="str">
            <v>ZK102</v>
          </cell>
          <cell r="C125">
            <v>0</v>
          </cell>
          <cell r="D125">
            <v>0</v>
          </cell>
          <cell r="E125">
            <v>6000</v>
          </cell>
          <cell r="F125">
            <v>0</v>
          </cell>
        </row>
        <row r="126">
          <cell r="A126" t="str">
            <v>ZK102.K201.C041</v>
          </cell>
          <cell r="B126" t="str">
            <v>ZK102</v>
          </cell>
          <cell r="C126">
            <v>0</v>
          </cell>
          <cell r="D126">
            <v>0</v>
          </cell>
          <cell r="E126">
            <v>1500</v>
          </cell>
          <cell r="F126">
            <v>1500</v>
          </cell>
        </row>
        <row r="127">
          <cell r="A127" t="str">
            <v>ZK102.K201.C140</v>
          </cell>
          <cell r="B127" t="str">
            <v>ZK102</v>
          </cell>
          <cell r="C127">
            <v>0</v>
          </cell>
          <cell r="D127">
            <v>2810</v>
          </cell>
          <cell r="E127">
            <v>0</v>
          </cell>
          <cell r="F127">
            <v>0</v>
          </cell>
        </row>
        <row r="128">
          <cell r="A128" t="str">
            <v>ZK102.K201.C395</v>
          </cell>
          <cell r="B128" t="str">
            <v>ZK102</v>
          </cell>
          <cell r="C128">
            <v>0</v>
          </cell>
          <cell r="D128">
            <v>0</v>
          </cell>
          <cell r="E128">
            <v>6500</v>
          </cell>
          <cell r="F128">
            <v>0</v>
          </cell>
        </row>
        <row r="129">
          <cell r="A129" t="str">
            <v>ZK102.K201.C396</v>
          </cell>
          <cell r="B129" t="str">
            <v>ZK102</v>
          </cell>
          <cell r="C129">
            <v>0</v>
          </cell>
          <cell r="D129">
            <v>0</v>
          </cell>
          <cell r="E129">
            <v>32500</v>
          </cell>
          <cell r="F129">
            <v>0</v>
          </cell>
        </row>
        <row r="130">
          <cell r="A130" t="str">
            <v>ZK102.K202.0000</v>
          </cell>
          <cell r="B130" t="str">
            <v>ZK102</v>
          </cell>
          <cell r="C130">
            <v>0</v>
          </cell>
          <cell r="D130">
            <v>875</v>
          </cell>
          <cell r="E130">
            <v>900</v>
          </cell>
          <cell r="F130">
            <v>250</v>
          </cell>
        </row>
        <row r="131">
          <cell r="A131" t="str">
            <v>ZK102.K202.C030</v>
          </cell>
          <cell r="B131" t="str">
            <v>ZK102</v>
          </cell>
          <cell r="C131">
            <v>0</v>
          </cell>
          <cell r="D131">
            <v>150</v>
          </cell>
          <cell r="E131">
            <v>17850</v>
          </cell>
          <cell r="F131">
            <v>0</v>
          </cell>
        </row>
        <row r="132">
          <cell r="A132" t="str">
            <v>ZK102.K202.C396</v>
          </cell>
          <cell r="B132" t="str">
            <v>ZK102</v>
          </cell>
          <cell r="C132">
            <v>0</v>
          </cell>
          <cell r="D132">
            <v>0</v>
          </cell>
          <cell r="E132">
            <v>3489.31</v>
          </cell>
          <cell r="F132">
            <v>7150</v>
          </cell>
        </row>
        <row r="133">
          <cell r="A133" t="str">
            <v>ZK102.K203.0000</v>
          </cell>
          <cell r="B133" t="str">
            <v>ZK102</v>
          </cell>
          <cell r="C133">
            <v>0</v>
          </cell>
          <cell r="D133">
            <v>142.5</v>
          </cell>
          <cell r="E133">
            <v>0</v>
          </cell>
          <cell r="F133">
            <v>0</v>
          </cell>
        </row>
        <row r="134">
          <cell r="A134" t="str">
            <v>ZK102.K203.C100</v>
          </cell>
          <cell r="B134" t="str">
            <v>ZK102</v>
          </cell>
          <cell r="C134">
            <v>0</v>
          </cell>
          <cell r="D134">
            <v>0</v>
          </cell>
          <cell r="E134">
            <v>25</v>
          </cell>
          <cell r="F134">
            <v>0</v>
          </cell>
        </row>
        <row r="135">
          <cell r="A135" t="str">
            <v>ZK102.K203.C140</v>
          </cell>
          <cell r="B135" t="str">
            <v>ZK102</v>
          </cell>
          <cell r="C135">
            <v>0</v>
          </cell>
          <cell r="D135">
            <v>166.4</v>
          </cell>
          <cell r="E135">
            <v>0</v>
          </cell>
          <cell r="F135">
            <v>0</v>
          </cell>
        </row>
        <row r="136">
          <cell r="A136" t="str">
            <v>ZK102.K203.C301</v>
          </cell>
          <cell r="B136" t="str">
            <v>ZK102</v>
          </cell>
          <cell r="C136">
            <v>0</v>
          </cell>
          <cell r="D136">
            <v>0</v>
          </cell>
          <cell r="E136">
            <v>31.45</v>
          </cell>
          <cell r="F136">
            <v>0</v>
          </cell>
        </row>
        <row r="137">
          <cell r="A137" t="str">
            <v>ZK102.K203.I001</v>
          </cell>
          <cell r="B137" t="str">
            <v>ZK102</v>
          </cell>
          <cell r="C137">
            <v>0</v>
          </cell>
          <cell r="D137">
            <v>0</v>
          </cell>
          <cell r="E137">
            <v>0.05</v>
          </cell>
          <cell r="F137">
            <v>0</v>
          </cell>
        </row>
        <row r="138">
          <cell r="A138" t="str">
            <v>ZK102.K244.C140</v>
          </cell>
          <cell r="B138" t="str">
            <v>ZK102</v>
          </cell>
          <cell r="C138">
            <v>0</v>
          </cell>
          <cell r="D138">
            <v>0</v>
          </cell>
          <cell r="E138">
            <v>2.5</v>
          </cell>
          <cell r="F138">
            <v>0</v>
          </cell>
        </row>
        <row r="139">
          <cell r="A139" t="str">
            <v>ZK102.K299.C020</v>
          </cell>
          <cell r="B139" t="str">
            <v>ZK102</v>
          </cell>
          <cell r="C139">
            <v>0</v>
          </cell>
          <cell r="D139">
            <v>0</v>
          </cell>
          <cell r="E139">
            <v>100</v>
          </cell>
          <cell r="F139">
            <v>0</v>
          </cell>
        </row>
        <row r="140">
          <cell r="A140" t="str">
            <v>ZK103.K005.C360</v>
          </cell>
          <cell r="B140" t="str">
            <v>ZK103</v>
          </cell>
          <cell r="C140">
            <v>0</v>
          </cell>
          <cell r="D140">
            <v>0</v>
          </cell>
          <cell r="E140">
            <v>0</v>
          </cell>
          <cell r="F140">
            <v>0</v>
          </cell>
        </row>
        <row r="141">
          <cell r="A141" t="str">
            <v>ZK103.K115.0000</v>
          </cell>
          <cell r="B141" t="str">
            <v>ZK103</v>
          </cell>
          <cell r="C141">
            <v>0</v>
          </cell>
          <cell r="D141">
            <v>154.08000000000001</v>
          </cell>
          <cell r="E141">
            <v>19.7</v>
          </cell>
          <cell r="F141">
            <v>0</v>
          </cell>
        </row>
        <row r="142">
          <cell r="A142" t="str">
            <v>ZK103.K115.C020</v>
          </cell>
          <cell r="B142" t="str">
            <v>ZK103</v>
          </cell>
          <cell r="C142">
            <v>0</v>
          </cell>
          <cell r="D142">
            <v>16.61</v>
          </cell>
          <cell r="E142">
            <v>302.26</v>
          </cell>
          <cell r="F142">
            <v>0</v>
          </cell>
        </row>
        <row r="143">
          <cell r="A143" t="str">
            <v>ZK103.K116.C020</v>
          </cell>
          <cell r="B143" t="str">
            <v>ZK103</v>
          </cell>
          <cell r="C143">
            <v>0</v>
          </cell>
          <cell r="D143">
            <v>81.67</v>
          </cell>
          <cell r="E143">
            <v>787.83</v>
          </cell>
          <cell r="F143">
            <v>0</v>
          </cell>
        </row>
        <row r="144">
          <cell r="A144" t="str">
            <v>ZK103.K116.C140</v>
          </cell>
          <cell r="B144" t="str">
            <v>ZK103</v>
          </cell>
          <cell r="C144">
            <v>0</v>
          </cell>
          <cell r="D144">
            <v>0</v>
          </cell>
          <cell r="E144">
            <v>4983</v>
          </cell>
          <cell r="F144">
            <v>0</v>
          </cell>
        </row>
        <row r="145">
          <cell r="A145" t="str">
            <v>ZK103.K116.C181</v>
          </cell>
          <cell r="B145" t="str">
            <v>ZK103</v>
          </cell>
          <cell r="C145">
            <v>0</v>
          </cell>
          <cell r="D145">
            <v>0</v>
          </cell>
          <cell r="E145">
            <v>41.67</v>
          </cell>
          <cell r="F145">
            <v>0</v>
          </cell>
        </row>
        <row r="146">
          <cell r="A146" t="str">
            <v>ZK103.K120.C020</v>
          </cell>
          <cell r="B146" t="str">
            <v>ZK103</v>
          </cell>
          <cell r="C146">
            <v>0</v>
          </cell>
          <cell r="D146">
            <v>0</v>
          </cell>
          <cell r="E146">
            <v>145.63999999999999</v>
          </cell>
          <cell r="F146">
            <v>0</v>
          </cell>
        </row>
        <row r="147">
          <cell r="A147" t="str">
            <v>ZK103.K161.C019</v>
          </cell>
          <cell r="B147" t="str">
            <v>ZK103</v>
          </cell>
          <cell r="C147">
            <v>0</v>
          </cell>
          <cell r="D147">
            <v>0</v>
          </cell>
          <cell r="E147">
            <v>50000</v>
          </cell>
          <cell r="F147">
            <v>0</v>
          </cell>
        </row>
        <row r="148">
          <cell r="A148" t="str">
            <v>ZK103.K161.C020</v>
          </cell>
          <cell r="B148" t="str">
            <v>ZK103</v>
          </cell>
          <cell r="C148">
            <v>0</v>
          </cell>
          <cell r="D148">
            <v>0</v>
          </cell>
          <cell r="E148">
            <v>17850</v>
          </cell>
          <cell r="F148">
            <v>0</v>
          </cell>
        </row>
        <row r="149">
          <cell r="A149" t="str">
            <v>ZK103.K161.C030</v>
          </cell>
          <cell r="B149" t="str">
            <v>ZK103</v>
          </cell>
          <cell r="C149">
            <v>0</v>
          </cell>
          <cell r="D149">
            <v>13200</v>
          </cell>
          <cell r="E149">
            <v>40226.589999999997</v>
          </cell>
          <cell r="F149">
            <v>133073.41</v>
          </cell>
        </row>
        <row r="150">
          <cell r="A150" t="str">
            <v>ZK103.K161.C140</v>
          </cell>
          <cell r="B150" t="str">
            <v>ZK103</v>
          </cell>
          <cell r="C150">
            <v>0</v>
          </cell>
          <cell r="D150">
            <v>0</v>
          </cell>
          <cell r="E150">
            <v>74747.12</v>
          </cell>
          <cell r="F150">
            <v>0</v>
          </cell>
        </row>
        <row r="151">
          <cell r="A151" t="str">
            <v>ZK103.K161.I001</v>
          </cell>
          <cell r="B151" t="str">
            <v>ZK103</v>
          </cell>
          <cell r="C151">
            <v>0</v>
          </cell>
          <cell r="D151">
            <v>0</v>
          </cell>
          <cell r="E151">
            <v>3150</v>
          </cell>
          <cell r="F151">
            <v>1050</v>
          </cell>
        </row>
        <row r="152">
          <cell r="A152" t="str">
            <v>ZK103.K223.C019</v>
          </cell>
          <cell r="B152" t="str">
            <v>ZK103</v>
          </cell>
          <cell r="C152">
            <v>0</v>
          </cell>
          <cell r="D152">
            <v>0</v>
          </cell>
          <cell r="E152">
            <v>15000</v>
          </cell>
          <cell r="F152">
            <v>0</v>
          </cell>
        </row>
        <row r="153">
          <cell r="A153" t="str">
            <v>ZK103.K223.C020</v>
          </cell>
          <cell r="B153" t="str">
            <v>ZK103</v>
          </cell>
          <cell r="C153">
            <v>0</v>
          </cell>
          <cell r="D153">
            <v>0</v>
          </cell>
          <cell r="E153">
            <v>43380.45</v>
          </cell>
          <cell r="F153">
            <v>59750</v>
          </cell>
        </row>
        <row r="154">
          <cell r="A154" t="str">
            <v>ZK103.K223.C140</v>
          </cell>
          <cell r="B154" t="str">
            <v>ZK103</v>
          </cell>
          <cell r="C154">
            <v>0</v>
          </cell>
          <cell r="D154">
            <v>0</v>
          </cell>
          <cell r="E154">
            <v>49460.44</v>
          </cell>
          <cell r="F154">
            <v>0</v>
          </cell>
        </row>
        <row r="155">
          <cell r="A155" t="str">
            <v>ZK103.K225.0000</v>
          </cell>
          <cell r="B155" t="str">
            <v>ZK103</v>
          </cell>
          <cell r="C155">
            <v>0</v>
          </cell>
          <cell r="D155">
            <v>0</v>
          </cell>
          <cell r="E155">
            <v>6.45</v>
          </cell>
          <cell r="F155">
            <v>0</v>
          </cell>
        </row>
        <row r="156">
          <cell r="A156" t="str">
            <v>ZK103.K225.C020</v>
          </cell>
          <cell r="B156" t="str">
            <v>ZK103</v>
          </cell>
          <cell r="C156">
            <v>0</v>
          </cell>
          <cell r="D156">
            <v>0</v>
          </cell>
          <cell r="E156">
            <v>44.9</v>
          </cell>
          <cell r="F156">
            <v>0</v>
          </cell>
        </row>
        <row r="157">
          <cell r="A157" t="str">
            <v>ZK103.K225.C140</v>
          </cell>
          <cell r="B157" t="str">
            <v>ZK103</v>
          </cell>
          <cell r="C157">
            <v>0</v>
          </cell>
          <cell r="D157">
            <v>0</v>
          </cell>
          <cell r="E157">
            <v>12284.58</v>
          </cell>
          <cell r="F157">
            <v>668</v>
          </cell>
        </row>
        <row r="158">
          <cell r="A158" t="str">
            <v>ZK103.K225.C230</v>
          </cell>
          <cell r="B158" t="str">
            <v>ZK103</v>
          </cell>
          <cell r="C158">
            <v>0</v>
          </cell>
          <cell r="D158">
            <v>0</v>
          </cell>
          <cell r="E158">
            <v>35.6</v>
          </cell>
          <cell r="F158">
            <v>0</v>
          </cell>
        </row>
        <row r="159">
          <cell r="A159" t="str">
            <v>ZK103.K225.I001</v>
          </cell>
          <cell r="B159" t="str">
            <v>ZK103</v>
          </cell>
          <cell r="C159">
            <v>0</v>
          </cell>
          <cell r="D159">
            <v>0</v>
          </cell>
          <cell r="E159">
            <v>10140.14</v>
          </cell>
          <cell r="F159">
            <v>1595.05</v>
          </cell>
        </row>
        <row r="160">
          <cell r="A160" t="str">
            <v>ZK103.K226.I001</v>
          </cell>
          <cell r="B160" t="str">
            <v>ZK103</v>
          </cell>
          <cell r="C160">
            <v>0</v>
          </cell>
          <cell r="D160">
            <v>0</v>
          </cell>
          <cell r="E160">
            <v>7500</v>
          </cell>
          <cell r="F160">
            <v>0</v>
          </cell>
        </row>
        <row r="161">
          <cell r="A161" t="str">
            <v>ZK103.K227.I001</v>
          </cell>
          <cell r="B161" t="str">
            <v>ZK103</v>
          </cell>
          <cell r="C161">
            <v>0</v>
          </cell>
          <cell r="D161">
            <v>0</v>
          </cell>
          <cell r="E161">
            <v>1276.23</v>
          </cell>
          <cell r="F161">
            <v>200</v>
          </cell>
        </row>
        <row r="162">
          <cell r="A162" t="str">
            <v>ZK104.K135.I002</v>
          </cell>
          <cell r="B162" t="str">
            <v>ZK104</v>
          </cell>
          <cell r="C162">
            <v>0</v>
          </cell>
          <cell r="D162">
            <v>0</v>
          </cell>
          <cell r="E162">
            <v>150</v>
          </cell>
          <cell r="F162">
            <v>0</v>
          </cell>
        </row>
        <row r="163">
          <cell r="A163" t="str">
            <v>ZK106.K005.C390</v>
          </cell>
          <cell r="B163" t="str">
            <v>ZK106</v>
          </cell>
          <cell r="C163">
            <v>0</v>
          </cell>
          <cell r="D163">
            <v>0</v>
          </cell>
          <cell r="E163">
            <v>0</v>
          </cell>
          <cell r="F163">
            <v>0</v>
          </cell>
        </row>
        <row r="164">
          <cell r="A164" t="str">
            <v>ZK106.K115.C230</v>
          </cell>
          <cell r="B164" t="str">
            <v>ZK106</v>
          </cell>
          <cell r="C164">
            <v>0</v>
          </cell>
          <cell r="D164">
            <v>0</v>
          </cell>
          <cell r="E164">
            <v>6.2</v>
          </cell>
          <cell r="F164">
            <v>0</v>
          </cell>
        </row>
        <row r="165">
          <cell r="A165" t="str">
            <v>ZK106.K115.C390</v>
          </cell>
          <cell r="B165" t="str">
            <v>ZK106</v>
          </cell>
          <cell r="C165">
            <v>0</v>
          </cell>
          <cell r="D165">
            <v>0</v>
          </cell>
          <cell r="E165">
            <v>5.5</v>
          </cell>
          <cell r="F165">
            <v>0</v>
          </cell>
        </row>
        <row r="166">
          <cell r="A166" t="str">
            <v>ZK106.K120.C390</v>
          </cell>
          <cell r="B166" t="str">
            <v>ZK106</v>
          </cell>
          <cell r="C166">
            <v>0</v>
          </cell>
          <cell r="D166">
            <v>0</v>
          </cell>
          <cell r="E166">
            <v>2.1</v>
          </cell>
          <cell r="F166">
            <v>0</v>
          </cell>
        </row>
        <row r="167">
          <cell r="A167" t="str">
            <v>ZK106.K129.C390</v>
          </cell>
          <cell r="B167" t="str">
            <v>ZK106</v>
          </cell>
          <cell r="C167">
            <v>0</v>
          </cell>
          <cell r="D167">
            <v>0</v>
          </cell>
          <cell r="E167">
            <v>15</v>
          </cell>
          <cell r="F167">
            <v>69.400000000000006</v>
          </cell>
        </row>
        <row r="168">
          <cell r="A168" t="str">
            <v>ZK106.K130.C390</v>
          </cell>
          <cell r="B168" t="str">
            <v>ZK106</v>
          </cell>
          <cell r="C168">
            <v>0</v>
          </cell>
          <cell r="D168">
            <v>0</v>
          </cell>
          <cell r="E168">
            <v>5.79</v>
          </cell>
          <cell r="F168">
            <v>0</v>
          </cell>
        </row>
        <row r="169">
          <cell r="A169" t="str">
            <v>ZK106.K131.C390</v>
          </cell>
          <cell r="B169" t="str">
            <v>ZK106</v>
          </cell>
          <cell r="C169">
            <v>0</v>
          </cell>
          <cell r="D169">
            <v>0</v>
          </cell>
          <cell r="E169">
            <v>3.1</v>
          </cell>
          <cell r="F169">
            <v>0</v>
          </cell>
        </row>
        <row r="170">
          <cell r="A170" t="str">
            <v>ZK106.K133.C390</v>
          </cell>
          <cell r="B170" t="str">
            <v>ZK106</v>
          </cell>
          <cell r="C170">
            <v>0</v>
          </cell>
          <cell r="D170">
            <v>0</v>
          </cell>
          <cell r="E170">
            <v>3.32</v>
          </cell>
          <cell r="F170">
            <v>0</v>
          </cell>
        </row>
        <row r="171">
          <cell r="A171" t="str">
            <v>ZK106.K161.0000</v>
          </cell>
          <cell r="B171" t="str">
            <v>ZK106</v>
          </cell>
          <cell r="C171">
            <v>0</v>
          </cell>
          <cell r="D171">
            <v>0</v>
          </cell>
          <cell r="E171">
            <v>0</v>
          </cell>
          <cell r="F171">
            <v>0</v>
          </cell>
        </row>
        <row r="172">
          <cell r="A172" t="str">
            <v>ZK106.K161.C019</v>
          </cell>
          <cell r="B172" t="str">
            <v>ZK106</v>
          </cell>
          <cell r="C172">
            <v>0</v>
          </cell>
          <cell r="D172">
            <v>0</v>
          </cell>
          <cell r="E172">
            <v>3000</v>
          </cell>
          <cell r="F172">
            <v>0</v>
          </cell>
        </row>
        <row r="173">
          <cell r="A173" t="str">
            <v>ZK106.K201.C396</v>
          </cell>
          <cell r="B173" t="str">
            <v>ZK106</v>
          </cell>
          <cell r="C173">
            <v>0</v>
          </cell>
          <cell r="D173">
            <v>0</v>
          </cell>
          <cell r="E173">
            <v>140</v>
          </cell>
          <cell r="F173">
            <v>0</v>
          </cell>
        </row>
        <row r="174">
          <cell r="A174" t="str">
            <v>ZK106.K203.C019</v>
          </cell>
          <cell r="B174" t="str">
            <v>ZK106</v>
          </cell>
          <cell r="C174">
            <v>0</v>
          </cell>
          <cell r="D174">
            <v>0</v>
          </cell>
          <cell r="E174">
            <v>74.55</v>
          </cell>
          <cell r="F174">
            <v>0</v>
          </cell>
        </row>
        <row r="175">
          <cell r="A175" t="str">
            <v>ZK106.K203.C100</v>
          </cell>
          <cell r="B175" t="str">
            <v>ZK106</v>
          </cell>
          <cell r="C175">
            <v>0</v>
          </cell>
          <cell r="D175">
            <v>0</v>
          </cell>
          <cell r="E175">
            <v>3</v>
          </cell>
          <cell r="F175">
            <v>0</v>
          </cell>
        </row>
        <row r="176">
          <cell r="A176" t="str">
            <v>ZK106.K203.C396</v>
          </cell>
          <cell r="B176" t="str">
            <v>ZK106</v>
          </cell>
          <cell r="C176">
            <v>0</v>
          </cell>
          <cell r="D176">
            <v>0</v>
          </cell>
          <cell r="E176">
            <v>14.99</v>
          </cell>
          <cell r="F176">
            <v>0</v>
          </cell>
        </row>
        <row r="177">
          <cell r="A177" t="str">
            <v>ZK106.K219.C390</v>
          </cell>
          <cell r="B177" t="str">
            <v>ZK106</v>
          </cell>
          <cell r="C177">
            <v>0</v>
          </cell>
          <cell r="D177">
            <v>0</v>
          </cell>
          <cell r="E177">
            <v>11132</v>
          </cell>
          <cell r="F177">
            <v>0</v>
          </cell>
        </row>
        <row r="178">
          <cell r="A178" t="str">
            <v>ZK106.K244.C020</v>
          </cell>
          <cell r="B178" t="str">
            <v>ZK106</v>
          </cell>
          <cell r="C178">
            <v>0</v>
          </cell>
          <cell r="D178">
            <v>0</v>
          </cell>
          <cell r="E178">
            <v>0</v>
          </cell>
          <cell r="F178">
            <v>8450</v>
          </cell>
        </row>
        <row r="179">
          <cell r="A179" t="str">
            <v>ZK106.K244.C100</v>
          </cell>
          <cell r="B179" t="str">
            <v>ZK106</v>
          </cell>
          <cell r="C179">
            <v>0</v>
          </cell>
          <cell r="D179">
            <v>0</v>
          </cell>
          <cell r="E179">
            <v>10</v>
          </cell>
          <cell r="F179">
            <v>0</v>
          </cell>
        </row>
        <row r="180">
          <cell r="A180" t="str">
            <v>ZK106.K244.C140</v>
          </cell>
          <cell r="B180" t="str">
            <v>ZK106</v>
          </cell>
          <cell r="C180">
            <v>0</v>
          </cell>
          <cell r="D180">
            <v>0</v>
          </cell>
          <cell r="E180">
            <v>19.170000000000002</v>
          </cell>
          <cell r="F180">
            <v>1</v>
          </cell>
        </row>
        <row r="181">
          <cell r="A181" t="str">
            <v>ZK106.K244.C390</v>
          </cell>
          <cell r="B181" t="str">
            <v>ZK106</v>
          </cell>
          <cell r="C181">
            <v>0</v>
          </cell>
          <cell r="D181">
            <v>0</v>
          </cell>
          <cell r="E181">
            <v>110</v>
          </cell>
          <cell r="F181">
            <v>0</v>
          </cell>
        </row>
        <row r="182">
          <cell r="A182" t="str">
            <v>ZK106.K265.C900</v>
          </cell>
          <cell r="B182" t="str">
            <v>ZK106</v>
          </cell>
          <cell r="C182">
            <v>0</v>
          </cell>
          <cell r="D182">
            <v>0</v>
          </cell>
          <cell r="E182">
            <v>200</v>
          </cell>
          <cell r="F182">
            <v>0</v>
          </cell>
        </row>
        <row r="183">
          <cell r="A183" t="str">
            <v>ZK106.K299.C390</v>
          </cell>
          <cell r="B183" t="str">
            <v>ZK106</v>
          </cell>
          <cell r="C183">
            <v>0</v>
          </cell>
          <cell r="D183">
            <v>0</v>
          </cell>
          <cell r="E183">
            <v>17.420000000000002</v>
          </cell>
          <cell r="F183">
            <v>0</v>
          </cell>
        </row>
        <row r="184">
          <cell r="A184" t="str">
            <v>ZK106.K306.C902</v>
          </cell>
          <cell r="B184" t="str">
            <v>ZK106</v>
          </cell>
          <cell r="C184">
            <v>0</v>
          </cell>
          <cell r="D184">
            <v>0</v>
          </cell>
          <cell r="E184">
            <v>21</v>
          </cell>
          <cell r="F184">
            <v>0</v>
          </cell>
        </row>
        <row r="185">
          <cell r="A185" t="str">
            <v>ZK106.K309.C902</v>
          </cell>
          <cell r="B185" t="str">
            <v>ZK106</v>
          </cell>
          <cell r="C185">
            <v>0</v>
          </cell>
          <cell r="D185">
            <v>0</v>
          </cell>
          <cell r="E185">
            <v>21</v>
          </cell>
          <cell r="F185">
            <v>0</v>
          </cell>
        </row>
        <row r="186">
          <cell r="A186" t="str">
            <v>ZK107.K115.0000</v>
          </cell>
          <cell r="B186" t="str">
            <v>ZK107</v>
          </cell>
          <cell r="C186">
            <v>0</v>
          </cell>
          <cell r="D186">
            <v>0</v>
          </cell>
          <cell r="E186">
            <v>4</v>
          </cell>
          <cell r="F186">
            <v>0</v>
          </cell>
        </row>
        <row r="187">
          <cell r="A187" t="str">
            <v>ZK107.K136.C140</v>
          </cell>
          <cell r="B187" t="str">
            <v>ZK107</v>
          </cell>
          <cell r="C187">
            <v>0</v>
          </cell>
          <cell r="D187">
            <v>0</v>
          </cell>
          <cell r="E187">
            <v>2750</v>
          </cell>
          <cell r="F187">
            <v>0</v>
          </cell>
        </row>
        <row r="188">
          <cell r="A188" t="str">
            <v>ZK107.K136.I002</v>
          </cell>
          <cell r="B188" t="str">
            <v>ZK107</v>
          </cell>
          <cell r="C188">
            <v>0</v>
          </cell>
          <cell r="D188">
            <v>0</v>
          </cell>
          <cell r="E188">
            <v>2078.63</v>
          </cell>
          <cell r="F188">
            <v>1455</v>
          </cell>
        </row>
        <row r="189">
          <cell r="A189" t="str">
            <v>ZK107.K258.C140</v>
          </cell>
          <cell r="B189" t="str">
            <v>ZK107</v>
          </cell>
          <cell r="C189">
            <v>0</v>
          </cell>
          <cell r="D189">
            <v>0</v>
          </cell>
          <cell r="E189">
            <v>3558.66</v>
          </cell>
          <cell r="F189">
            <v>0</v>
          </cell>
        </row>
        <row r="190">
          <cell r="A190" t="str">
            <v>ZK107.K265.C020</v>
          </cell>
          <cell r="B190" t="str">
            <v>ZK107</v>
          </cell>
          <cell r="C190">
            <v>0</v>
          </cell>
          <cell r="D190">
            <v>0</v>
          </cell>
          <cell r="E190">
            <v>1413.5</v>
          </cell>
          <cell r="F190">
            <v>0</v>
          </cell>
        </row>
        <row r="191">
          <cell r="A191" t="str">
            <v>ZK108.K162.C140</v>
          </cell>
          <cell r="B191" t="str">
            <v>ZK108</v>
          </cell>
          <cell r="C191">
            <v>0</v>
          </cell>
          <cell r="D191">
            <v>0</v>
          </cell>
          <cell r="E191">
            <v>2437.86</v>
          </cell>
          <cell r="F191">
            <v>0</v>
          </cell>
        </row>
        <row r="192">
          <cell r="A192" t="str">
            <v>ZK108.K162.C320</v>
          </cell>
          <cell r="B192" t="str">
            <v>ZK108</v>
          </cell>
          <cell r="C192">
            <v>0</v>
          </cell>
          <cell r="D192">
            <v>0</v>
          </cell>
          <cell r="E192">
            <v>1500</v>
          </cell>
          <cell r="F192">
            <v>0</v>
          </cell>
        </row>
        <row r="193">
          <cell r="A193" t="str">
            <v>ZK109.K138.C320</v>
          </cell>
          <cell r="B193" t="str">
            <v>ZK109</v>
          </cell>
          <cell r="C193">
            <v>0</v>
          </cell>
          <cell r="D193">
            <v>0</v>
          </cell>
          <cell r="E193">
            <v>1118.75</v>
          </cell>
          <cell r="F193">
            <v>28</v>
          </cell>
        </row>
        <row r="194">
          <cell r="A194" t="str">
            <v>ZK109.K138.C390</v>
          </cell>
          <cell r="B194" t="str">
            <v>ZK109</v>
          </cell>
          <cell r="C194">
            <v>0</v>
          </cell>
          <cell r="D194">
            <v>613</v>
          </cell>
          <cell r="E194">
            <v>0</v>
          </cell>
          <cell r="F194">
            <v>0</v>
          </cell>
        </row>
        <row r="195">
          <cell r="A195" t="str">
            <v>ZK109.K207.C140</v>
          </cell>
          <cell r="B195" t="str">
            <v>ZK109</v>
          </cell>
          <cell r="C195">
            <v>0</v>
          </cell>
          <cell r="D195">
            <v>0</v>
          </cell>
          <cell r="E195">
            <v>20</v>
          </cell>
          <cell r="F195">
            <v>0</v>
          </cell>
        </row>
        <row r="196">
          <cell r="A196" t="str">
            <v>ZK109.K270.C009</v>
          </cell>
          <cell r="B196" t="str">
            <v>ZK109</v>
          </cell>
          <cell r="C196">
            <v>0</v>
          </cell>
          <cell r="D196">
            <v>0</v>
          </cell>
          <cell r="E196">
            <v>751</v>
          </cell>
          <cell r="F196">
            <v>0</v>
          </cell>
        </row>
        <row r="197">
          <cell r="A197" t="str">
            <v>ZK109.K270.C020</v>
          </cell>
          <cell r="B197" t="str">
            <v>ZK109</v>
          </cell>
          <cell r="C197">
            <v>0</v>
          </cell>
          <cell r="D197">
            <v>0</v>
          </cell>
          <cell r="E197">
            <v>600</v>
          </cell>
          <cell r="F197">
            <v>0</v>
          </cell>
        </row>
        <row r="198">
          <cell r="A198" t="str">
            <v>ZK109.K270.C030</v>
          </cell>
          <cell r="B198" t="str">
            <v>ZK109</v>
          </cell>
          <cell r="C198">
            <v>0</v>
          </cell>
          <cell r="D198">
            <v>0</v>
          </cell>
          <cell r="E198">
            <v>1000</v>
          </cell>
          <cell r="F198">
            <v>0</v>
          </cell>
        </row>
        <row r="199">
          <cell r="A199" t="str">
            <v>ZK109.K270.C031</v>
          </cell>
          <cell r="B199" t="str">
            <v>ZK109</v>
          </cell>
          <cell r="C199">
            <v>0</v>
          </cell>
          <cell r="D199">
            <v>0</v>
          </cell>
          <cell r="E199">
            <v>0</v>
          </cell>
          <cell r="F199">
            <v>500</v>
          </cell>
        </row>
        <row r="200">
          <cell r="A200" t="str">
            <v>ZK109.K270.C140</v>
          </cell>
          <cell r="B200" t="str">
            <v>ZK109</v>
          </cell>
          <cell r="C200">
            <v>0</v>
          </cell>
          <cell r="D200">
            <v>0</v>
          </cell>
          <cell r="E200">
            <v>8718.9</v>
          </cell>
          <cell r="F200">
            <v>250</v>
          </cell>
        </row>
        <row r="201">
          <cell r="A201" t="str">
            <v>ZK109.K270.C320</v>
          </cell>
          <cell r="B201" t="str">
            <v>ZK109</v>
          </cell>
          <cell r="C201">
            <v>0</v>
          </cell>
          <cell r="D201">
            <v>0</v>
          </cell>
          <cell r="E201">
            <v>202.5</v>
          </cell>
          <cell r="F201">
            <v>0</v>
          </cell>
        </row>
        <row r="202">
          <cell r="A202" t="str">
            <v>ZK109.K270.C360</v>
          </cell>
          <cell r="B202" t="str">
            <v>ZK109</v>
          </cell>
          <cell r="C202">
            <v>0</v>
          </cell>
          <cell r="D202">
            <v>0</v>
          </cell>
          <cell r="E202">
            <v>2250</v>
          </cell>
          <cell r="F202">
            <v>0</v>
          </cell>
        </row>
        <row r="203">
          <cell r="A203" t="str">
            <v>ZK109.K270.C370</v>
          </cell>
          <cell r="B203" t="str">
            <v>ZK109</v>
          </cell>
          <cell r="C203">
            <v>0</v>
          </cell>
          <cell r="D203">
            <v>0</v>
          </cell>
          <cell r="E203">
            <v>34.299999999999997</v>
          </cell>
          <cell r="F203">
            <v>0</v>
          </cell>
        </row>
        <row r="204">
          <cell r="A204" t="str">
            <v>ZK109.K270.C390</v>
          </cell>
          <cell r="B204" t="str">
            <v>ZK109</v>
          </cell>
          <cell r="C204">
            <v>0</v>
          </cell>
          <cell r="D204">
            <v>90</v>
          </cell>
          <cell r="E204">
            <v>0</v>
          </cell>
          <cell r="F204">
            <v>0</v>
          </cell>
        </row>
        <row r="205">
          <cell r="A205" t="str">
            <v>ZK109.K270.C430</v>
          </cell>
          <cell r="B205" t="str">
            <v>ZK109</v>
          </cell>
          <cell r="C205">
            <v>0</v>
          </cell>
          <cell r="D205">
            <v>0</v>
          </cell>
          <cell r="E205">
            <v>80</v>
          </cell>
          <cell r="F205">
            <v>0</v>
          </cell>
        </row>
        <row r="206">
          <cell r="A206" t="str">
            <v>ZK109.K270.C435</v>
          </cell>
          <cell r="B206" t="str">
            <v>ZK109</v>
          </cell>
          <cell r="C206">
            <v>0</v>
          </cell>
          <cell r="D206">
            <v>0</v>
          </cell>
          <cell r="E206">
            <v>315</v>
          </cell>
          <cell r="F206">
            <v>0</v>
          </cell>
        </row>
        <row r="207">
          <cell r="A207" t="str">
            <v>ZK109.K270.C700</v>
          </cell>
          <cell r="B207" t="str">
            <v>ZK109</v>
          </cell>
          <cell r="C207">
            <v>0</v>
          </cell>
          <cell r="D207">
            <v>0</v>
          </cell>
          <cell r="E207">
            <v>400</v>
          </cell>
          <cell r="F207">
            <v>0</v>
          </cell>
        </row>
        <row r="208">
          <cell r="A208" t="str">
            <v>ZK109.K270.I001</v>
          </cell>
          <cell r="B208" t="str">
            <v>ZK109</v>
          </cell>
          <cell r="C208">
            <v>0</v>
          </cell>
          <cell r="D208">
            <v>0</v>
          </cell>
          <cell r="E208">
            <v>1200</v>
          </cell>
          <cell r="F208">
            <v>0</v>
          </cell>
        </row>
        <row r="209">
          <cell r="A209" t="str">
            <v>ZK109.K271.C019</v>
          </cell>
          <cell r="B209" t="str">
            <v>ZK109</v>
          </cell>
          <cell r="C209">
            <v>0</v>
          </cell>
          <cell r="D209">
            <v>0</v>
          </cell>
          <cell r="E209">
            <v>106</v>
          </cell>
          <cell r="F209">
            <v>0</v>
          </cell>
        </row>
        <row r="210">
          <cell r="A210" t="str">
            <v>ZK109.K304.0000</v>
          </cell>
          <cell r="B210" t="str">
            <v>ZK109</v>
          </cell>
          <cell r="C210">
            <v>0</v>
          </cell>
          <cell r="D210">
            <v>3669</v>
          </cell>
          <cell r="E210">
            <v>0</v>
          </cell>
          <cell r="F210">
            <v>0</v>
          </cell>
        </row>
        <row r="211">
          <cell r="A211" t="str">
            <v>ZK109.K304.C009</v>
          </cell>
          <cell r="B211" t="str">
            <v>ZK109</v>
          </cell>
          <cell r="C211">
            <v>0</v>
          </cell>
          <cell r="D211">
            <v>187</v>
          </cell>
          <cell r="E211">
            <v>0</v>
          </cell>
          <cell r="F211">
            <v>0</v>
          </cell>
        </row>
        <row r="212">
          <cell r="A212" t="str">
            <v>ZK109.K318.C320</v>
          </cell>
          <cell r="B212" t="str">
            <v>ZK109</v>
          </cell>
          <cell r="C212">
            <v>0</v>
          </cell>
          <cell r="D212">
            <v>0</v>
          </cell>
          <cell r="E212">
            <v>0</v>
          </cell>
          <cell r="F212">
            <v>195</v>
          </cell>
        </row>
        <row r="213">
          <cell r="A213" t="str">
            <v>ZK110.K281.C019</v>
          </cell>
          <cell r="B213" t="str">
            <v>ZK110</v>
          </cell>
          <cell r="C213">
            <v>0</v>
          </cell>
          <cell r="D213">
            <v>0</v>
          </cell>
          <cell r="E213">
            <v>0</v>
          </cell>
          <cell r="F213">
            <v>1660</v>
          </cell>
        </row>
        <row r="214">
          <cell r="A214" t="str">
            <v>ZK110.K281.C140</v>
          </cell>
          <cell r="B214" t="str">
            <v>ZK110</v>
          </cell>
          <cell r="C214">
            <v>0</v>
          </cell>
          <cell r="D214">
            <v>0</v>
          </cell>
          <cell r="E214">
            <v>1610</v>
          </cell>
          <cell r="F214">
            <v>0</v>
          </cell>
        </row>
        <row r="215">
          <cell r="A215" t="str">
            <v>ZK110.K282.C320</v>
          </cell>
          <cell r="B215" t="str">
            <v>ZK110</v>
          </cell>
          <cell r="C215">
            <v>0</v>
          </cell>
          <cell r="D215">
            <v>0</v>
          </cell>
          <cell r="E215">
            <v>0</v>
          </cell>
          <cell r="F215">
            <v>215</v>
          </cell>
        </row>
        <row r="216">
          <cell r="A216" t="str">
            <v>ZK112.K115.C320</v>
          </cell>
          <cell r="B216" t="str">
            <v>ZK112</v>
          </cell>
          <cell r="C216">
            <v>0</v>
          </cell>
          <cell r="D216">
            <v>0</v>
          </cell>
          <cell r="E216">
            <v>13.2</v>
          </cell>
          <cell r="F216">
            <v>0</v>
          </cell>
        </row>
        <row r="217">
          <cell r="A217" t="str">
            <v>ZK112.K170.C390</v>
          </cell>
          <cell r="B217" t="str">
            <v>ZK112</v>
          </cell>
          <cell r="C217">
            <v>0</v>
          </cell>
          <cell r="D217">
            <v>0</v>
          </cell>
          <cell r="E217">
            <v>210</v>
          </cell>
          <cell r="F217">
            <v>0</v>
          </cell>
        </row>
        <row r="218">
          <cell r="A218" t="str">
            <v>ZK114.K005.C395</v>
          </cell>
          <cell r="B218" t="str">
            <v>ZK114</v>
          </cell>
          <cell r="C218">
            <v>0</v>
          </cell>
          <cell r="D218">
            <v>0</v>
          </cell>
          <cell r="E218">
            <v>0</v>
          </cell>
          <cell r="F218">
            <v>0</v>
          </cell>
        </row>
        <row r="219">
          <cell r="A219" t="str">
            <v>ZK114.K100.C390</v>
          </cell>
          <cell r="B219" t="str">
            <v>ZK114</v>
          </cell>
          <cell r="C219">
            <v>0</v>
          </cell>
          <cell r="D219">
            <v>350</v>
          </cell>
          <cell r="E219">
            <v>150</v>
          </cell>
          <cell r="F219">
            <v>0</v>
          </cell>
        </row>
        <row r="220">
          <cell r="A220" t="str">
            <v>ZK114.K100.C395</v>
          </cell>
          <cell r="B220" t="str">
            <v>ZK114</v>
          </cell>
          <cell r="C220">
            <v>0</v>
          </cell>
          <cell r="D220">
            <v>0</v>
          </cell>
          <cell r="E220">
            <v>150</v>
          </cell>
          <cell r="F220">
            <v>0</v>
          </cell>
        </row>
        <row r="221">
          <cell r="A221" t="str">
            <v>ZK114.K114.C395</v>
          </cell>
          <cell r="B221" t="str">
            <v>ZK114</v>
          </cell>
          <cell r="C221">
            <v>0</v>
          </cell>
          <cell r="D221">
            <v>0</v>
          </cell>
          <cell r="E221">
            <v>155.6</v>
          </cell>
          <cell r="F221">
            <v>0</v>
          </cell>
        </row>
        <row r="222">
          <cell r="A222" t="str">
            <v>ZK114.K115.C009</v>
          </cell>
          <cell r="B222" t="str">
            <v>ZK114</v>
          </cell>
          <cell r="C222">
            <v>0</v>
          </cell>
          <cell r="D222">
            <v>0</v>
          </cell>
          <cell r="E222">
            <v>17.850000000000001</v>
          </cell>
          <cell r="F222">
            <v>0</v>
          </cell>
        </row>
        <row r="223">
          <cell r="A223" t="str">
            <v>ZK114.K115.C020</v>
          </cell>
          <cell r="B223" t="str">
            <v>ZK114</v>
          </cell>
          <cell r="C223">
            <v>0</v>
          </cell>
          <cell r="D223">
            <v>0</v>
          </cell>
          <cell r="E223">
            <v>17.600000000000001</v>
          </cell>
          <cell r="F223">
            <v>0</v>
          </cell>
        </row>
        <row r="224">
          <cell r="A224" t="str">
            <v>ZK114.K115.C140</v>
          </cell>
          <cell r="B224" t="str">
            <v>ZK114</v>
          </cell>
          <cell r="C224">
            <v>0</v>
          </cell>
          <cell r="D224">
            <v>0</v>
          </cell>
          <cell r="E224">
            <v>24.8</v>
          </cell>
          <cell r="F224">
            <v>0</v>
          </cell>
        </row>
        <row r="225">
          <cell r="A225" t="str">
            <v>ZK114.K115.C395</v>
          </cell>
          <cell r="B225" t="str">
            <v>ZK114</v>
          </cell>
          <cell r="C225">
            <v>0</v>
          </cell>
          <cell r="D225">
            <v>0</v>
          </cell>
          <cell r="E225">
            <v>67.5</v>
          </cell>
          <cell r="F225">
            <v>0</v>
          </cell>
        </row>
        <row r="226">
          <cell r="A226" t="str">
            <v>ZK114.K115.C555</v>
          </cell>
          <cell r="B226" t="str">
            <v>ZK114</v>
          </cell>
          <cell r="C226">
            <v>0</v>
          </cell>
          <cell r="D226">
            <v>0</v>
          </cell>
          <cell r="E226">
            <v>90.8</v>
          </cell>
          <cell r="F226">
            <v>0</v>
          </cell>
        </row>
        <row r="227">
          <cell r="A227" t="str">
            <v>ZK114.K115.C850</v>
          </cell>
          <cell r="B227" t="str">
            <v>ZK114</v>
          </cell>
          <cell r="C227">
            <v>0</v>
          </cell>
          <cell r="D227">
            <v>0</v>
          </cell>
          <cell r="E227">
            <v>16.399999999999999</v>
          </cell>
          <cell r="F227">
            <v>0</v>
          </cell>
        </row>
        <row r="228">
          <cell r="A228" t="str">
            <v>ZK114.K117.C395</v>
          </cell>
          <cell r="B228" t="str">
            <v>ZK114</v>
          </cell>
          <cell r="C228">
            <v>0</v>
          </cell>
          <cell r="D228">
            <v>0</v>
          </cell>
          <cell r="E228">
            <v>137.06</v>
          </cell>
          <cell r="F228">
            <v>0</v>
          </cell>
        </row>
        <row r="229">
          <cell r="A229" t="str">
            <v>ZK114.K120.C009</v>
          </cell>
          <cell r="B229" t="str">
            <v>ZK114</v>
          </cell>
          <cell r="C229">
            <v>0</v>
          </cell>
          <cell r="D229">
            <v>0</v>
          </cell>
          <cell r="E229">
            <v>169.5</v>
          </cell>
          <cell r="F229">
            <v>115</v>
          </cell>
        </row>
        <row r="230">
          <cell r="A230" t="str">
            <v>ZK114.K120.C030</v>
          </cell>
          <cell r="B230" t="str">
            <v>ZK114</v>
          </cell>
          <cell r="C230">
            <v>0</v>
          </cell>
          <cell r="D230">
            <v>0</v>
          </cell>
          <cell r="E230">
            <v>58.33</v>
          </cell>
          <cell r="F230">
            <v>0</v>
          </cell>
        </row>
        <row r="231">
          <cell r="A231" t="str">
            <v>ZK114.K133.0000</v>
          </cell>
          <cell r="B231" t="str">
            <v>ZK114</v>
          </cell>
          <cell r="C231">
            <v>0</v>
          </cell>
          <cell r="D231">
            <v>26.88</v>
          </cell>
          <cell r="E231">
            <v>0</v>
          </cell>
          <cell r="F231">
            <v>0</v>
          </cell>
        </row>
        <row r="232">
          <cell r="A232" t="str">
            <v>ZK114.K133.C181</v>
          </cell>
          <cell r="B232" t="str">
            <v>ZK114</v>
          </cell>
          <cell r="C232">
            <v>0</v>
          </cell>
          <cell r="D232">
            <v>0</v>
          </cell>
          <cell r="E232">
            <v>6.7</v>
          </cell>
          <cell r="F232">
            <v>0</v>
          </cell>
        </row>
        <row r="233">
          <cell r="A233" t="str">
            <v>ZK114.K133.C395</v>
          </cell>
          <cell r="B233" t="str">
            <v>ZK114</v>
          </cell>
          <cell r="C233">
            <v>0</v>
          </cell>
          <cell r="D233">
            <v>0</v>
          </cell>
          <cell r="E233">
            <v>12</v>
          </cell>
          <cell r="F233">
            <v>0</v>
          </cell>
        </row>
        <row r="234">
          <cell r="A234" t="str">
            <v>ZK114.K170.C390</v>
          </cell>
          <cell r="B234" t="str">
            <v>ZK114</v>
          </cell>
          <cell r="C234">
            <v>0</v>
          </cell>
          <cell r="D234">
            <v>0</v>
          </cell>
          <cell r="E234">
            <v>7239.5</v>
          </cell>
          <cell r="F234">
            <v>0</v>
          </cell>
        </row>
        <row r="235">
          <cell r="A235" t="str">
            <v>ZK114.K176.C140</v>
          </cell>
          <cell r="B235" t="str">
            <v>ZK114</v>
          </cell>
          <cell r="C235">
            <v>0</v>
          </cell>
          <cell r="D235">
            <v>0</v>
          </cell>
          <cell r="E235">
            <v>10</v>
          </cell>
          <cell r="F235">
            <v>0</v>
          </cell>
        </row>
        <row r="236">
          <cell r="A236" t="str">
            <v>ZK114.K299.C009</v>
          </cell>
          <cell r="B236" t="str">
            <v>ZK114</v>
          </cell>
          <cell r="C236">
            <v>0</v>
          </cell>
          <cell r="D236">
            <v>5076.1899999999996</v>
          </cell>
          <cell r="E236">
            <v>101.28</v>
          </cell>
          <cell r="F236">
            <v>0</v>
          </cell>
        </row>
        <row r="237">
          <cell r="A237" t="str">
            <v>ZK114.K299.C140</v>
          </cell>
          <cell r="B237" t="str">
            <v>ZK114</v>
          </cell>
          <cell r="C237">
            <v>0</v>
          </cell>
          <cell r="D237">
            <v>0</v>
          </cell>
          <cell r="E237">
            <v>291.14999999999998</v>
          </cell>
          <cell r="F237">
            <v>0</v>
          </cell>
        </row>
        <row r="238">
          <cell r="A238" t="str">
            <v>ZK114.K299.C320</v>
          </cell>
          <cell r="B238" t="str">
            <v>ZK114</v>
          </cell>
          <cell r="C238">
            <v>0</v>
          </cell>
          <cell r="D238">
            <v>0</v>
          </cell>
          <cell r="E238">
            <v>31.3</v>
          </cell>
          <cell r="F238">
            <v>84.3</v>
          </cell>
        </row>
        <row r="239">
          <cell r="A239" t="str">
            <v>ZK114.K299.C330</v>
          </cell>
          <cell r="B239" t="str">
            <v>ZK114</v>
          </cell>
          <cell r="C239">
            <v>0</v>
          </cell>
          <cell r="D239">
            <v>0</v>
          </cell>
          <cell r="E239">
            <v>23.4</v>
          </cell>
          <cell r="F239">
            <v>0</v>
          </cell>
        </row>
        <row r="240">
          <cell r="A240" t="str">
            <v>ZK114.K299.C360</v>
          </cell>
          <cell r="B240" t="str">
            <v>ZK114</v>
          </cell>
          <cell r="C240">
            <v>0</v>
          </cell>
          <cell r="D240">
            <v>0</v>
          </cell>
          <cell r="E240">
            <v>336.92</v>
          </cell>
          <cell r="F240">
            <v>0</v>
          </cell>
        </row>
        <row r="241">
          <cell r="A241" t="str">
            <v>ZK114.K299.C430</v>
          </cell>
          <cell r="B241" t="str">
            <v>ZK114</v>
          </cell>
          <cell r="C241">
            <v>0</v>
          </cell>
          <cell r="D241">
            <v>0</v>
          </cell>
          <cell r="E241">
            <v>3.9</v>
          </cell>
          <cell r="F241">
            <v>0</v>
          </cell>
        </row>
        <row r="242">
          <cell r="A242" t="str">
            <v>ZK114.K299.C555</v>
          </cell>
          <cell r="B242" t="str">
            <v>ZK114</v>
          </cell>
          <cell r="C242">
            <v>0</v>
          </cell>
          <cell r="D242">
            <v>0</v>
          </cell>
          <cell r="E242">
            <v>6</v>
          </cell>
          <cell r="F242">
            <v>0</v>
          </cell>
        </row>
        <row r="243">
          <cell r="A243" t="str">
            <v>ZK114.K299.I001</v>
          </cell>
          <cell r="B243" t="str">
            <v>ZK114</v>
          </cell>
          <cell r="C243">
            <v>0</v>
          </cell>
          <cell r="D243">
            <v>0</v>
          </cell>
          <cell r="E243">
            <v>0</v>
          </cell>
          <cell r="F243">
            <v>0</v>
          </cell>
        </row>
        <row r="244">
          <cell r="A244" t="str">
            <v>ZK200.0001</v>
          </cell>
          <cell r="B244" t="str">
            <v>ZK200</v>
          </cell>
          <cell r="C244">
            <v>0</v>
          </cell>
          <cell r="D244">
            <v>0</v>
          </cell>
          <cell r="E244">
            <v>0</v>
          </cell>
          <cell r="F244">
            <v>0</v>
          </cell>
        </row>
        <row r="245">
          <cell r="A245" t="str">
            <v>ZK200.0008</v>
          </cell>
          <cell r="B245" t="str">
            <v>ZK200</v>
          </cell>
          <cell r="C245">
            <v>0</v>
          </cell>
          <cell r="D245">
            <v>0</v>
          </cell>
          <cell r="E245">
            <v>0</v>
          </cell>
          <cell r="F245">
            <v>0</v>
          </cell>
        </row>
        <row r="246">
          <cell r="A246" t="str">
            <v>ZK200.0009</v>
          </cell>
          <cell r="B246" t="str">
            <v>ZK200</v>
          </cell>
          <cell r="C246">
            <v>0</v>
          </cell>
          <cell r="D246">
            <v>0</v>
          </cell>
          <cell r="E246">
            <v>0</v>
          </cell>
          <cell r="F246">
            <v>0</v>
          </cell>
        </row>
        <row r="247">
          <cell r="A247" t="str">
            <v>ZK200.4810</v>
          </cell>
          <cell r="B247" t="str">
            <v>ZK200</v>
          </cell>
          <cell r="C247">
            <v>0</v>
          </cell>
          <cell r="D247">
            <v>0</v>
          </cell>
          <cell r="E247">
            <v>0</v>
          </cell>
          <cell r="F247">
            <v>0</v>
          </cell>
        </row>
        <row r="248">
          <cell r="A248" t="str">
            <v>ZK200.K001</v>
          </cell>
          <cell r="B248" t="str">
            <v>ZK200</v>
          </cell>
          <cell r="C248">
            <v>0</v>
          </cell>
          <cell r="D248">
            <v>0</v>
          </cell>
          <cell r="E248">
            <v>0</v>
          </cell>
          <cell r="F248">
            <v>0</v>
          </cell>
        </row>
        <row r="249">
          <cell r="A249" t="str">
            <v>ZK200.K006</v>
          </cell>
          <cell r="B249" t="str">
            <v>ZK200</v>
          </cell>
          <cell r="C249">
            <v>0</v>
          </cell>
          <cell r="D249">
            <v>0</v>
          </cell>
          <cell r="E249">
            <v>0</v>
          </cell>
          <cell r="F249">
            <v>0</v>
          </cell>
        </row>
        <row r="250">
          <cell r="A250" t="str">
            <v>ZK200.K100</v>
          </cell>
          <cell r="B250" t="str">
            <v>ZK200</v>
          </cell>
          <cell r="C250">
            <v>0</v>
          </cell>
          <cell r="D250">
            <v>526.24</v>
          </cell>
          <cell r="E250">
            <v>2796.45</v>
          </cell>
          <cell r="F250">
            <v>382.5</v>
          </cell>
        </row>
        <row r="251">
          <cell r="A251" t="str">
            <v>ZK200.K102</v>
          </cell>
          <cell r="B251" t="str">
            <v>ZK200</v>
          </cell>
          <cell r="C251">
            <v>0</v>
          </cell>
          <cell r="D251">
            <v>7060.95</v>
          </cell>
          <cell r="E251">
            <v>1725</v>
          </cell>
          <cell r="F251">
            <v>0</v>
          </cell>
        </row>
        <row r="252">
          <cell r="A252" t="str">
            <v>ZK200.K104</v>
          </cell>
          <cell r="B252" t="str">
            <v>ZK200</v>
          </cell>
          <cell r="C252">
            <v>0</v>
          </cell>
          <cell r="D252">
            <v>318.92</v>
          </cell>
          <cell r="E252">
            <v>408</v>
          </cell>
          <cell r="F252">
            <v>0</v>
          </cell>
        </row>
        <row r="253">
          <cell r="A253" t="str">
            <v>ZK200.K115</v>
          </cell>
          <cell r="B253" t="str">
            <v>ZK200</v>
          </cell>
          <cell r="C253">
            <v>0</v>
          </cell>
          <cell r="D253">
            <v>3449.29</v>
          </cell>
          <cell r="E253">
            <v>6956.47</v>
          </cell>
          <cell r="F253">
            <v>0</v>
          </cell>
        </row>
        <row r="254">
          <cell r="A254" t="str">
            <v>ZK200.K116</v>
          </cell>
          <cell r="B254" t="str">
            <v>ZK200</v>
          </cell>
          <cell r="C254">
            <v>0</v>
          </cell>
          <cell r="D254">
            <v>610.95000000000005</v>
          </cell>
          <cell r="E254">
            <v>1147.45</v>
          </cell>
          <cell r="F254">
            <v>720</v>
          </cell>
        </row>
        <row r="255">
          <cell r="A255" t="str">
            <v>ZK200.K119</v>
          </cell>
          <cell r="B255" t="str">
            <v>ZK200</v>
          </cell>
          <cell r="C255">
            <v>0</v>
          </cell>
          <cell r="D255">
            <v>127.93</v>
          </cell>
          <cell r="E255">
            <v>0</v>
          </cell>
          <cell r="F255">
            <v>0</v>
          </cell>
        </row>
        <row r="256">
          <cell r="A256" t="str">
            <v>ZK200.K120</v>
          </cell>
          <cell r="B256" t="str">
            <v>ZK200</v>
          </cell>
          <cell r="C256">
            <v>0</v>
          </cell>
          <cell r="D256">
            <v>1471.81</v>
          </cell>
          <cell r="E256">
            <v>1168.6199999999999</v>
          </cell>
          <cell r="F256">
            <v>0</v>
          </cell>
        </row>
        <row r="257">
          <cell r="A257" t="str">
            <v>ZK200.K130</v>
          </cell>
          <cell r="B257" t="str">
            <v>ZK200</v>
          </cell>
          <cell r="C257">
            <v>0</v>
          </cell>
          <cell r="D257">
            <v>0</v>
          </cell>
          <cell r="E257">
            <v>394.03</v>
          </cell>
          <cell r="F257">
            <v>0</v>
          </cell>
        </row>
        <row r="258">
          <cell r="A258" t="str">
            <v>ZK200.K133</v>
          </cell>
          <cell r="B258" t="str">
            <v>ZK200</v>
          </cell>
          <cell r="C258">
            <v>0</v>
          </cell>
          <cell r="D258">
            <v>441.7</v>
          </cell>
          <cell r="E258">
            <v>575</v>
          </cell>
          <cell r="F258">
            <v>0</v>
          </cell>
        </row>
        <row r="259">
          <cell r="A259" t="str">
            <v>ZK200.K134</v>
          </cell>
          <cell r="B259" t="str">
            <v>ZK200</v>
          </cell>
          <cell r="C259">
            <v>0</v>
          </cell>
          <cell r="D259">
            <v>0</v>
          </cell>
          <cell r="E259">
            <v>3740.98</v>
          </cell>
          <cell r="F259">
            <v>0</v>
          </cell>
        </row>
        <row r="260">
          <cell r="A260" t="str">
            <v>ZK200.K138</v>
          </cell>
          <cell r="B260" t="str">
            <v>ZK200</v>
          </cell>
          <cell r="C260">
            <v>0</v>
          </cell>
          <cell r="D260">
            <v>545.5</v>
          </cell>
          <cell r="E260">
            <v>15</v>
          </cell>
          <cell r="F260">
            <v>0</v>
          </cell>
        </row>
        <row r="261">
          <cell r="A261" t="str">
            <v>ZK200.K175</v>
          </cell>
          <cell r="B261" t="str">
            <v>ZK200</v>
          </cell>
          <cell r="C261">
            <v>0</v>
          </cell>
          <cell r="D261">
            <v>0</v>
          </cell>
          <cell r="E261">
            <v>341.96</v>
          </cell>
          <cell r="F261">
            <v>0</v>
          </cell>
        </row>
        <row r="262">
          <cell r="A262" t="str">
            <v>ZK200.K300</v>
          </cell>
          <cell r="B262" t="str">
            <v>ZK200</v>
          </cell>
          <cell r="C262">
            <v>0</v>
          </cell>
          <cell r="D262">
            <v>928.32</v>
          </cell>
          <cell r="E262">
            <v>9676.49</v>
          </cell>
          <cell r="F262">
            <v>1723</v>
          </cell>
        </row>
        <row r="263">
          <cell r="A263" t="str">
            <v>ZK200.K302</v>
          </cell>
          <cell r="B263" t="str">
            <v>ZK200</v>
          </cell>
          <cell r="C263">
            <v>0</v>
          </cell>
          <cell r="D263">
            <v>0</v>
          </cell>
          <cell r="E263">
            <v>226.52</v>
          </cell>
          <cell r="F263">
            <v>0</v>
          </cell>
        </row>
        <row r="264">
          <cell r="A264" t="str">
            <v>ZK200.K303</v>
          </cell>
          <cell r="B264" t="str">
            <v>ZK200</v>
          </cell>
          <cell r="C264">
            <v>0</v>
          </cell>
          <cell r="D264">
            <v>0</v>
          </cell>
          <cell r="E264">
            <v>19</v>
          </cell>
          <cell r="F264">
            <v>0</v>
          </cell>
        </row>
        <row r="265">
          <cell r="A265" t="str">
            <v>ZK200.K306</v>
          </cell>
          <cell r="B265" t="str">
            <v>ZK200</v>
          </cell>
          <cell r="C265">
            <v>0</v>
          </cell>
          <cell r="D265">
            <v>24980</v>
          </cell>
          <cell r="E265">
            <v>6700</v>
          </cell>
          <cell r="F265">
            <v>0</v>
          </cell>
        </row>
        <row r="266">
          <cell r="A266" t="str">
            <v>ZK200.K307</v>
          </cell>
          <cell r="B266" t="str">
            <v>ZK200</v>
          </cell>
          <cell r="C266">
            <v>0</v>
          </cell>
          <cell r="D266">
            <v>20985.3</v>
          </cell>
          <cell r="E266">
            <v>2775.95</v>
          </cell>
          <cell r="F266">
            <v>0</v>
          </cell>
        </row>
        <row r="267">
          <cell r="A267" t="str">
            <v>ZK200.K317</v>
          </cell>
          <cell r="B267" t="str">
            <v>ZK200</v>
          </cell>
          <cell r="C267">
            <v>0</v>
          </cell>
          <cell r="D267">
            <v>0</v>
          </cell>
          <cell r="E267">
            <v>91.8</v>
          </cell>
          <cell r="F267">
            <v>0</v>
          </cell>
        </row>
        <row r="268">
          <cell r="A268" t="str">
            <v>ZK200.K342</v>
          </cell>
          <cell r="B268" t="str">
            <v>ZK200</v>
          </cell>
          <cell r="C268">
            <v>0</v>
          </cell>
          <cell r="D268">
            <v>0</v>
          </cell>
          <cell r="E268">
            <v>8</v>
          </cell>
          <cell r="F268">
            <v>0</v>
          </cell>
        </row>
        <row r="269">
          <cell r="A269" t="str">
            <v>ZK201.K005</v>
          </cell>
          <cell r="B269" t="str">
            <v>ZK201</v>
          </cell>
          <cell r="C269">
            <v>0</v>
          </cell>
          <cell r="D269">
            <v>0</v>
          </cell>
          <cell r="E269">
            <v>0</v>
          </cell>
          <cell r="F269">
            <v>0</v>
          </cell>
        </row>
        <row r="270">
          <cell r="A270" t="str">
            <v>ZK201.K104</v>
          </cell>
          <cell r="B270" t="str">
            <v>ZK201</v>
          </cell>
          <cell r="C270">
            <v>0</v>
          </cell>
          <cell r="D270">
            <v>0</v>
          </cell>
          <cell r="E270">
            <v>0</v>
          </cell>
          <cell r="F270">
            <v>0</v>
          </cell>
        </row>
        <row r="271">
          <cell r="A271" t="str">
            <v>ZK201.K115</v>
          </cell>
          <cell r="B271" t="str">
            <v>ZK201</v>
          </cell>
          <cell r="C271">
            <v>0</v>
          </cell>
          <cell r="D271">
            <v>0</v>
          </cell>
          <cell r="E271">
            <v>159.72999999999999</v>
          </cell>
          <cell r="F271">
            <v>0</v>
          </cell>
        </row>
        <row r="272">
          <cell r="A272" t="str">
            <v>ZK201.K138</v>
          </cell>
          <cell r="B272" t="str">
            <v>ZK201</v>
          </cell>
          <cell r="C272">
            <v>0</v>
          </cell>
          <cell r="D272">
            <v>4424</v>
          </cell>
          <cell r="E272">
            <v>57086.59</v>
          </cell>
          <cell r="F272">
            <v>0</v>
          </cell>
        </row>
        <row r="273">
          <cell r="A273" t="str">
            <v>ZK201.K158</v>
          </cell>
          <cell r="B273" t="str">
            <v>ZK201</v>
          </cell>
          <cell r="C273">
            <v>0</v>
          </cell>
          <cell r="D273">
            <v>8010</v>
          </cell>
          <cell r="E273">
            <v>650</v>
          </cell>
          <cell r="F273">
            <v>11340</v>
          </cell>
        </row>
        <row r="274">
          <cell r="A274" t="str">
            <v>ZK201.K159</v>
          </cell>
          <cell r="B274" t="str">
            <v>ZK201</v>
          </cell>
          <cell r="C274">
            <v>0</v>
          </cell>
          <cell r="D274">
            <v>5800</v>
          </cell>
          <cell r="E274">
            <v>5000</v>
          </cell>
          <cell r="F274">
            <v>0</v>
          </cell>
        </row>
        <row r="275">
          <cell r="A275" t="str">
            <v>ZK201.K160</v>
          </cell>
          <cell r="B275" t="str">
            <v>ZK201</v>
          </cell>
          <cell r="C275">
            <v>0</v>
          </cell>
          <cell r="D275">
            <v>1300</v>
          </cell>
          <cell r="E275">
            <v>10700</v>
          </cell>
          <cell r="F275">
            <v>14975</v>
          </cell>
        </row>
        <row r="276">
          <cell r="A276" t="str">
            <v>ZK201.K201</v>
          </cell>
          <cell r="B276" t="str">
            <v>ZK201</v>
          </cell>
          <cell r="C276">
            <v>0</v>
          </cell>
          <cell r="D276">
            <v>0</v>
          </cell>
          <cell r="E276">
            <v>3174.7</v>
          </cell>
          <cell r="F276">
            <v>0</v>
          </cell>
        </row>
        <row r="277">
          <cell r="A277" t="str">
            <v>ZK201.K301</v>
          </cell>
          <cell r="B277" t="str">
            <v>ZK201</v>
          </cell>
          <cell r="C277">
            <v>0</v>
          </cell>
          <cell r="D277">
            <v>131202.65</v>
          </cell>
          <cell r="E277">
            <v>9315.18</v>
          </cell>
          <cell r="F277">
            <v>0</v>
          </cell>
        </row>
        <row r="278">
          <cell r="A278" t="str">
            <v>ZK201.K302</v>
          </cell>
          <cell r="B278" t="str">
            <v>ZK201</v>
          </cell>
          <cell r="C278">
            <v>0</v>
          </cell>
          <cell r="D278">
            <v>0</v>
          </cell>
          <cell r="E278">
            <v>277819</v>
          </cell>
          <cell r="F278">
            <v>2350</v>
          </cell>
        </row>
        <row r="279">
          <cell r="A279" t="str">
            <v>ZK201.K303</v>
          </cell>
          <cell r="B279" t="str">
            <v>ZK201</v>
          </cell>
          <cell r="C279">
            <v>0</v>
          </cell>
          <cell r="D279">
            <v>12640.25</v>
          </cell>
          <cell r="E279">
            <v>48938.78</v>
          </cell>
          <cell r="F279">
            <v>1805</v>
          </cell>
        </row>
        <row r="280">
          <cell r="A280" t="str">
            <v>ZK201.K304</v>
          </cell>
          <cell r="B280" t="str">
            <v>ZK201</v>
          </cell>
          <cell r="C280">
            <v>0</v>
          </cell>
          <cell r="D280">
            <v>50397.43</v>
          </cell>
          <cell r="E280">
            <v>138031.82</v>
          </cell>
          <cell r="F280">
            <v>7151.2</v>
          </cell>
        </row>
        <row r="281">
          <cell r="A281" t="str">
            <v>ZK201.K307</v>
          </cell>
          <cell r="B281" t="str">
            <v>ZK201</v>
          </cell>
          <cell r="C281">
            <v>0</v>
          </cell>
          <cell r="D281">
            <v>0</v>
          </cell>
          <cell r="E281">
            <v>2800</v>
          </cell>
          <cell r="F281">
            <v>2800</v>
          </cell>
        </row>
        <row r="282">
          <cell r="A282" t="str">
            <v>ZK201.K308</v>
          </cell>
          <cell r="B282" t="str">
            <v>ZK201</v>
          </cell>
          <cell r="C282">
            <v>0</v>
          </cell>
          <cell r="D282">
            <v>264</v>
          </cell>
          <cell r="E282">
            <v>10885.23</v>
          </cell>
          <cell r="F282">
            <v>0</v>
          </cell>
        </row>
        <row r="283">
          <cell r="A283" t="str">
            <v>ZK201.K309</v>
          </cell>
          <cell r="B283" t="str">
            <v>ZK201</v>
          </cell>
          <cell r="C283">
            <v>0</v>
          </cell>
          <cell r="D283">
            <v>3017.37</v>
          </cell>
          <cell r="E283">
            <v>1800</v>
          </cell>
          <cell r="F283">
            <v>100</v>
          </cell>
        </row>
        <row r="284">
          <cell r="A284" t="str">
            <v>ZK201.K310</v>
          </cell>
          <cell r="B284" t="str">
            <v>ZK201</v>
          </cell>
          <cell r="C284">
            <v>0</v>
          </cell>
          <cell r="D284">
            <v>0</v>
          </cell>
          <cell r="E284">
            <v>15742.5</v>
          </cell>
          <cell r="F284">
            <v>35</v>
          </cell>
        </row>
        <row r="285">
          <cell r="A285" t="str">
            <v>ZK202.K160</v>
          </cell>
          <cell r="B285" t="str">
            <v>ZK202</v>
          </cell>
          <cell r="C285">
            <v>0</v>
          </cell>
          <cell r="D285">
            <v>150</v>
          </cell>
          <cell r="E285">
            <v>2351.15</v>
          </cell>
          <cell r="F285">
            <v>1223.5999999999999</v>
          </cell>
        </row>
        <row r="286">
          <cell r="A286" t="str">
            <v>ZK202.K316</v>
          </cell>
          <cell r="B286" t="str">
            <v>ZK202</v>
          </cell>
          <cell r="C286">
            <v>0</v>
          </cell>
          <cell r="D286">
            <v>3125</v>
          </cell>
          <cell r="E286">
            <v>57250</v>
          </cell>
          <cell r="F286">
            <v>132750</v>
          </cell>
        </row>
        <row r="287">
          <cell r="A287" t="str">
            <v>ZK202.K317</v>
          </cell>
          <cell r="B287" t="str">
            <v>ZK202</v>
          </cell>
          <cell r="C287">
            <v>0</v>
          </cell>
          <cell r="D287">
            <v>0</v>
          </cell>
          <cell r="E287">
            <v>471.46</v>
          </cell>
          <cell r="F287">
            <v>0</v>
          </cell>
        </row>
        <row r="288">
          <cell r="A288" t="str">
            <v>ZK202.K319</v>
          </cell>
          <cell r="B288" t="str">
            <v>ZK202</v>
          </cell>
          <cell r="C288">
            <v>0</v>
          </cell>
          <cell r="D288">
            <v>0</v>
          </cell>
          <cell r="E288">
            <v>0</v>
          </cell>
          <cell r="F288">
            <v>3500</v>
          </cell>
        </row>
        <row r="289">
          <cell r="A289" t="str">
            <v>ZK203.K005</v>
          </cell>
          <cell r="B289" t="str">
            <v>ZK203</v>
          </cell>
          <cell r="C289">
            <v>0</v>
          </cell>
          <cell r="D289">
            <v>0</v>
          </cell>
          <cell r="E289">
            <v>0</v>
          </cell>
          <cell r="F289">
            <v>0</v>
          </cell>
        </row>
        <row r="290">
          <cell r="A290" t="str">
            <v>ZK203.K130</v>
          </cell>
          <cell r="B290" t="str">
            <v>ZK203</v>
          </cell>
          <cell r="C290">
            <v>0</v>
          </cell>
          <cell r="D290">
            <v>20.63</v>
          </cell>
          <cell r="E290">
            <v>0</v>
          </cell>
          <cell r="F290">
            <v>0</v>
          </cell>
        </row>
        <row r="291">
          <cell r="A291" t="str">
            <v>ZK203.K160</v>
          </cell>
          <cell r="B291" t="str">
            <v>ZK203</v>
          </cell>
          <cell r="C291">
            <v>0</v>
          </cell>
          <cell r="D291">
            <v>200</v>
          </cell>
          <cell r="E291">
            <v>5257.5</v>
          </cell>
          <cell r="F291">
            <v>9037.5</v>
          </cell>
        </row>
        <row r="292">
          <cell r="A292" t="str">
            <v>ZK203.K310</v>
          </cell>
          <cell r="B292" t="str">
            <v>ZK203</v>
          </cell>
          <cell r="C292">
            <v>0</v>
          </cell>
          <cell r="D292">
            <v>-20.63</v>
          </cell>
          <cell r="E292">
            <v>0</v>
          </cell>
          <cell r="F292">
            <v>0</v>
          </cell>
        </row>
        <row r="293">
          <cell r="A293" t="str">
            <v>ZK203.K324</v>
          </cell>
          <cell r="B293" t="str">
            <v>ZK203</v>
          </cell>
          <cell r="C293">
            <v>0</v>
          </cell>
          <cell r="D293">
            <v>66069.62</v>
          </cell>
          <cell r="E293">
            <v>231377.82</v>
          </cell>
          <cell r="F293">
            <v>0</v>
          </cell>
        </row>
        <row r="294">
          <cell r="A294" t="str">
            <v>ZK203.K325</v>
          </cell>
          <cell r="B294" t="str">
            <v>ZK203</v>
          </cell>
          <cell r="C294">
            <v>0</v>
          </cell>
          <cell r="D294">
            <v>0</v>
          </cell>
          <cell r="E294">
            <v>2904</v>
          </cell>
          <cell r="F294">
            <v>28547.5</v>
          </cell>
        </row>
        <row r="295">
          <cell r="A295" t="str">
            <v>ZK203.K326</v>
          </cell>
          <cell r="B295" t="str">
            <v>ZK203</v>
          </cell>
          <cell r="C295">
            <v>0</v>
          </cell>
          <cell r="D295">
            <v>20426.55</v>
          </cell>
          <cell r="E295">
            <v>67035.37</v>
          </cell>
          <cell r="F295">
            <v>156857.5</v>
          </cell>
        </row>
        <row r="296">
          <cell r="A296" t="str">
            <v>ZK203.K327</v>
          </cell>
          <cell r="B296" t="str">
            <v>ZK203</v>
          </cell>
          <cell r="C296">
            <v>0</v>
          </cell>
          <cell r="D296">
            <v>11193.32</v>
          </cell>
          <cell r="E296">
            <v>7479.23</v>
          </cell>
          <cell r="F296">
            <v>0</v>
          </cell>
        </row>
        <row r="297">
          <cell r="A297" t="str">
            <v>ZK203.K329</v>
          </cell>
          <cell r="B297" t="str">
            <v>ZK203</v>
          </cell>
          <cell r="C297">
            <v>0</v>
          </cell>
          <cell r="D297">
            <v>1502.65</v>
          </cell>
          <cell r="E297">
            <v>332.61</v>
          </cell>
          <cell r="F297">
            <v>0</v>
          </cell>
        </row>
        <row r="298">
          <cell r="A298" t="str">
            <v>ZK204.K115</v>
          </cell>
          <cell r="B298" t="str">
            <v>ZK204</v>
          </cell>
          <cell r="C298">
            <v>0</v>
          </cell>
          <cell r="D298">
            <v>0</v>
          </cell>
          <cell r="E298">
            <v>0</v>
          </cell>
          <cell r="F298">
            <v>0</v>
          </cell>
        </row>
        <row r="299">
          <cell r="A299" t="str">
            <v>ZK204.K133</v>
          </cell>
          <cell r="B299" t="str">
            <v>ZK204</v>
          </cell>
          <cell r="C299">
            <v>0</v>
          </cell>
          <cell r="D299">
            <v>0</v>
          </cell>
          <cell r="E299">
            <v>0</v>
          </cell>
          <cell r="F299">
            <v>0</v>
          </cell>
        </row>
        <row r="300">
          <cell r="A300" t="str">
            <v>ZK204.K134</v>
          </cell>
          <cell r="B300" t="str">
            <v>ZK204</v>
          </cell>
          <cell r="C300">
            <v>0</v>
          </cell>
          <cell r="D300">
            <v>0</v>
          </cell>
          <cell r="E300">
            <v>0</v>
          </cell>
          <cell r="F300">
            <v>0</v>
          </cell>
        </row>
        <row r="301">
          <cell r="A301" t="str">
            <v>ZK204.K160</v>
          </cell>
          <cell r="B301" t="str">
            <v>ZK204</v>
          </cell>
          <cell r="C301">
            <v>0</v>
          </cell>
          <cell r="D301">
            <v>0</v>
          </cell>
          <cell r="E301">
            <v>2430</v>
          </cell>
          <cell r="F301">
            <v>0</v>
          </cell>
        </row>
        <row r="302">
          <cell r="A302" t="str">
            <v>ZK204.K334</v>
          </cell>
          <cell r="B302" t="str">
            <v>ZK204</v>
          </cell>
          <cell r="C302">
            <v>0</v>
          </cell>
          <cell r="D302">
            <v>28667.58</v>
          </cell>
          <cell r="E302">
            <v>70710.48</v>
          </cell>
          <cell r="F302">
            <v>7465</v>
          </cell>
        </row>
        <row r="303">
          <cell r="A303" t="str">
            <v>ZK204.K335</v>
          </cell>
          <cell r="B303" t="str">
            <v>ZK204</v>
          </cell>
          <cell r="C303">
            <v>0</v>
          </cell>
          <cell r="D303">
            <v>4267.95</v>
          </cell>
          <cell r="E303">
            <v>4048.65</v>
          </cell>
          <cell r="F303">
            <v>29110</v>
          </cell>
        </row>
        <row r="304">
          <cell r="A304" t="str">
            <v>ZK204.K336</v>
          </cell>
          <cell r="B304" t="str">
            <v>ZK204</v>
          </cell>
          <cell r="C304">
            <v>0</v>
          </cell>
          <cell r="D304">
            <v>870.1</v>
          </cell>
          <cell r="E304">
            <v>200</v>
          </cell>
          <cell r="F304">
            <v>0</v>
          </cell>
        </row>
        <row r="305">
          <cell r="A305" t="str">
            <v>ZK204.K352</v>
          </cell>
          <cell r="B305" t="str">
            <v>ZK204</v>
          </cell>
          <cell r="C305">
            <v>0</v>
          </cell>
          <cell r="D305">
            <v>0</v>
          </cell>
          <cell r="E305">
            <v>0</v>
          </cell>
          <cell r="F305">
            <v>0</v>
          </cell>
        </row>
        <row r="306">
          <cell r="A306" t="str">
            <v>ZK204.K353</v>
          </cell>
          <cell r="B306" t="str">
            <v>ZK204</v>
          </cell>
          <cell r="C306">
            <v>0</v>
          </cell>
          <cell r="D306">
            <v>0</v>
          </cell>
          <cell r="E306">
            <v>0</v>
          </cell>
          <cell r="F306">
            <v>0</v>
          </cell>
        </row>
        <row r="307">
          <cell r="A307" t="str">
            <v>ZK205.K120</v>
          </cell>
          <cell r="B307" t="str">
            <v>ZK205</v>
          </cell>
          <cell r="C307">
            <v>0</v>
          </cell>
          <cell r="D307">
            <v>0</v>
          </cell>
          <cell r="E307">
            <v>74</v>
          </cell>
          <cell r="F307">
            <v>0</v>
          </cell>
        </row>
        <row r="308">
          <cell r="A308" t="str">
            <v>ZK205.K136</v>
          </cell>
          <cell r="B308" t="str">
            <v>ZK205</v>
          </cell>
          <cell r="C308">
            <v>0</v>
          </cell>
          <cell r="D308">
            <v>0</v>
          </cell>
          <cell r="E308">
            <v>0</v>
          </cell>
          <cell r="F308">
            <v>0</v>
          </cell>
        </row>
        <row r="309">
          <cell r="A309" t="str">
            <v>ZK205.K307</v>
          </cell>
          <cell r="B309" t="str">
            <v>ZK205</v>
          </cell>
          <cell r="C309">
            <v>0</v>
          </cell>
          <cell r="D309">
            <v>7500</v>
          </cell>
          <cell r="E309">
            <v>6340.93</v>
          </cell>
          <cell r="F309">
            <v>418</v>
          </cell>
        </row>
        <row r="310">
          <cell r="A310" t="str">
            <v>ZK205.K308</v>
          </cell>
          <cell r="B310" t="str">
            <v>ZK205</v>
          </cell>
          <cell r="C310">
            <v>0</v>
          </cell>
          <cell r="D310">
            <v>0</v>
          </cell>
          <cell r="E310">
            <v>0</v>
          </cell>
          <cell r="F310">
            <v>1000</v>
          </cell>
        </row>
        <row r="311">
          <cell r="A311" t="str">
            <v>ZK205.K334</v>
          </cell>
          <cell r="B311" t="str">
            <v>ZK205</v>
          </cell>
          <cell r="C311">
            <v>0</v>
          </cell>
          <cell r="D311">
            <v>0</v>
          </cell>
          <cell r="E311">
            <v>9.17</v>
          </cell>
          <cell r="F311">
            <v>0</v>
          </cell>
        </row>
        <row r="312">
          <cell r="A312" t="str">
            <v>ZK205.K341</v>
          </cell>
          <cell r="B312" t="str">
            <v>ZK205</v>
          </cell>
          <cell r="C312">
            <v>0</v>
          </cell>
          <cell r="D312">
            <v>2780</v>
          </cell>
          <cell r="E312">
            <v>51297.5</v>
          </cell>
          <cell r="F312">
            <v>9754</v>
          </cell>
        </row>
        <row r="313">
          <cell r="A313" t="str">
            <v>ZK205.K342</v>
          </cell>
          <cell r="B313" t="str">
            <v>ZK205</v>
          </cell>
          <cell r="C313">
            <v>0</v>
          </cell>
          <cell r="D313">
            <v>771</v>
          </cell>
          <cell r="E313">
            <v>1650</v>
          </cell>
          <cell r="F313">
            <v>1250</v>
          </cell>
        </row>
        <row r="314">
          <cell r="A314" t="str">
            <v>ZK205.K343</v>
          </cell>
          <cell r="B314" t="str">
            <v>ZK205</v>
          </cell>
          <cell r="C314">
            <v>0</v>
          </cell>
          <cell r="D314">
            <v>1122.21</v>
          </cell>
          <cell r="E314">
            <v>21310.13</v>
          </cell>
          <cell r="F314">
            <v>1400</v>
          </cell>
        </row>
        <row r="315">
          <cell r="A315" t="str">
            <v>ZK205.K344</v>
          </cell>
          <cell r="B315" t="str">
            <v>ZK205</v>
          </cell>
          <cell r="C315">
            <v>0</v>
          </cell>
          <cell r="D315">
            <v>710</v>
          </cell>
          <cell r="E315">
            <v>11464.25</v>
          </cell>
          <cell r="F315">
            <v>4517.5</v>
          </cell>
        </row>
        <row r="316">
          <cell r="A316" t="str">
            <v>ZK206.K300</v>
          </cell>
          <cell r="B316" t="str">
            <v>ZK206</v>
          </cell>
          <cell r="C316">
            <v>0</v>
          </cell>
          <cell r="D316">
            <v>0</v>
          </cell>
          <cell r="E316">
            <v>9.6999999999999993</v>
          </cell>
          <cell r="F316">
            <v>0</v>
          </cell>
        </row>
        <row r="317">
          <cell r="A317" t="str">
            <v>ZK206.K326</v>
          </cell>
          <cell r="B317" t="str">
            <v>ZK206</v>
          </cell>
          <cell r="C317">
            <v>0</v>
          </cell>
          <cell r="D317">
            <v>0</v>
          </cell>
          <cell r="E317">
            <v>39.99</v>
          </cell>
          <cell r="F317">
            <v>0</v>
          </cell>
        </row>
        <row r="318">
          <cell r="A318" t="str">
            <v>ZK206.K335</v>
          </cell>
          <cell r="B318" t="str">
            <v>ZK206</v>
          </cell>
          <cell r="C318">
            <v>0</v>
          </cell>
          <cell r="D318">
            <v>0</v>
          </cell>
          <cell r="E318">
            <v>202.29</v>
          </cell>
          <cell r="F318">
            <v>0</v>
          </cell>
        </row>
        <row r="319">
          <cell r="A319" t="str">
            <v>ZK206.K349</v>
          </cell>
          <cell r="B319" t="str">
            <v>ZK206</v>
          </cell>
          <cell r="C319">
            <v>0</v>
          </cell>
          <cell r="D319">
            <v>16481.25</v>
          </cell>
          <cell r="E319">
            <v>172.08</v>
          </cell>
          <cell r="F319">
            <v>57</v>
          </cell>
        </row>
        <row r="320">
          <cell r="A320" t="str">
            <v>ZK206.K350</v>
          </cell>
          <cell r="B320" t="str">
            <v>ZK206</v>
          </cell>
          <cell r="C320">
            <v>0</v>
          </cell>
          <cell r="D320">
            <v>3690</v>
          </cell>
          <cell r="E320">
            <v>1875.33</v>
          </cell>
          <cell r="F320">
            <v>0</v>
          </cell>
        </row>
        <row r="321">
          <cell r="A321" t="str">
            <v>ZK206.K351</v>
          </cell>
          <cell r="B321" t="str">
            <v>ZK206</v>
          </cell>
          <cell r="C321">
            <v>0</v>
          </cell>
          <cell r="D321">
            <v>0</v>
          </cell>
          <cell r="E321">
            <v>8350.2900000000009</v>
          </cell>
          <cell r="F321">
            <v>808</v>
          </cell>
        </row>
        <row r="322">
          <cell r="A322" t="str">
            <v>ZK206.K352</v>
          </cell>
          <cell r="B322" t="str">
            <v>ZK206</v>
          </cell>
          <cell r="C322">
            <v>0</v>
          </cell>
          <cell r="D322">
            <v>6125.74</v>
          </cell>
          <cell r="E322">
            <v>75578.13</v>
          </cell>
          <cell r="F322">
            <v>14897.09</v>
          </cell>
        </row>
        <row r="323">
          <cell r="A323" t="str">
            <v>ZK206.K353</v>
          </cell>
          <cell r="B323" t="str">
            <v>ZK206</v>
          </cell>
          <cell r="C323">
            <v>0</v>
          </cell>
          <cell r="D323">
            <v>4916.24</v>
          </cell>
          <cell r="E323">
            <v>14158.41</v>
          </cell>
          <cell r="F323">
            <v>440.99</v>
          </cell>
        </row>
        <row r="324">
          <cell r="A324" t="str">
            <v>ZK206.K354</v>
          </cell>
          <cell r="B324" t="str">
            <v>ZK206</v>
          </cell>
          <cell r="C324">
            <v>0</v>
          </cell>
          <cell r="D324">
            <v>5338.13</v>
          </cell>
          <cell r="E324">
            <v>108628.14</v>
          </cell>
          <cell r="F324">
            <v>29202.68</v>
          </cell>
        </row>
        <row r="325">
          <cell r="A325" t="str">
            <v>ZK206.K355</v>
          </cell>
          <cell r="B325" t="str">
            <v>ZK206</v>
          </cell>
          <cell r="C325">
            <v>0</v>
          </cell>
          <cell r="D325">
            <v>0</v>
          </cell>
          <cell r="E325">
            <v>27777.23</v>
          </cell>
          <cell r="F325">
            <v>18146.599999999999</v>
          </cell>
        </row>
        <row r="326">
          <cell r="A326" t="str">
            <v>ZK206.K356</v>
          </cell>
          <cell r="B326" t="str">
            <v>ZK206</v>
          </cell>
          <cell r="C326">
            <v>0</v>
          </cell>
          <cell r="D326">
            <v>0</v>
          </cell>
          <cell r="E326">
            <v>69.150000000000006</v>
          </cell>
          <cell r="F326">
            <v>0</v>
          </cell>
        </row>
        <row r="327">
          <cell r="A327" t="str">
            <v>ZK207.K176</v>
          </cell>
          <cell r="B327" t="str">
            <v>ZK207</v>
          </cell>
          <cell r="C327">
            <v>0</v>
          </cell>
          <cell r="D327">
            <v>0</v>
          </cell>
          <cell r="E327">
            <v>219.95</v>
          </cell>
          <cell r="F327">
            <v>0</v>
          </cell>
        </row>
        <row r="328">
          <cell r="A328" t="str">
            <v>ZK207.K309</v>
          </cell>
          <cell r="B328" t="str">
            <v>ZK207</v>
          </cell>
          <cell r="C328">
            <v>0</v>
          </cell>
          <cell r="D328">
            <v>0</v>
          </cell>
          <cell r="E328">
            <v>2000</v>
          </cell>
          <cell r="F328">
            <v>0</v>
          </cell>
        </row>
        <row r="329">
          <cell r="A329" t="str">
            <v>ZK207.K360</v>
          </cell>
          <cell r="B329" t="str">
            <v>ZK207</v>
          </cell>
          <cell r="C329">
            <v>0</v>
          </cell>
          <cell r="D329">
            <v>0</v>
          </cell>
          <cell r="E329">
            <v>1357.03</v>
          </cell>
          <cell r="F329">
            <v>0</v>
          </cell>
        </row>
        <row r="330">
          <cell r="A330" t="str">
            <v>ZK207.K361</v>
          </cell>
          <cell r="B330" t="str">
            <v>ZK207</v>
          </cell>
          <cell r="C330">
            <v>0</v>
          </cell>
          <cell r="D330">
            <v>0</v>
          </cell>
          <cell r="E330">
            <v>69.95</v>
          </cell>
          <cell r="F330">
            <v>0</v>
          </cell>
        </row>
        <row r="331">
          <cell r="A331" t="str">
            <v>ZK208.K302</v>
          </cell>
          <cell r="B331" t="str">
            <v>ZK208</v>
          </cell>
          <cell r="C331">
            <v>0</v>
          </cell>
          <cell r="D331">
            <v>0</v>
          </cell>
          <cell r="E331">
            <v>282</v>
          </cell>
          <cell r="F331">
            <v>0</v>
          </cell>
        </row>
        <row r="332">
          <cell r="A332" t="str">
            <v>ZK208.K304</v>
          </cell>
          <cell r="B332" t="str">
            <v>ZK208</v>
          </cell>
          <cell r="C332">
            <v>0</v>
          </cell>
          <cell r="D332">
            <v>0</v>
          </cell>
          <cell r="E332">
            <v>10736</v>
          </cell>
          <cell r="F332">
            <v>560</v>
          </cell>
        </row>
        <row r="333">
          <cell r="A333" t="str">
            <v>ZK208.K316</v>
          </cell>
          <cell r="B333" t="str">
            <v>ZK208</v>
          </cell>
          <cell r="C333">
            <v>0</v>
          </cell>
          <cell r="D333">
            <v>0</v>
          </cell>
          <cell r="E333">
            <v>5806.67</v>
          </cell>
          <cell r="F333">
            <v>1473.42</v>
          </cell>
        </row>
        <row r="334">
          <cell r="A334" t="str">
            <v>ZK208.K335</v>
          </cell>
          <cell r="B334" t="str">
            <v>ZK208</v>
          </cell>
          <cell r="C334">
            <v>0</v>
          </cell>
          <cell r="D334">
            <v>0</v>
          </cell>
          <cell r="E334">
            <v>2592.44</v>
          </cell>
          <cell r="F334">
            <v>5851</v>
          </cell>
        </row>
        <row r="335">
          <cell r="A335" t="str">
            <v>ZK208.K354</v>
          </cell>
          <cell r="B335" t="str">
            <v>ZK208</v>
          </cell>
          <cell r="C335">
            <v>0</v>
          </cell>
          <cell r="D335">
            <v>0</v>
          </cell>
          <cell r="E335">
            <v>5468.33</v>
          </cell>
          <cell r="F335">
            <v>13976.25</v>
          </cell>
        </row>
        <row r="336">
          <cell r="A336" t="str">
            <v>ZK300.0001</v>
          </cell>
          <cell r="B336" t="str">
            <v>ZK300</v>
          </cell>
          <cell r="C336">
            <v>0</v>
          </cell>
          <cell r="D336">
            <v>0</v>
          </cell>
          <cell r="E336">
            <v>0</v>
          </cell>
          <cell r="F336">
            <v>0</v>
          </cell>
        </row>
        <row r="337">
          <cell r="A337" t="str">
            <v>ZK300.0008</v>
          </cell>
          <cell r="B337" t="str">
            <v>ZK300</v>
          </cell>
          <cell r="C337">
            <v>0</v>
          </cell>
          <cell r="D337">
            <v>0</v>
          </cell>
          <cell r="E337">
            <v>0</v>
          </cell>
          <cell r="F337">
            <v>0</v>
          </cell>
        </row>
        <row r="338">
          <cell r="A338" t="str">
            <v>ZK300.0009</v>
          </cell>
          <cell r="B338" t="str">
            <v>ZK300</v>
          </cell>
          <cell r="C338">
            <v>0</v>
          </cell>
          <cell r="D338">
            <v>0</v>
          </cell>
          <cell r="E338">
            <v>0</v>
          </cell>
          <cell r="F338">
            <v>0</v>
          </cell>
        </row>
        <row r="339">
          <cell r="A339" t="str">
            <v>ZK300.K100</v>
          </cell>
          <cell r="B339" t="str">
            <v>ZK300</v>
          </cell>
          <cell r="C339">
            <v>0</v>
          </cell>
          <cell r="D339">
            <v>69</v>
          </cell>
          <cell r="E339">
            <v>0</v>
          </cell>
          <cell r="F339">
            <v>0</v>
          </cell>
        </row>
        <row r="340">
          <cell r="A340" t="str">
            <v>ZK300.K102</v>
          </cell>
          <cell r="B340" t="str">
            <v>ZK300</v>
          </cell>
          <cell r="C340">
            <v>0</v>
          </cell>
          <cell r="D340">
            <v>7028.5</v>
          </cell>
          <cell r="E340">
            <v>0</v>
          </cell>
          <cell r="F340">
            <v>0</v>
          </cell>
        </row>
        <row r="341">
          <cell r="A341" t="str">
            <v>ZK300.K115</v>
          </cell>
          <cell r="B341" t="str">
            <v>ZK300</v>
          </cell>
          <cell r="C341">
            <v>0</v>
          </cell>
          <cell r="D341">
            <v>4715.16</v>
          </cell>
          <cell r="E341">
            <v>2397.91</v>
          </cell>
          <cell r="F341">
            <v>0</v>
          </cell>
        </row>
        <row r="342">
          <cell r="A342" t="str">
            <v>ZK300.K116</v>
          </cell>
          <cell r="B342" t="str">
            <v>ZK300</v>
          </cell>
          <cell r="C342">
            <v>0</v>
          </cell>
          <cell r="D342">
            <v>253.29</v>
          </cell>
          <cell r="E342">
            <v>0</v>
          </cell>
          <cell r="F342">
            <v>0</v>
          </cell>
        </row>
        <row r="343">
          <cell r="A343" t="str">
            <v>ZK300.K117</v>
          </cell>
          <cell r="B343" t="str">
            <v>ZK300</v>
          </cell>
          <cell r="C343">
            <v>0</v>
          </cell>
          <cell r="D343">
            <v>410.2</v>
          </cell>
          <cell r="E343">
            <v>115.84</v>
          </cell>
          <cell r="F343">
            <v>0</v>
          </cell>
        </row>
        <row r="344">
          <cell r="A344" t="str">
            <v>ZK300.K120</v>
          </cell>
          <cell r="B344" t="str">
            <v>ZK300</v>
          </cell>
          <cell r="C344">
            <v>0</v>
          </cell>
          <cell r="D344">
            <v>376.84</v>
          </cell>
          <cell r="E344">
            <v>684.33</v>
          </cell>
          <cell r="F344">
            <v>39.6</v>
          </cell>
        </row>
        <row r="345">
          <cell r="A345" t="str">
            <v>ZK300.K130</v>
          </cell>
          <cell r="B345" t="str">
            <v>ZK300</v>
          </cell>
          <cell r="C345">
            <v>0</v>
          </cell>
          <cell r="D345">
            <v>664</v>
          </cell>
          <cell r="E345">
            <v>116.62</v>
          </cell>
          <cell r="F345">
            <v>0</v>
          </cell>
        </row>
        <row r="346">
          <cell r="A346" t="str">
            <v>ZK300.K133</v>
          </cell>
          <cell r="B346" t="str">
            <v>ZK300</v>
          </cell>
          <cell r="C346">
            <v>0</v>
          </cell>
          <cell r="D346">
            <v>26.59</v>
          </cell>
          <cell r="E346">
            <v>54.95</v>
          </cell>
          <cell r="F346">
            <v>0</v>
          </cell>
        </row>
        <row r="347">
          <cell r="A347" t="str">
            <v>ZK300.K138</v>
          </cell>
          <cell r="B347" t="str">
            <v>ZK300</v>
          </cell>
          <cell r="C347">
            <v>0</v>
          </cell>
          <cell r="D347">
            <v>503</v>
          </cell>
          <cell r="E347">
            <v>0</v>
          </cell>
          <cell r="F347">
            <v>0</v>
          </cell>
        </row>
        <row r="348">
          <cell r="A348" t="str">
            <v>ZK300.K146</v>
          </cell>
          <cell r="B348" t="str">
            <v>ZK300</v>
          </cell>
          <cell r="C348">
            <v>0</v>
          </cell>
          <cell r="D348">
            <v>20.73</v>
          </cell>
          <cell r="E348">
            <v>0</v>
          </cell>
          <cell r="F348">
            <v>0</v>
          </cell>
        </row>
        <row r="349">
          <cell r="A349" t="str">
            <v>ZK300.K158</v>
          </cell>
          <cell r="B349" t="str">
            <v>ZK300</v>
          </cell>
          <cell r="C349">
            <v>0</v>
          </cell>
          <cell r="D349">
            <v>268</v>
          </cell>
          <cell r="E349">
            <v>0</v>
          </cell>
          <cell r="F349">
            <v>0</v>
          </cell>
        </row>
        <row r="350">
          <cell r="A350" t="str">
            <v>ZK300.K160</v>
          </cell>
          <cell r="B350" t="str">
            <v>ZK300</v>
          </cell>
          <cell r="C350">
            <v>0</v>
          </cell>
          <cell r="D350">
            <v>169.17</v>
          </cell>
          <cell r="E350">
            <v>0</v>
          </cell>
          <cell r="F350">
            <v>0</v>
          </cell>
        </row>
        <row r="351">
          <cell r="A351" t="str">
            <v>ZK300.K161</v>
          </cell>
          <cell r="B351" t="str">
            <v>ZK300</v>
          </cell>
          <cell r="C351">
            <v>0</v>
          </cell>
          <cell r="D351">
            <v>34.57</v>
          </cell>
          <cell r="E351">
            <v>0</v>
          </cell>
          <cell r="F351">
            <v>0</v>
          </cell>
        </row>
        <row r="352">
          <cell r="A352" t="str">
            <v>ZK300.K171</v>
          </cell>
          <cell r="B352" t="str">
            <v>ZK300</v>
          </cell>
          <cell r="C352">
            <v>0</v>
          </cell>
          <cell r="D352">
            <v>366.67</v>
          </cell>
          <cell r="E352">
            <v>0</v>
          </cell>
          <cell r="F352">
            <v>0</v>
          </cell>
        </row>
        <row r="353">
          <cell r="A353" t="str">
            <v>ZK300.K181</v>
          </cell>
          <cell r="B353" t="str">
            <v>ZK300</v>
          </cell>
          <cell r="C353">
            <v>0</v>
          </cell>
          <cell r="D353">
            <v>0.4</v>
          </cell>
          <cell r="E353">
            <v>0</v>
          </cell>
          <cell r="F353">
            <v>0</v>
          </cell>
        </row>
        <row r="354">
          <cell r="A354" t="str">
            <v>ZK300.K185</v>
          </cell>
          <cell r="B354" t="str">
            <v>ZK300</v>
          </cell>
          <cell r="C354">
            <v>0</v>
          </cell>
          <cell r="D354">
            <v>12935.25</v>
          </cell>
          <cell r="E354">
            <v>5950.51</v>
          </cell>
          <cell r="F354">
            <v>0</v>
          </cell>
        </row>
        <row r="355">
          <cell r="A355" t="str">
            <v>ZK300.K186</v>
          </cell>
          <cell r="B355" t="str">
            <v>ZK300</v>
          </cell>
          <cell r="C355">
            <v>0</v>
          </cell>
          <cell r="D355">
            <v>2567.77</v>
          </cell>
          <cell r="E355">
            <v>417.77</v>
          </cell>
          <cell r="F355">
            <v>154.19999999999999</v>
          </cell>
        </row>
        <row r="356">
          <cell r="A356" t="str">
            <v>ZK400.0001</v>
          </cell>
          <cell r="B356" t="str">
            <v>ZK400</v>
          </cell>
          <cell r="C356">
            <v>0</v>
          </cell>
          <cell r="D356">
            <v>0</v>
          </cell>
          <cell r="E356">
            <v>0</v>
          </cell>
          <cell r="F356">
            <v>0</v>
          </cell>
        </row>
        <row r="357">
          <cell r="A357" t="str">
            <v>ZK400.0008</v>
          </cell>
          <cell r="B357" t="str">
            <v>ZK400</v>
          </cell>
          <cell r="C357">
            <v>0</v>
          </cell>
          <cell r="D357">
            <v>0</v>
          </cell>
          <cell r="E357">
            <v>0</v>
          </cell>
          <cell r="F357">
            <v>0</v>
          </cell>
        </row>
        <row r="358">
          <cell r="A358" t="str">
            <v>ZK400.0009</v>
          </cell>
          <cell r="B358" t="str">
            <v>ZK400</v>
          </cell>
          <cell r="C358">
            <v>0</v>
          </cell>
          <cell r="D358">
            <v>0</v>
          </cell>
          <cell r="E358">
            <v>0</v>
          </cell>
          <cell r="F358">
            <v>0</v>
          </cell>
        </row>
        <row r="359">
          <cell r="A359" t="str">
            <v>ZK400.2460</v>
          </cell>
          <cell r="B359" t="str">
            <v>ZK400</v>
          </cell>
          <cell r="C359">
            <v>0</v>
          </cell>
          <cell r="D359">
            <v>0</v>
          </cell>
          <cell r="E359">
            <v>0</v>
          </cell>
          <cell r="F359">
            <v>0</v>
          </cell>
        </row>
        <row r="360">
          <cell r="A360" t="str">
            <v>ZK400.K002</v>
          </cell>
          <cell r="B360" t="str">
            <v>ZK400</v>
          </cell>
          <cell r="C360">
            <v>0</v>
          </cell>
          <cell r="D360">
            <v>0</v>
          </cell>
          <cell r="E360">
            <v>0</v>
          </cell>
          <cell r="F360">
            <v>0</v>
          </cell>
        </row>
        <row r="361">
          <cell r="A361" t="str">
            <v>ZK400.K005</v>
          </cell>
          <cell r="B361" t="str">
            <v>ZK400</v>
          </cell>
          <cell r="C361">
            <v>0</v>
          </cell>
          <cell r="D361">
            <v>0</v>
          </cell>
          <cell r="E361">
            <v>0</v>
          </cell>
          <cell r="F361">
            <v>0</v>
          </cell>
        </row>
        <row r="362">
          <cell r="A362" t="str">
            <v>ZK400.K006</v>
          </cell>
          <cell r="B362" t="str">
            <v>ZK400</v>
          </cell>
          <cell r="C362">
            <v>0</v>
          </cell>
          <cell r="D362">
            <v>0</v>
          </cell>
          <cell r="E362">
            <v>0</v>
          </cell>
          <cell r="F362">
            <v>0</v>
          </cell>
        </row>
        <row r="363">
          <cell r="A363" t="str">
            <v>ZK400.K100</v>
          </cell>
          <cell r="B363" t="str">
            <v>ZK400</v>
          </cell>
          <cell r="C363">
            <v>0</v>
          </cell>
          <cell r="D363">
            <v>2517.71</v>
          </cell>
          <cell r="E363">
            <v>111.6</v>
          </cell>
          <cell r="F363">
            <v>0</v>
          </cell>
        </row>
        <row r="364">
          <cell r="A364" t="str">
            <v>ZK400.K101</v>
          </cell>
          <cell r="B364" t="str">
            <v>ZK400</v>
          </cell>
          <cell r="C364">
            <v>0</v>
          </cell>
          <cell r="D364">
            <v>1449.82</v>
          </cell>
          <cell r="E364">
            <v>2266.67</v>
          </cell>
          <cell r="F364">
            <v>495.75</v>
          </cell>
        </row>
        <row r="365">
          <cell r="A365" t="str">
            <v>ZK400.K102</v>
          </cell>
          <cell r="B365" t="str">
            <v>ZK400</v>
          </cell>
          <cell r="C365">
            <v>0</v>
          </cell>
          <cell r="D365">
            <v>10562.95</v>
          </cell>
          <cell r="E365">
            <v>5711.97</v>
          </cell>
          <cell r="F365">
            <v>0</v>
          </cell>
        </row>
        <row r="366">
          <cell r="A366" t="str">
            <v>ZK400.K104</v>
          </cell>
          <cell r="B366" t="str">
            <v>ZK400</v>
          </cell>
          <cell r="C366">
            <v>0</v>
          </cell>
          <cell r="D366">
            <v>253.4</v>
          </cell>
          <cell r="E366">
            <v>322.44</v>
          </cell>
          <cell r="F366">
            <v>0</v>
          </cell>
        </row>
        <row r="367">
          <cell r="A367" t="str">
            <v>ZK400.K105</v>
          </cell>
          <cell r="B367" t="str">
            <v>ZK400</v>
          </cell>
          <cell r="C367">
            <v>0</v>
          </cell>
          <cell r="D367">
            <v>93.1</v>
          </cell>
          <cell r="E367">
            <v>1204.5999999999999</v>
          </cell>
          <cell r="F367">
            <v>0</v>
          </cell>
        </row>
        <row r="368">
          <cell r="A368" t="str">
            <v>ZK400.K114</v>
          </cell>
          <cell r="B368" t="str">
            <v>ZK400</v>
          </cell>
          <cell r="C368">
            <v>0</v>
          </cell>
          <cell r="D368">
            <v>0</v>
          </cell>
          <cell r="E368">
            <v>40.25</v>
          </cell>
          <cell r="F368">
            <v>0</v>
          </cell>
        </row>
        <row r="369">
          <cell r="A369" t="str">
            <v>ZK400.K115</v>
          </cell>
          <cell r="B369" t="str">
            <v>ZK400</v>
          </cell>
          <cell r="C369">
            <v>0</v>
          </cell>
          <cell r="D369">
            <v>4150.8</v>
          </cell>
          <cell r="E369">
            <v>868.67</v>
          </cell>
          <cell r="F369">
            <v>54.5</v>
          </cell>
        </row>
        <row r="370">
          <cell r="A370" t="str">
            <v>ZK400.K116</v>
          </cell>
          <cell r="B370" t="str">
            <v>ZK400</v>
          </cell>
          <cell r="C370">
            <v>0</v>
          </cell>
          <cell r="D370">
            <v>7182.37</v>
          </cell>
          <cell r="E370">
            <v>74.25</v>
          </cell>
          <cell r="F370">
            <v>0</v>
          </cell>
        </row>
        <row r="371">
          <cell r="A371" t="str">
            <v>ZK400.K117</v>
          </cell>
          <cell r="B371" t="str">
            <v>ZK400</v>
          </cell>
          <cell r="C371">
            <v>0</v>
          </cell>
          <cell r="D371">
            <v>335</v>
          </cell>
          <cell r="E371">
            <v>525.24</v>
          </cell>
          <cell r="F371">
            <v>0</v>
          </cell>
        </row>
        <row r="372">
          <cell r="A372" t="str">
            <v>ZK400.K118</v>
          </cell>
          <cell r="B372" t="str">
            <v>ZK400</v>
          </cell>
          <cell r="C372">
            <v>0</v>
          </cell>
          <cell r="D372">
            <v>7577.16</v>
          </cell>
          <cell r="E372">
            <v>4305.1899999999996</v>
          </cell>
          <cell r="F372">
            <v>81.67</v>
          </cell>
        </row>
        <row r="373">
          <cell r="A373" t="str">
            <v>ZK400.K119</v>
          </cell>
          <cell r="B373" t="str">
            <v>ZK400</v>
          </cell>
          <cell r="C373">
            <v>0</v>
          </cell>
          <cell r="D373">
            <v>18800.57</v>
          </cell>
          <cell r="E373">
            <v>9353.33</v>
          </cell>
          <cell r="F373">
            <v>0</v>
          </cell>
        </row>
        <row r="374">
          <cell r="A374" t="str">
            <v>ZK400.K120</v>
          </cell>
          <cell r="B374" t="str">
            <v>ZK400</v>
          </cell>
          <cell r="C374">
            <v>0</v>
          </cell>
          <cell r="D374">
            <v>3026.98</v>
          </cell>
          <cell r="E374">
            <v>491.7</v>
          </cell>
          <cell r="F374">
            <v>19.8</v>
          </cell>
        </row>
        <row r="375">
          <cell r="A375" t="str">
            <v>ZK400.K130</v>
          </cell>
          <cell r="B375" t="str">
            <v>ZK400</v>
          </cell>
          <cell r="C375">
            <v>0</v>
          </cell>
          <cell r="D375">
            <v>327.48</v>
          </cell>
          <cell r="E375">
            <v>49</v>
          </cell>
          <cell r="F375">
            <v>0</v>
          </cell>
        </row>
        <row r="376">
          <cell r="A376" t="str">
            <v>ZK400.K131</v>
          </cell>
          <cell r="B376" t="str">
            <v>ZK400</v>
          </cell>
          <cell r="C376">
            <v>0</v>
          </cell>
          <cell r="D376">
            <v>70.83</v>
          </cell>
          <cell r="E376">
            <v>0</v>
          </cell>
          <cell r="F376">
            <v>0</v>
          </cell>
        </row>
        <row r="377">
          <cell r="A377" t="str">
            <v>ZK400.K132</v>
          </cell>
          <cell r="B377" t="str">
            <v>ZK400</v>
          </cell>
          <cell r="C377">
            <v>0</v>
          </cell>
          <cell r="D377">
            <v>317.33999999999997</v>
          </cell>
          <cell r="E377">
            <v>137</v>
          </cell>
          <cell r="F377">
            <v>0</v>
          </cell>
        </row>
        <row r="378">
          <cell r="A378" t="str">
            <v>ZK400.K133</v>
          </cell>
          <cell r="B378" t="str">
            <v>ZK400</v>
          </cell>
          <cell r="C378">
            <v>0</v>
          </cell>
          <cell r="D378">
            <v>3134.2</v>
          </cell>
          <cell r="E378">
            <v>2363.46</v>
          </cell>
          <cell r="F378">
            <v>2.019999999999996</v>
          </cell>
        </row>
        <row r="379">
          <cell r="A379" t="str">
            <v>ZK400.K135</v>
          </cell>
          <cell r="B379" t="str">
            <v>ZK400</v>
          </cell>
          <cell r="C379">
            <v>0</v>
          </cell>
          <cell r="D379">
            <v>-1857.01</v>
          </cell>
          <cell r="E379">
            <v>0</v>
          </cell>
          <cell r="F379">
            <v>0</v>
          </cell>
        </row>
        <row r="380">
          <cell r="A380" t="str">
            <v>ZK400.K138</v>
          </cell>
          <cell r="B380" t="str">
            <v>ZK400</v>
          </cell>
          <cell r="C380">
            <v>0</v>
          </cell>
          <cell r="D380">
            <v>0</v>
          </cell>
          <cell r="E380">
            <v>1321.3</v>
          </cell>
          <cell r="F380">
            <v>0</v>
          </cell>
        </row>
        <row r="381">
          <cell r="A381" t="str">
            <v>ZK400.K145</v>
          </cell>
          <cell r="B381" t="str">
            <v>ZK400</v>
          </cell>
          <cell r="C381">
            <v>0</v>
          </cell>
          <cell r="D381">
            <v>811.55</v>
          </cell>
          <cell r="E381">
            <v>668.65</v>
          </cell>
          <cell r="F381">
            <v>94.3</v>
          </cell>
        </row>
        <row r="382">
          <cell r="A382" t="str">
            <v>ZK400.K146</v>
          </cell>
          <cell r="B382" t="str">
            <v>ZK400</v>
          </cell>
          <cell r="C382">
            <v>0</v>
          </cell>
          <cell r="D382">
            <v>3042.14</v>
          </cell>
          <cell r="E382">
            <v>6.48</v>
          </cell>
          <cell r="F382">
            <v>0</v>
          </cell>
        </row>
        <row r="383">
          <cell r="A383" t="str">
            <v>ZK400.K148</v>
          </cell>
          <cell r="B383" t="str">
            <v>ZK400</v>
          </cell>
          <cell r="C383">
            <v>0</v>
          </cell>
          <cell r="D383">
            <v>0</v>
          </cell>
          <cell r="E383">
            <v>19747.87</v>
          </cell>
          <cell r="F383">
            <v>5767.93</v>
          </cell>
        </row>
        <row r="384">
          <cell r="A384" t="str">
            <v>ZK400.K158</v>
          </cell>
          <cell r="B384" t="str">
            <v>ZK400</v>
          </cell>
          <cell r="C384">
            <v>0</v>
          </cell>
          <cell r="D384">
            <v>260</v>
          </cell>
          <cell r="E384">
            <v>0</v>
          </cell>
          <cell r="F384">
            <v>0</v>
          </cell>
        </row>
        <row r="385">
          <cell r="A385" t="str">
            <v>ZK400.K159</v>
          </cell>
          <cell r="B385" t="str">
            <v>ZK400</v>
          </cell>
          <cell r="C385">
            <v>0</v>
          </cell>
          <cell r="D385">
            <v>42</v>
          </cell>
          <cell r="E385">
            <v>0</v>
          </cell>
          <cell r="F385">
            <v>0</v>
          </cell>
        </row>
        <row r="386">
          <cell r="A386" t="str">
            <v>ZK400.K161</v>
          </cell>
          <cell r="B386" t="str">
            <v>ZK400</v>
          </cell>
          <cell r="C386">
            <v>0</v>
          </cell>
          <cell r="D386">
            <v>99248.91</v>
          </cell>
          <cell r="E386">
            <v>37261.54</v>
          </cell>
          <cell r="F386">
            <v>28722.079999999998</v>
          </cell>
        </row>
        <row r="387">
          <cell r="A387" t="str">
            <v>ZK400.K162</v>
          </cell>
          <cell r="B387" t="str">
            <v>ZK400</v>
          </cell>
          <cell r="C387">
            <v>0</v>
          </cell>
          <cell r="D387">
            <v>64305.2</v>
          </cell>
          <cell r="E387">
            <v>37335.07</v>
          </cell>
          <cell r="F387">
            <v>1050</v>
          </cell>
        </row>
        <row r="388">
          <cell r="A388" t="str">
            <v>ZK400.K163</v>
          </cell>
          <cell r="B388" t="str">
            <v>ZK400</v>
          </cell>
          <cell r="C388">
            <v>0</v>
          </cell>
          <cell r="D388">
            <v>3100</v>
          </cell>
          <cell r="E388">
            <v>0</v>
          </cell>
          <cell r="F388">
            <v>0</v>
          </cell>
        </row>
        <row r="389">
          <cell r="A389" t="str">
            <v>ZK400.K175</v>
          </cell>
          <cell r="B389" t="str">
            <v>ZK400</v>
          </cell>
          <cell r="C389">
            <v>0</v>
          </cell>
          <cell r="D389">
            <v>4974.2700000000004</v>
          </cell>
          <cell r="E389">
            <v>14961.78</v>
          </cell>
          <cell r="F389">
            <v>0</v>
          </cell>
        </row>
        <row r="390">
          <cell r="A390" t="str">
            <v>ZK400.K176</v>
          </cell>
          <cell r="B390" t="str">
            <v>ZK400</v>
          </cell>
          <cell r="C390">
            <v>0</v>
          </cell>
          <cell r="D390">
            <v>73.14</v>
          </cell>
          <cell r="E390">
            <v>92.63</v>
          </cell>
          <cell r="F390">
            <v>0</v>
          </cell>
        </row>
        <row r="391">
          <cell r="A391" t="str">
            <v>ZK400.K177</v>
          </cell>
          <cell r="B391" t="str">
            <v>ZK400</v>
          </cell>
          <cell r="C391">
            <v>0</v>
          </cell>
          <cell r="D391">
            <v>63.75</v>
          </cell>
          <cell r="E391">
            <v>-62.29</v>
          </cell>
          <cell r="F391">
            <v>0</v>
          </cell>
        </row>
        <row r="392">
          <cell r="A392" t="str">
            <v>ZK400.K181</v>
          </cell>
          <cell r="B392" t="str">
            <v>ZK400</v>
          </cell>
          <cell r="C392">
            <v>0</v>
          </cell>
          <cell r="D392">
            <v>12766.85</v>
          </cell>
          <cell r="E392">
            <v>57565.659999999996</v>
          </cell>
          <cell r="F392">
            <v>4870.25</v>
          </cell>
        </row>
        <row r="393">
          <cell r="A393" t="str">
            <v>ZK400.K182</v>
          </cell>
          <cell r="B393" t="str">
            <v>ZK400</v>
          </cell>
          <cell r="C393">
            <v>0</v>
          </cell>
          <cell r="D393">
            <v>4565.21</v>
          </cell>
          <cell r="E393">
            <v>6112.74</v>
          </cell>
          <cell r="F393">
            <v>280</v>
          </cell>
        </row>
        <row r="394">
          <cell r="A394" t="str">
            <v>ZK400.K187</v>
          </cell>
          <cell r="B394" t="str">
            <v>ZK400</v>
          </cell>
          <cell r="C394">
            <v>0</v>
          </cell>
          <cell r="D394">
            <v>0</v>
          </cell>
          <cell r="E394">
            <v>2426.66</v>
          </cell>
          <cell r="F394">
            <v>10478.34</v>
          </cell>
        </row>
        <row r="395">
          <cell r="A395" t="str">
            <v>ZK600.K115</v>
          </cell>
          <cell r="B395" t="str">
            <v>ZK600</v>
          </cell>
          <cell r="C395">
            <v>0</v>
          </cell>
          <cell r="D395">
            <v>0</v>
          </cell>
          <cell r="E395">
            <v>440.03</v>
          </cell>
          <cell r="F395">
            <v>0</v>
          </cell>
        </row>
        <row r="396">
          <cell r="A396" t="str">
            <v>ZK777.6999</v>
          </cell>
          <cell r="B396" t="str">
            <v>ZK777</v>
          </cell>
          <cell r="C396">
            <v>0</v>
          </cell>
          <cell r="D396">
            <v>0</v>
          </cell>
          <cell r="E396">
            <v>0</v>
          </cell>
          <cell r="F396">
            <v>0</v>
          </cell>
        </row>
        <row r="397">
          <cell r="A397" t="str">
            <v>ZK777.8999</v>
          </cell>
          <cell r="B397" t="str">
            <v>ZK777</v>
          </cell>
          <cell r="C397">
            <v>0</v>
          </cell>
          <cell r="D397">
            <v>0</v>
          </cell>
          <cell r="E397">
            <v>0</v>
          </cell>
          <cell r="F397">
            <v>0</v>
          </cell>
        </row>
        <row r="398">
          <cell r="A398" t="str">
            <v>ZK777.K999</v>
          </cell>
          <cell r="B398" t="str">
            <v>ZK777</v>
          </cell>
          <cell r="C398">
            <v>0</v>
          </cell>
          <cell r="D398">
            <v>0</v>
          </cell>
          <cell r="E398">
            <v>0</v>
          </cell>
          <cell r="F398">
            <v>0</v>
          </cell>
        </row>
        <row r="399">
          <cell r="A399" t="str">
            <v>ZK800.K002</v>
          </cell>
          <cell r="B399" t="str">
            <v>ZK800</v>
          </cell>
          <cell r="C399">
            <v>0</v>
          </cell>
          <cell r="D399">
            <v>0</v>
          </cell>
          <cell r="E399">
            <v>0</v>
          </cell>
          <cell r="F399">
            <v>0</v>
          </cell>
        </row>
        <row r="400">
          <cell r="A400" t="str">
            <v>ZK800.K010</v>
          </cell>
          <cell r="B400" t="str">
            <v>ZK800</v>
          </cell>
          <cell r="C400">
            <v>0</v>
          </cell>
          <cell r="D400">
            <v>0</v>
          </cell>
          <cell r="E400">
            <v>0</v>
          </cell>
          <cell r="F400">
            <v>0</v>
          </cell>
        </row>
        <row r="401">
          <cell r="A401" t="str">
            <v>ZK800.K176</v>
          </cell>
          <cell r="B401" t="str">
            <v>ZK800</v>
          </cell>
          <cell r="C401">
            <v>0</v>
          </cell>
          <cell r="D401">
            <v>0</v>
          </cell>
          <cell r="E401">
            <v>0</v>
          </cell>
          <cell r="F401">
            <v>0</v>
          </cell>
        </row>
        <row r="402">
          <cell r="A402" t="str">
            <v>ZK800.K199</v>
          </cell>
          <cell r="B402" t="str">
            <v>ZK800</v>
          </cell>
          <cell r="C402">
            <v>0</v>
          </cell>
          <cell r="D402">
            <v>0</v>
          </cell>
          <cell r="E402">
            <v>0</v>
          </cell>
          <cell r="F402">
            <v>0</v>
          </cell>
        </row>
        <row r="403">
          <cell r="A403" t="str">
            <v>ZK877.8999</v>
          </cell>
          <cell r="B403" t="str">
            <v>ZK877</v>
          </cell>
          <cell r="C403">
            <v>0</v>
          </cell>
          <cell r="D403">
            <v>0</v>
          </cell>
          <cell r="E403">
            <v>0</v>
          </cell>
          <cell r="F403">
            <v>0</v>
          </cell>
        </row>
        <row r="404">
          <cell r="A404" t="str">
            <v>ZK877.K999</v>
          </cell>
          <cell r="B404" t="str">
            <v>ZK877</v>
          </cell>
          <cell r="C404">
            <v>0</v>
          </cell>
          <cell r="D404">
            <v>0</v>
          </cell>
          <cell r="E404">
            <v>0</v>
          </cell>
          <cell r="F404">
            <v>0</v>
          </cell>
        </row>
        <row r="405">
          <cell r="A405" t="str">
            <v>ZK900.A006</v>
          </cell>
          <cell r="B405" t="str">
            <v>ZK900</v>
          </cell>
          <cell r="C405">
            <v>0</v>
          </cell>
          <cell r="D405">
            <v>0</v>
          </cell>
          <cell r="E405">
            <v>0</v>
          </cell>
          <cell r="F405">
            <v>0</v>
          </cell>
        </row>
        <row r="406">
          <cell r="A406" t="str">
            <v>ZK901.A006</v>
          </cell>
          <cell r="B406" t="str">
            <v>ZK901</v>
          </cell>
          <cell r="C406">
            <v>0</v>
          </cell>
          <cell r="D406">
            <v>0</v>
          </cell>
          <cell r="E406">
            <v>0</v>
          </cell>
          <cell r="F406">
            <v>0</v>
          </cell>
        </row>
        <row r="407">
          <cell r="A407" t="str">
            <v>ZK902.A006</v>
          </cell>
          <cell r="B407" t="str">
            <v>ZK902</v>
          </cell>
          <cell r="C407">
            <v>0</v>
          </cell>
          <cell r="D407">
            <v>0</v>
          </cell>
          <cell r="E407">
            <v>0</v>
          </cell>
          <cell r="F407">
            <v>0</v>
          </cell>
        </row>
        <row r="408">
          <cell r="A408" t="str">
            <v>ZK905.A015</v>
          </cell>
          <cell r="B408" t="str">
            <v>ZK905</v>
          </cell>
          <cell r="C408">
            <v>0</v>
          </cell>
          <cell r="D408">
            <v>0</v>
          </cell>
          <cell r="E408">
            <v>0</v>
          </cell>
          <cell r="F408">
            <v>0</v>
          </cell>
        </row>
        <row r="409">
          <cell r="A409" t="str">
            <v>ZK906.A015</v>
          </cell>
          <cell r="B409" t="str">
            <v>ZK906</v>
          </cell>
          <cell r="C409">
            <v>0</v>
          </cell>
          <cell r="D409">
            <v>0</v>
          </cell>
          <cell r="E409">
            <v>0</v>
          </cell>
          <cell r="F409">
            <v>0</v>
          </cell>
        </row>
        <row r="410">
          <cell r="A410" t="str">
            <v>ZK907.A015</v>
          </cell>
          <cell r="B410" t="str">
            <v>ZK907</v>
          </cell>
          <cell r="C410">
            <v>0</v>
          </cell>
          <cell r="D410">
            <v>0</v>
          </cell>
          <cell r="E410">
            <v>0</v>
          </cell>
          <cell r="F410">
            <v>0</v>
          </cell>
        </row>
        <row r="411">
          <cell r="A411" t="str">
            <v>ZK930.A050</v>
          </cell>
          <cell r="B411" t="str">
            <v>ZK930</v>
          </cell>
          <cell r="C411">
            <v>0</v>
          </cell>
          <cell r="D411">
            <v>0</v>
          </cell>
          <cell r="E411">
            <v>0</v>
          </cell>
          <cell r="F411">
            <v>0</v>
          </cell>
        </row>
        <row r="412">
          <cell r="A412" t="str">
            <v>ZK930.A059</v>
          </cell>
          <cell r="B412" t="str">
            <v>ZK930</v>
          </cell>
          <cell r="C412">
            <v>0</v>
          </cell>
          <cell r="D412">
            <v>0</v>
          </cell>
          <cell r="E412">
            <v>0</v>
          </cell>
          <cell r="F412">
            <v>0</v>
          </cell>
        </row>
        <row r="413">
          <cell r="A413" t="str">
            <v>ZK930.A060</v>
          </cell>
          <cell r="B413" t="str">
            <v>ZK930</v>
          </cell>
          <cell r="C413">
            <v>0</v>
          </cell>
          <cell r="D413">
            <v>0</v>
          </cell>
          <cell r="E413">
            <v>0</v>
          </cell>
          <cell r="F413">
            <v>0</v>
          </cell>
        </row>
        <row r="414">
          <cell r="A414" t="str">
            <v>ZK940.A210</v>
          </cell>
          <cell r="B414" t="str">
            <v>ZK940</v>
          </cell>
          <cell r="C414">
            <v>0</v>
          </cell>
          <cell r="D414">
            <v>0</v>
          </cell>
          <cell r="E414">
            <v>0</v>
          </cell>
          <cell r="F414">
            <v>0</v>
          </cell>
        </row>
        <row r="415">
          <cell r="A415" t="str">
            <v>ZK940.A211</v>
          </cell>
          <cell r="B415" t="str">
            <v>ZK940</v>
          </cell>
          <cell r="C415">
            <v>0</v>
          </cell>
          <cell r="D415">
            <v>0</v>
          </cell>
          <cell r="E415">
            <v>0</v>
          </cell>
          <cell r="F415">
            <v>0</v>
          </cell>
        </row>
        <row r="416">
          <cell r="A416" t="str">
            <v>ZK950.A240</v>
          </cell>
          <cell r="B416" t="str">
            <v>ZK950</v>
          </cell>
          <cell r="C416">
            <v>0</v>
          </cell>
          <cell r="D416">
            <v>0</v>
          </cell>
          <cell r="E416">
            <v>0</v>
          </cell>
          <cell r="F416">
            <v>0</v>
          </cell>
        </row>
        <row r="417">
          <cell r="A417" t="str">
            <v>ZK950.A241</v>
          </cell>
          <cell r="B417" t="str">
            <v>ZK950</v>
          </cell>
          <cell r="C417">
            <v>0</v>
          </cell>
          <cell r="D417">
            <v>0</v>
          </cell>
          <cell r="E417">
            <v>0</v>
          </cell>
          <cell r="F417">
            <v>0</v>
          </cell>
        </row>
        <row r="418">
          <cell r="A418" t="str">
            <v>ZK950.A242</v>
          </cell>
          <cell r="B418" t="str">
            <v>ZK950</v>
          </cell>
          <cell r="C418">
            <v>0</v>
          </cell>
          <cell r="D418">
            <v>0</v>
          </cell>
          <cell r="E418">
            <v>0</v>
          </cell>
          <cell r="F418">
            <v>0</v>
          </cell>
        </row>
        <row r="419">
          <cell r="A419" t="str">
            <v>ZK951.A240</v>
          </cell>
          <cell r="B419" t="str">
            <v>ZK951</v>
          </cell>
          <cell r="C419">
            <v>0</v>
          </cell>
          <cell r="D419">
            <v>0</v>
          </cell>
          <cell r="E419">
            <v>0</v>
          </cell>
          <cell r="F419">
            <v>0</v>
          </cell>
        </row>
        <row r="420">
          <cell r="A420" t="str">
            <v>ZK951.A241</v>
          </cell>
          <cell r="B420" t="str">
            <v>ZK951</v>
          </cell>
          <cell r="C420">
            <v>0</v>
          </cell>
          <cell r="D420">
            <v>0</v>
          </cell>
          <cell r="E420">
            <v>0</v>
          </cell>
          <cell r="F420">
            <v>0</v>
          </cell>
        </row>
        <row r="421">
          <cell r="A421" t="str">
            <v>ZK952.A240</v>
          </cell>
          <cell r="B421" t="str">
            <v>ZK952</v>
          </cell>
          <cell r="C421">
            <v>0</v>
          </cell>
          <cell r="D421">
            <v>0</v>
          </cell>
          <cell r="E421">
            <v>0</v>
          </cell>
          <cell r="F421">
            <v>0</v>
          </cell>
        </row>
        <row r="422">
          <cell r="A422" t="str">
            <v>ZK955.A042</v>
          </cell>
          <cell r="B422" t="str">
            <v>ZK955</v>
          </cell>
          <cell r="C422">
            <v>0</v>
          </cell>
          <cell r="D422">
            <v>0</v>
          </cell>
          <cell r="E422">
            <v>0</v>
          </cell>
          <cell r="F422">
            <v>0</v>
          </cell>
        </row>
        <row r="423">
          <cell r="A423" t="str">
            <v>ZK955.A210</v>
          </cell>
          <cell r="B423" t="str">
            <v>ZK955</v>
          </cell>
          <cell r="C423">
            <v>0</v>
          </cell>
          <cell r="D423">
            <v>0</v>
          </cell>
          <cell r="E423">
            <v>0</v>
          </cell>
          <cell r="F423">
            <v>0</v>
          </cell>
        </row>
        <row r="424">
          <cell r="A424" t="str">
            <v>ZK960.A100</v>
          </cell>
          <cell r="B424" t="str">
            <v>ZK960</v>
          </cell>
          <cell r="C424">
            <v>0</v>
          </cell>
          <cell r="D424">
            <v>0</v>
          </cell>
          <cell r="E424">
            <v>0</v>
          </cell>
          <cell r="F424">
            <v>0</v>
          </cell>
        </row>
        <row r="425">
          <cell r="A425" t="str">
            <v>ZK960.A210</v>
          </cell>
          <cell r="B425" t="str">
            <v>ZK960</v>
          </cell>
          <cell r="C425">
            <v>0</v>
          </cell>
          <cell r="D425">
            <v>0</v>
          </cell>
          <cell r="E425">
            <v>0</v>
          </cell>
          <cell r="F425">
            <v>0</v>
          </cell>
        </row>
        <row r="426">
          <cell r="A426" t="str">
            <v>ZK970.A210</v>
          </cell>
          <cell r="B426" t="str">
            <v>ZK970</v>
          </cell>
          <cell r="C426">
            <v>0</v>
          </cell>
          <cell r="D426">
            <v>0</v>
          </cell>
          <cell r="E426">
            <v>0</v>
          </cell>
          <cell r="F426">
            <v>0</v>
          </cell>
        </row>
        <row r="427">
          <cell r="A427" t="str">
            <v>ZK970.A211</v>
          </cell>
          <cell r="B427" t="str">
            <v>ZK970</v>
          </cell>
          <cell r="C427">
            <v>0</v>
          </cell>
          <cell r="D427">
            <v>0</v>
          </cell>
          <cell r="E427">
            <v>0</v>
          </cell>
          <cell r="F427">
            <v>0</v>
          </cell>
        </row>
        <row r="428">
          <cell r="A428" t="str">
            <v>ZK972.A203</v>
          </cell>
          <cell r="B428" t="str">
            <v>ZK972</v>
          </cell>
          <cell r="C428">
            <v>0</v>
          </cell>
          <cell r="D428">
            <v>0</v>
          </cell>
          <cell r="E428">
            <v>0</v>
          </cell>
          <cell r="F428">
            <v>0</v>
          </cell>
        </row>
        <row r="429">
          <cell r="A429" t="str">
            <v>ZK972.A204</v>
          </cell>
          <cell r="B429" t="str">
            <v>ZK972</v>
          </cell>
          <cell r="C429">
            <v>0</v>
          </cell>
          <cell r="D429">
            <v>0</v>
          </cell>
          <cell r="E429">
            <v>0</v>
          </cell>
          <cell r="F429">
            <v>0</v>
          </cell>
        </row>
        <row r="430">
          <cell r="A430" t="str">
            <v>ZK974.A212</v>
          </cell>
          <cell r="B430" t="str">
            <v>ZK974</v>
          </cell>
          <cell r="C430">
            <v>0</v>
          </cell>
          <cell r="D430">
            <v>0</v>
          </cell>
          <cell r="E430">
            <v>0</v>
          </cell>
          <cell r="F430">
            <v>0</v>
          </cell>
        </row>
        <row r="431">
          <cell r="A431" t="str">
            <v>ZK975.A220</v>
          </cell>
          <cell r="B431" t="str">
            <v>ZK975</v>
          </cell>
          <cell r="C431">
            <v>0</v>
          </cell>
          <cell r="D431">
            <v>0</v>
          </cell>
          <cell r="E431">
            <v>0</v>
          </cell>
          <cell r="F431">
            <v>0</v>
          </cell>
        </row>
        <row r="432">
          <cell r="A432" t="str">
            <v>ZK975.A221</v>
          </cell>
          <cell r="B432" t="str">
            <v>ZK975</v>
          </cell>
          <cell r="C432">
            <v>0</v>
          </cell>
          <cell r="D432">
            <v>0</v>
          </cell>
          <cell r="E432">
            <v>0</v>
          </cell>
          <cell r="F432">
            <v>0</v>
          </cell>
        </row>
        <row r="433">
          <cell r="A433" t="str">
            <v>ZK976.A210</v>
          </cell>
          <cell r="B433" t="str">
            <v>ZK976</v>
          </cell>
          <cell r="C433">
            <v>0</v>
          </cell>
          <cell r="D433">
            <v>0</v>
          </cell>
          <cell r="E433">
            <v>0</v>
          </cell>
          <cell r="F433">
            <v>0</v>
          </cell>
        </row>
        <row r="434">
          <cell r="A434" t="str">
            <v>ZK976.A211</v>
          </cell>
          <cell r="B434" t="str">
            <v>ZK976</v>
          </cell>
          <cell r="C434">
            <v>0</v>
          </cell>
          <cell r="D434">
            <v>0</v>
          </cell>
          <cell r="E434">
            <v>0</v>
          </cell>
          <cell r="F434">
            <v>0</v>
          </cell>
        </row>
        <row r="435">
          <cell r="A435" t="str">
            <v>ZK980.A210</v>
          </cell>
          <cell r="B435" t="str">
            <v>ZK980</v>
          </cell>
          <cell r="C435">
            <v>0</v>
          </cell>
          <cell r="D435">
            <v>0</v>
          </cell>
          <cell r="E435">
            <v>0</v>
          </cell>
          <cell r="F435">
            <v>0</v>
          </cell>
        </row>
        <row r="436">
          <cell r="A436" t="str">
            <v>ZK980.A211</v>
          </cell>
          <cell r="B436" t="str">
            <v>ZK980</v>
          </cell>
          <cell r="C436">
            <v>0</v>
          </cell>
          <cell r="D436">
            <v>0</v>
          </cell>
          <cell r="E436">
            <v>0</v>
          </cell>
          <cell r="F436">
            <v>0</v>
          </cell>
        </row>
        <row r="437">
          <cell r="A437" t="str">
            <v>ZK981.A213</v>
          </cell>
          <cell r="B437" t="str">
            <v>ZK981</v>
          </cell>
          <cell r="C437">
            <v>0</v>
          </cell>
          <cell r="D437">
            <v>0</v>
          </cell>
          <cell r="E437">
            <v>0</v>
          </cell>
          <cell r="F437">
            <v>0</v>
          </cell>
        </row>
        <row r="438">
          <cell r="A438" t="str">
            <v>ZK985.A210</v>
          </cell>
          <cell r="B438" t="str">
            <v>ZK985</v>
          </cell>
          <cell r="C438">
            <v>0</v>
          </cell>
          <cell r="D438">
            <v>0</v>
          </cell>
          <cell r="E438">
            <v>0</v>
          </cell>
          <cell r="F438">
            <v>0</v>
          </cell>
        </row>
        <row r="439">
          <cell r="A439" t="str">
            <v>ZK990.A240</v>
          </cell>
          <cell r="B439" t="str">
            <v>ZK990</v>
          </cell>
          <cell r="C439">
            <v>0</v>
          </cell>
          <cell r="D439">
            <v>0</v>
          </cell>
          <cell r="E439">
            <v>0</v>
          </cell>
          <cell r="F439">
            <v>0</v>
          </cell>
        </row>
        <row r="440">
          <cell r="A440" t="str">
            <v>ZK990.A241</v>
          </cell>
          <cell r="B440" t="str">
            <v>ZK990</v>
          </cell>
          <cell r="C440">
            <v>0</v>
          </cell>
          <cell r="D440">
            <v>0</v>
          </cell>
          <cell r="E440">
            <v>0</v>
          </cell>
          <cell r="F440">
            <v>0</v>
          </cell>
        </row>
        <row r="441">
          <cell r="A441" t="str">
            <v>ZK991.A240</v>
          </cell>
          <cell r="B441" t="str">
            <v>ZK991</v>
          </cell>
          <cell r="C441">
            <v>0</v>
          </cell>
          <cell r="D441">
            <v>0</v>
          </cell>
          <cell r="E441">
            <v>0</v>
          </cell>
          <cell r="F441">
            <v>0</v>
          </cell>
        </row>
        <row r="442">
          <cell r="A442" t="str">
            <v>ZK991.A241</v>
          </cell>
          <cell r="B442" t="str">
            <v>ZK991</v>
          </cell>
          <cell r="C442">
            <v>0</v>
          </cell>
          <cell r="D442">
            <v>0</v>
          </cell>
          <cell r="E442">
            <v>0</v>
          </cell>
          <cell r="F442">
            <v>0</v>
          </cell>
        </row>
        <row r="443">
          <cell r="A443" t="str">
            <v>ZK992.A240</v>
          </cell>
          <cell r="B443" t="str">
            <v>ZK992</v>
          </cell>
          <cell r="C443">
            <v>0</v>
          </cell>
          <cell r="D443">
            <v>0</v>
          </cell>
          <cell r="E443">
            <v>0</v>
          </cell>
          <cell r="F443">
            <v>0</v>
          </cell>
        </row>
        <row r="444">
          <cell r="A444" t="str">
            <v>ZK993.A050</v>
          </cell>
          <cell r="B444" t="str">
            <v>ZK993</v>
          </cell>
          <cell r="C444">
            <v>0</v>
          </cell>
          <cell r="D444">
            <v>0</v>
          </cell>
          <cell r="E444">
            <v>0</v>
          </cell>
          <cell r="F444">
            <v>0</v>
          </cell>
        </row>
        <row r="445">
          <cell r="A445" t="str">
            <v>ZK993.A060</v>
          </cell>
          <cell r="B445" t="str">
            <v>ZK993</v>
          </cell>
          <cell r="C445">
            <v>0</v>
          </cell>
          <cell r="D445">
            <v>0</v>
          </cell>
          <cell r="E445">
            <v>0</v>
          </cell>
          <cell r="F445">
            <v>0</v>
          </cell>
        </row>
        <row r="446">
          <cell r="A446" t="str">
            <v>ZK996.A100</v>
          </cell>
          <cell r="B446" t="str">
            <v>ZK996</v>
          </cell>
          <cell r="C446">
            <v>0</v>
          </cell>
          <cell r="D446">
            <v>0</v>
          </cell>
          <cell r="E446">
            <v>0</v>
          </cell>
          <cell r="F446">
            <v>0</v>
          </cell>
        </row>
        <row r="447">
          <cell r="A447" t="str">
            <v>ZK996.A210</v>
          </cell>
          <cell r="B447" t="str">
            <v>ZK996</v>
          </cell>
          <cell r="C447">
            <v>0</v>
          </cell>
          <cell r="D447">
            <v>0</v>
          </cell>
          <cell r="E447">
            <v>0</v>
          </cell>
          <cell r="F447">
            <v>0</v>
          </cell>
        </row>
        <row r="448">
          <cell r="B448" t="str">
            <v/>
          </cell>
          <cell r="C448">
            <v>1</v>
          </cell>
          <cell r="D448">
            <v>961292.45999999973</v>
          </cell>
          <cell r="E448">
            <v>2672687.3900000015</v>
          </cell>
          <cell r="F448">
            <v>1381992.0100000002</v>
          </cell>
        </row>
        <row r="449">
          <cell r="B449" t="str">
            <v/>
          </cell>
          <cell r="C449">
            <v>1</v>
          </cell>
          <cell r="D449">
            <v>961292.45999999973</v>
          </cell>
          <cell r="E449">
            <v>2672687.390000002</v>
          </cell>
          <cell r="F449">
            <v>1381984.3</v>
          </cell>
        </row>
        <row r="450">
          <cell r="B450" t="str">
            <v/>
          </cell>
          <cell r="C450">
            <v>1</v>
          </cell>
          <cell r="D450">
            <v>0</v>
          </cell>
          <cell r="E450">
            <v>0</v>
          </cell>
          <cell r="F450">
            <v>-7.7100000001955777</v>
          </cell>
        </row>
        <row r="451">
          <cell r="A451" t="str">
            <v>INT ENC</v>
          </cell>
          <cell r="B451" t="str">
            <v/>
          </cell>
          <cell r="C451">
            <v>1</v>
          </cell>
          <cell r="D451">
            <v>0</v>
          </cell>
          <cell r="E451">
            <v>0</v>
          </cell>
          <cell r="F451">
            <v>7.7100000000000364</v>
          </cell>
        </row>
        <row r="452">
          <cell r="B452" t="str">
            <v/>
          </cell>
          <cell r="C452">
            <v>1</v>
          </cell>
          <cell r="D452">
            <v>0</v>
          </cell>
          <cell r="E452">
            <v>0</v>
          </cell>
          <cell r="F452">
            <v>-1.9554136088117957E-10</v>
          </cell>
        </row>
        <row r="453">
          <cell r="B453" t="str">
            <v/>
          </cell>
          <cell r="C453">
            <v>1</v>
          </cell>
          <cell r="D453">
            <v>0</v>
          </cell>
          <cell r="E453">
            <v>0</v>
          </cell>
          <cell r="F453">
            <v>0</v>
          </cell>
        </row>
        <row r="454">
          <cell r="B454" t="str">
            <v/>
          </cell>
          <cell r="C454">
            <v>1</v>
          </cell>
          <cell r="D454">
            <v>0</v>
          </cell>
          <cell r="E454">
            <v>0</v>
          </cell>
          <cell r="F454">
            <v>0</v>
          </cell>
        </row>
        <row r="455">
          <cell r="B455" t="str">
            <v/>
          </cell>
          <cell r="C455">
            <v>1</v>
          </cell>
          <cell r="D455">
            <v>0</v>
          </cell>
          <cell r="E455">
            <v>0</v>
          </cell>
          <cell r="F455">
            <v>0</v>
          </cell>
        </row>
        <row r="456">
          <cell r="B456" t="str">
            <v/>
          </cell>
          <cell r="C456">
            <v>1</v>
          </cell>
          <cell r="D456">
            <v>0</v>
          </cell>
          <cell r="E456">
            <v>0</v>
          </cell>
          <cell r="F456">
            <v>0</v>
          </cell>
        </row>
        <row r="457">
          <cell r="B457" t="str">
            <v/>
          </cell>
          <cell r="C457">
            <v>1</v>
          </cell>
          <cell r="D457">
            <v>0</v>
          </cell>
          <cell r="E457">
            <v>0</v>
          </cell>
          <cell r="F457">
            <v>0</v>
          </cell>
        </row>
        <row r="458">
          <cell r="B458" t="str">
            <v/>
          </cell>
          <cell r="C458">
            <v>1</v>
          </cell>
          <cell r="D458">
            <v>0</v>
          </cell>
          <cell r="E458">
            <v>0</v>
          </cell>
          <cell r="F458">
            <v>0</v>
          </cell>
        </row>
        <row r="459">
          <cell r="B459" t="str">
            <v/>
          </cell>
          <cell r="C459">
            <v>1</v>
          </cell>
          <cell r="D459">
            <v>0</v>
          </cell>
          <cell r="E459">
            <v>0</v>
          </cell>
          <cell r="F459">
            <v>0</v>
          </cell>
        </row>
        <row r="460">
          <cell r="B460" t="str">
            <v/>
          </cell>
          <cell r="C460">
            <v>1</v>
          </cell>
          <cell r="D460">
            <v>0</v>
          </cell>
          <cell r="E460">
            <v>0</v>
          </cell>
          <cell r="F460">
            <v>0</v>
          </cell>
        </row>
        <row r="461">
          <cell r="B461" t="str">
            <v/>
          </cell>
          <cell r="C461">
            <v>1</v>
          </cell>
          <cell r="D461">
            <v>0</v>
          </cell>
          <cell r="E461">
            <v>0</v>
          </cell>
          <cell r="F461">
            <v>0</v>
          </cell>
        </row>
        <row r="462">
          <cell r="B462" t="str">
            <v/>
          </cell>
          <cell r="C462">
            <v>1</v>
          </cell>
          <cell r="D462">
            <v>0</v>
          </cell>
          <cell r="E462">
            <v>0</v>
          </cell>
          <cell r="F462">
            <v>0</v>
          </cell>
        </row>
        <row r="463">
          <cell r="B463" t="str">
            <v/>
          </cell>
          <cell r="C463">
            <v>1</v>
          </cell>
          <cell r="D463">
            <v>0</v>
          </cell>
          <cell r="E463">
            <v>0</v>
          </cell>
          <cell r="F463">
            <v>0</v>
          </cell>
        </row>
        <row r="464">
          <cell r="B464" t="str">
            <v/>
          </cell>
          <cell r="C464">
            <v>1</v>
          </cell>
          <cell r="D464">
            <v>0</v>
          </cell>
          <cell r="E464">
            <v>0</v>
          </cell>
          <cell r="F464">
            <v>0</v>
          </cell>
        </row>
        <row r="465">
          <cell r="B465" t="str">
            <v/>
          </cell>
          <cell r="C465">
            <v>1</v>
          </cell>
          <cell r="D465">
            <v>0</v>
          </cell>
          <cell r="E465">
            <v>0</v>
          </cell>
          <cell r="F465">
            <v>0</v>
          </cell>
        </row>
        <row r="466">
          <cell r="B466" t="str">
            <v/>
          </cell>
          <cell r="C466">
            <v>1</v>
          </cell>
          <cell r="D466">
            <v>0</v>
          </cell>
          <cell r="E466">
            <v>0</v>
          </cell>
          <cell r="F466">
            <v>0</v>
          </cell>
        </row>
        <row r="467">
          <cell r="B467" t="str">
            <v/>
          </cell>
          <cell r="C467">
            <v>1</v>
          </cell>
          <cell r="D467">
            <v>0</v>
          </cell>
          <cell r="E467">
            <v>0</v>
          </cell>
          <cell r="F467">
            <v>0</v>
          </cell>
        </row>
        <row r="468">
          <cell r="B468" t="str">
            <v/>
          </cell>
          <cell r="C468">
            <v>1</v>
          </cell>
          <cell r="D468">
            <v>0</v>
          </cell>
          <cell r="E468">
            <v>0</v>
          </cell>
          <cell r="F468">
            <v>0</v>
          </cell>
        </row>
        <row r="469">
          <cell r="B469" t="str">
            <v/>
          </cell>
          <cell r="C469">
            <v>1</v>
          </cell>
          <cell r="D469">
            <v>0</v>
          </cell>
          <cell r="E469">
            <v>0</v>
          </cell>
          <cell r="F469">
            <v>0</v>
          </cell>
        </row>
        <row r="470">
          <cell r="B470" t="str">
            <v/>
          </cell>
          <cell r="C470">
            <v>1</v>
          </cell>
          <cell r="D470">
            <v>0</v>
          </cell>
          <cell r="E470">
            <v>0</v>
          </cell>
          <cell r="F470">
            <v>0</v>
          </cell>
        </row>
        <row r="471">
          <cell r="B471" t="str">
            <v/>
          </cell>
          <cell r="C471">
            <v>1</v>
          </cell>
          <cell r="D471">
            <v>0</v>
          </cell>
          <cell r="E471">
            <v>0</v>
          </cell>
          <cell r="F471">
            <v>0</v>
          </cell>
        </row>
        <row r="472">
          <cell r="B472" t="str">
            <v/>
          </cell>
          <cell r="C472">
            <v>1</v>
          </cell>
          <cell r="D472">
            <v>0</v>
          </cell>
          <cell r="E472">
            <v>0</v>
          </cell>
          <cell r="F472">
            <v>0</v>
          </cell>
        </row>
        <row r="473">
          <cell r="B473" t="str">
            <v/>
          </cell>
          <cell r="C473">
            <v>1</v>
          </cell>
          <cell r="D473">
            <v>0</v>
          </cell>
          <cell r="E473">
            <v>0</v>
          </cell>
          <cell r="F473">
            <v>0</v>
          </cell>
        </row>
        <row r="474">
          <cell r="B474" t="str">
            <v/>
          </cell>
          <cell r="C474">
            <v>1</v>
          </cell>
          <cell r="D474">
            <v>0</v>
          </cell>
          <cell r="E474">
            <v>0</v>
          </cell>
          <cell r="F474">
            <v>0</v>
          </cell>
        </row>
        <row r="475">
          <cell r="B475" t="str">
            <v/>
          </cell>
          <cell r="C475">
            <v>1</v>
          </cell>
          <cell r="D475">
            <v>0</v>
          </cell>
          <cell r="E475">
            <v>0</v>
          </cell>
          <cell r="F475">
            <v>0</v>
          </cell>
        </row>
        <row r="476">
          <cell r="B476" t="str">
            <v/>
          </cell>
          <cell r="C476">
            <v>1</v>
          </cell>
          <cell r="D476">
            <v>0</v>
          </cell>
          <cell r="E476">
            <v>0</v>
          </cell>
          <cell r="F476">
            <v>0</v>
          </cell>
        </row>
        <row r="477">
          <cell r="B477" t="str">
            <v/>
          </cell>
          <cell r="C477">
            <v>1</v>
          </cell>
          <cell r="D477">
            <v>0</v>
          </cell>
          <cell r="E477">
            <v>0</v>
          </cell>
          <cell r="F477">
            <v>0</v>
          </cell>
        </row>
        <row r="478">
          <cell r="B478" t="str">
            <v/>
          </cell>
          <cell r="C478">
            <v>1</v>
          </cell>
          <cell r="D478">
            <v>0</v>
          </cell>
          <cell r="E478">
            <v>0</v>
          </cell>
          <cell r="F478">
            <v>0</v>
          </cell>
        </row>
        <row r="479">
          <cell r="B479" t="str">
            <v/>
          </cell>
          <cell r="C479">
            <v>1</v>
          </cell>
          <cell r="D479">
            <v>0</v>
          </cell>
          <cell r="E479">
            <v>0</v>
          </cell>
          <cell r="F479">
            <v>0</v>
          </cell>
        </row>
        <row r="480">
          <cell r="B480" t="str">
            <v/>
          </cell>
          <cell r="C480">
            <v>1</v>
          </cell>
          <cell r="D480">
            <v>0</v>
          </cell>
          <cell r="E480">
            <v>0</v>
          </cell>
          <cell r="F480">
            <v>0</v>
          </cell>
        </row>
        <row r="481">
          <cell r="B481" t="str">
            <v/>
          </cell>
          <cell r="C481">
            <v>1</v>
          </cell>
          <cell r="D481">
            <v>0</v>
          </cell>
          <cell r="E481">
            <v>0</v>
          </cell>
          <cell r="F481">
            <v>0</v>
          </cell>
        </row>
        <row r="482">
          <cell r="B482" t="str">
            <v/>
          </cell>
          <cell r="C482">
            <v>1</v>
          </cell>
          <cell r="D482">
            <v>0</v>
          </cell>
          <cell r="E482">
            <v>0</v>
          </cell>
          <cell r="F482">
            <v>0</v>
          </cell>
        </row>
        <row r="483">
          <cell r="B483" t="str">
            <v/>
          </cell>
          <cell r="C483">
            <v>1</v>
          </cell>
          <cell r="D483">
            <v>0</v>
          </cell>
          <cell r="E483">
            <v>0</v>
          </cell>
          <cell r="F483">
            <v>0</v>
          </cell>
        </row>
        <row r="484">
          <cell r="B484" t="str">
            <v/>
          </cell>
          <cell r="C484">
            <v>1</v>
          </cell>
          <cell r="D484">
            <v>0</v>
          </cell>
          <cell r="E484">
            <v>0</v>
          </cell>
          <cell r="F484">
            <v>0</v>
          </cell>
        </row>
        <row r="485">
          <cell r="B485" t="str">
            <v/>
          </cell>
          <cell r="C485">
            <v>1</v>
          </cell>
          <cell r="D485">
            <v>0</v>
          </cell>
          <cell r="E485">
            <v>0</v>
          </cell>
          <cell r="F485">
            <v>0</v>
          </cell>
        </row>
        <row r="486">
          <cell r="B486" t="str">
            <v/>
          </cell>
          <cell r="C486">
            <v>1</v>
          </cell>
          <cell r="D486">
            <v>0</v>
          </cell>
          <cell r="E486">
            <v>0</v>
          </cell>
          <cell r="F486">
            <v>0</v>
          </cell>
        </row>
        <row r="487">
          <cell r="B487" t="str">
            <v/>
          </cell>
          <cell r="C487">
            <v>1</v>
          </cell>
          <cell r="D487">
            <v>0</v>
          </cell>
          <cell r="E487">
            <v>0</v>
          </cell>
          <cell r="F487">
            <v>0</v>
          </cell>
        </row>
        <row r="488">
          <cell r="B488" t="str">
            <v/>
          </cell>
          <cell r="C488">
            <v>1</v>
          </cell>
          <cell r="D488">
            <v>0</v>
          </cell>
          <cell r="E488">
            <v>0</v>
          </cell>
          <cell r="F488">
            <v>0</v>
          </cell>
        </row>
        <row r="489">
          <cell r="B489" t="str">
            <v/>
          </cell>
          <cell r="C489">
            <v>1</v>
          </cell>
          <cell r="D489">
            <v>0</v>
          </cell>
          <cell r="E489">
            <v>0</v>
          </cell>
          <cell r="F489">
            <v>0</v>
          </cell>
        </row>
        <row r="490">
          <cell r="B490" t="str">
            <v/>
          </cell>
          <cell r="C490">
            <v>1</v>
          </cell>
          <cell r="D490">
            <v>0</v>
          </cell>
          <cell r="E490">
            <v>0</v>
          </cell>
          <cell r="F490">
            <v>0</v>
          </cell>
        </row>
        <row r="491">
          <cell r="B491" t="str">
            <v/>
          </cell>
          <cell r="C491">
            <v>1</v>
          </cell>
          <cell r="D491">
            <v>0</v>
          </cell>
          <cell r="E491">
            <v>0</v>
          </cell>
          <cell r="F491">
            <v>0</v>
          </cell>
        </row>
        <row r="492">
          <cell r="B492" t="str">
            <v/>
          </cell>
          <cell r="C492">
            <v>1</v>
          </cell>
          <cell r="D492">
            <v>0</v>
          </cell>
          <cell r="E492">
            <v>0</v>
          </cell>
          <cell r="F492">
            <v>0</v>
          </cell>
        </row>
        <row r="493">
          <cell r="B493" t="str">
            <v/>
          </cell>
          <cell r="C493">
            <v>1</v>
          </cell>
          <cell r="D493">
            <v>0</v>
          </cell>
          <cell r="E493">
            <v>0</v>
          </cell>
          <cell r="F493">
            <v>0</v>
          </cell>
        </row>
        <row r="494">
          <cell r="B494" t="str">
            <v/>
          </cell>
          <cell r="C494">
            <v>1</v>
          </cell>
          <cell r="D494">
            <v>0</v>
          </cell>
          <cell r="E494">
            <v>0</v>
          </cell>
          <cell r="F494">
            <v>0</v>
          </cell>
        </row>
        <row r="495">
          <cell r="B495" t="str">
            <v/>
          </cell>
          <cell r="C495">
            <v>1</v>
          </cell>
          <cell r="D495">
            <v>0</v>
          </cell>
          <cell r="E495">
            <v>0</v>
          </cell>
          <cell r="F495">
            <v>0</v>
          </cell>
        </row>
        <row r="496">
          <cell r="B496" t="str">
            <v/>
          </cell>
          <cell r="C496">
            <v>1</v>
          </cell>
          <cell r="D496">
            <v>0</v>
          </cell>
          <cell r="E496">
            <v>0</v>
          </cell>
          <cell r="F496">
            <v>0</v>
          </cell>
        </row>
        <row r="497">
          <cell r="B497" t="str">
            <v/>
          </cell>
          <cell r="C497">
            <v>1</v>
          </cell>
          <cell r="D497">
            <v>0</v>
          </cell>
          <cell r="E497">
            <v>0</v>
          </cell>
          <cell r="F497">
            <v>0</v>
          </cell>
        </row>
        <row r="498">
          <cell r="B498" t="str">
            <v/>
          </cell>
          <cell r="C498">
            <v>1</v>
          </cell>
          <cell r="D498">
            <v>0</v>
          </cell>
          <cell r="E498">
            <v>0</v>
          </cell>
          <cell r="F498">
            <v>0</v>
          </cell>
        </row>
        <row r="499">
          <cell r="B499" t="str">
            <v/>
          </cell>
          <cell r="C499">
            <v>1</v>
          </cell>
          <cell r="D499">
            <v>0</v>
          </cell>
          <cell r="E499">
            <v>0</v>
          </cell>
          <cell r="F499">
            <v>0</v>
          </cell>
        </row>
        <row r="500">
          <cell r="B500" t="str">
            <v/>
          </cell>
          <cell r="C500">
            <v>1</v>
          </cell>
          <cell r="D500">
            <v>0</v>
          </cell>
          <cell r="E500">
            <v>0</v>
          </cell>
          <cell r="F500">
            <v>0</v>
          </cell>
        </row>
        <row r="501">
          <cell r="B501" t="str">
            <v/>
          </cell>
          <cell r="C501">
            <v>1</v>
          </cell>
          <cell r="D501">
            <v>0</v>
          </cell>
          <cell r="E501">
            <v>0</v>
          </cell>
          <cell r="F501">
            <v>0</v>
          </cell>
        </row>
        <row r="502">
          <cell r="B502" t="str">
            <v/>
          </cell>
          <cell r="C502">
            <v>1</v>
          </cell>
          <cell r="D502">
            <v>0</v>
          </cell>
          <cell r="E502">
            <v>0</v>
          </cell>
          <cell r="F502">
            <v>0</v>
          </cell>
        </row>
        <row r="503">
          <cell r="B503" t="str">
            <v/>
          </cell>
          <cell r="C503">
            <v>1</v>
          </cell>
          <cell r="D503">
            <v>0</v>
          </cell>
          <cell r="E503">
            <v>0</v>
          </cell>
          <cell r="F503">
            <v>0</v>
          </cell>
        </row>
        <row r="504">
          <cell r="B504" t="str">
            <v/>
          </cell>
          <cell r="C504">
            <v>1</v>
          </cell>
          <cell r="D504">
            <v>0</v>
          </cell>
          <cell r="E504">
            <v>0</v>
          </cell>
          <cell r="F504">
            <v>0</v>
          </cell>
        </row>
        <row r="505">
          <cell r="B505" t="str">
            <v/>
          </cell>
          <cell r="C505">
            <v>1</v>
          </cell>
          <cell r="D505">
            <v>0</v>
          </cell>
          <cell r="E505">
            <v>0</v>
          </cell>
          <cell r="F505">
            <v>0</v>
          </cell>
        </row>
        <row r="506">
          <cell r="B506" t="str">
            <v/>
          </cell>
          <cell r="C506">
            <v>1</v>
          </cell>
          <cell r="D506">
            <v>0</v>
          </cell>
          <cell r="E506">
            <v>0</v>
          </cell>
          <cell r="F506">
            <v>0</v>
          </cell>
        </row>
        <row r="507">
          <cell r="B507" t="str">
            <v/>
          </cell>
          <cell r="C507">
            <v>1</v>
          </cell>
          <cell r="D507">
            <v>0</v>
          </cell>
          <cell r="E507">
            <v>0</v>
          </cell>
          <cell r="F507">
            <v>0</v>
          </cell>
        </row>
        <row r="508">
          <cell r="B508" t="str">
            <v/>
          </cell>
          <cell r="C508">
            <v>1</v>
          </cell>
          <cell r="D508">
            <v>0</v>
          </cell>
          <cell r="E508">
            <v>0</v>
          </cell>
          <cell r="F508">
            <v>0</v>
          </cell>
        </row>
        <row r="509">
          <cell r="B509" t="str">
            <v/>
          </cell>
          <cell r="C509">
            <v>1</v>
          </cell>
          <cell r="D509">
            <v>0</v>
          </cell>
          <cell r="E509">
            <v>0</v>
          </cell>
          <cell r="F509">
            <v>0</v>
          </cell>
        </row>
        <row r="510">
          <cell r="B510" t="str">
            <v/>
          </cell>
          <cell r="C510">
            <v>1</v>
          </cell>
          <cell r="D510">
            <v>0</v>
          </cell>
          <cell r="E510">
            <v>0</v>
          </cell>
          <cell r="F510">
            <v>0</v>
          </cell>
        </row>
        <row r="511">
          <cell r="B511" t="str">
            <v/>
          </cell>
          <cell r="C511">
            <v>1</v>
          </cell>
          <cell r="D511">
            <v>0</v>
          </cell>
          <cell r="E511">
            <v>0</v>
          </cell>
          <cell r="F511">
            <v>0</v>
          </cell>
        </row>
        <row r="512">
          <cell r="B512" t="str">
            <v/>
          </cell>
          <cell r="C512">
            <v>1</v>
          </cell>
          <cell r="D512">
            <v>0</v>
          </cell>
          <cell r="E512">
            <v>0</v>
          </cell>
          <cell r="F512">
            <v>0</v>
          </cell>
        </row>
        <row r="513">
          <cell r="B513" t="str">
            <v/>
          </cell>
          <cell r="C513">
            <v>1</v>
          </cell>
          <cell r="D513">
            <v>0</v>
          </cell>
          <cell r="E513">
            <v>0</v>
          </cell>
          <cell r="F513">
            <v>0</v>
          </cell>
        </row>
        <row r="514">
          <cell r="B514" t="str">
            <v/>
          </cell>
          <cell r="C514">
            <v>1</v>
          </cell>
          <cell r="D514">
            <v>0</v>
          </cell>
          <cell r="E514">
            <v>0</v>
          </cell>
          <cell r="F514">
            <v>0</v>
          </cell>
        </row>
        <row r="515">
          <cell r="B515" t="str">
            <v/>
          </cell>
          <cell r="C515">
            <v>1</v>
          </cell>
          <cell r="D515">
            <v>0</v>
          </cell>
          <cell r="E515">
            <v>0</v>
          </cell>
          <cell r="F515">
            <v>0</v>
          </cell>
        </row>
        <row r="516">
          <cell r="B516" t="str">
            <v/>
          </cell>
          <cell r="C516">
            <v>1</v>
          </cell>
          <cell r="D516">
            <v>0</v>
          </cell>
          <cell r="E516">
            <v>0</v>
          </cell>
          <cell r="F516">
            <v>0</v>
          </cell>
        </row>
        <row r="517">
          <cell r="B517" t="str">
            <v/>
          </cell>
          <cell r="C517">
            <v>1</v>
          </cell>
          <cell r="D517">
            <v>0</v>
          </cell>
          <cell r="E517">
            <v>0</v>
          </cell>
          <cell r="F517">
            <v>0</v>
          </cell>
        </row>
        <row r="518">
          <cell r="B518" t="str">
            <v/>
          </cell>
          <cell r="C518">
            <v>1</v>
          </cell>
          <cell r="D518">
            <v>0</v>
          </cell>
          <cell r="E518">
            <v>0</v>
          </cell>
          <cell r="F518">
            <v>0</v>
          </cell>
        </row>
        <row r="519">
          <cell r="B519" t="str">
            <v/>
          </cell>
          <cell r="C519">
            <v>1</v>
          </cell>
          <cell r="D519">
            <v>0</v>
          </cell>
          <cell r="E519">
            <v>0</v>
          </cell>
          <cell r="F519">
            <v>0</v>
          </cell>
        </row>
        <row r="520">
          <cell r="B520" t="str">
            <v/>
          </cell>
          <cell r="C520">
            <v>1</v>
          </cell>
          <cell r="D520">
            <v>0</v>
          </cell>
          <cell r="E520">
            <v>0</v>
          </cell>
          <cell r="F520">
            <v>0</v>
          </cell>
        </row>
        <row r="521">
          <cell r="B521" t="str">
            <v/>
          </cell>
          <cell r="C521">
            <v>1</v>
          </cell>
          <cell r="D521">
            <v>0</v>
          </cell>
          <cell r="E521">
            <v>0</v>
          </cell>
          <cell r="F521">
            <v>0</v>
          </cell>
        </row>
        <row r="522">
          <cell r="B522" t="str">
            <v/>
          </cell>
          <cell r="C522">
            <v>1</v>
          </cell>
          <cell r="D522">
            <v>0</v>
          </cell>
          <cell r="E522">
            <v>0</v>
          </cell>
          <cell r="F522">
            <v>0</v>
          </cell>
        </row>
        <row r="523">
          <cell r="B523" t="str">
            <v/>
          </cell>
          <cell r="C523">
            <v>1</v>
          </cell>
          <cell r="D523">
            <v>0</v>
          </cell>
          <cell r="E523">
            <v>0</v>
          </cell>
          <cell r="F523">
            <v>0</v>
          </cell>
        </row>
        <row r="524">
          <cell r="B524" t="str">
            <v/>
          </cell>
          <cell r="C524">
            <v>1</v>
          </cell>
          <cell r="D524">
            <v>0</v>
          </cell>
          <cell r="E524">
            <v>0</v>
          </cell>
          <cell r="F524">
            <v>0</v>
          </cell>
        </row>
        <row r="525">
          <cell r="B525" t="str">
            <v/>
          </cell>
          <cell r="C525">
            <v>1</v>
          </cell>
          <cell r="D525">
            <v>0</v>
          </cell>
          <cell r="E525">
            <v>0</v>
          </cell>
          <cell r="F525">
            <v>0</v>
          </cell>
        </row>
        <row r="526">
          <cell r="B526" t="str">
            <v/>
          </cell>
          <cell r="C526">
            <v>1</v>
          </cell>
          <cell r="D526">
            <v>0</v>
          </cell>
          <cell r="E526">
            <v>0</v>
          </cell>
          <cell r="F526">
            <v>0</v>
          </cell>
        </row>
        <row r="527">
          <cell r="B527" t="str">
            <v/>
          </cell>
          <cell r="C527">
            <v>1</v>
          </cell>
          <cell r="D527">
            <v>0</v>
          </cell>
          <cell r="E527">
            <v>0</v>
          </cell>
          <cell r="F527">
            <v>0</v>
          </cell>
        </row>
        <row r="528">
          <cell r="B528" t="str">
            <v/>
          </cell>
          <cell r="C528">
            <v>1</v>
          </cell>
          <cell r="D528">
            <v>0</v>
          </cell>
          <cell r="E528">
            <v>0</v>
          </cell>
          <cell r="F528">
            <v>0</v>
          </cell>
        </row>
        <row r="529">
          <cell r="B529" t="str">
            <v/>
          </cell>
          <cell r="C529">
            <v>1</v>
          </cell>
          <cell r="D529">
            <v>0</v>
          </cell>
          <cell r="E529">
            <v>0</v>
          </cell>
          <cell r="F529">
            <v>0</v>
          </cell>
        </row>
        <row r="530">
          <cell r="B530" t="str">
            <v/>
          </cell>
          <cell r="C530">
            <v>1</v>
          </cell>
          <cell r="D530">
            <v>0</v>
          </cell>
          <cell r="E530">
            <v>0</v>
          </cell>
          <cell r="F530">
            <v>0</v>
          </cell>
        </row>
        <row r="531">
          <cell r="B531" t="str">
            <v/>
          </cell>
          <cell r="C531">
            <v>1</v>
          </cell>
          <cell r="D531">
            <v>0</v>
          </cell>
          <cell r="E531">
            <v>0</v>
          </cell>
          <cell r="F531">
            <v>0</v>
          </cell>
        </row>
        <row r="532">
          <cell r="B532" t="str">
            <v/>
          </cell>
          <cell r="C532">
            <v>1</v>
          </cell>
          <cell r="D532">
            <v>0</v>
          </cell>
          <cell r="E532">
            <v>0</v>
          </cell>
          <cell r="F532">
            <v>0</v>
          </cell>
        </row>
        <row r="533">
          <cell r="B533" t="str">
            <v/>
          </cell>
          <cell r="C533">
            <v>1</v>
          </cell>
          <cell r="D533">
            <v>0</v>
          </cell>
          <cell r="E533">
            <v>0</v>
          </cell>
          <cell r="F533">
            <v>0</v>
          </cell>
        </row>
        <row r="534">
          <cell r="B534" t="str">
            <v/>
          </cell>
          <cell r="C534">
            <v>1</v>
          </cell>
          <cell r="D534">
            <v>0</v>
          </cell>
          <cell r="E534">
            <v>0</v>
          </cell>
          <cell r="F534">
            <v>0</v>
          </cell>
        </row>
        <row r="535">
          <cell r="B535" t="str">
            <v/>
          </cell>
          <cell r="C535">
            <v>1</v>
          </cell>
          <cell r="D535">
            <v>0</v>
          </cell>
          <cell r="E535">
            <v>0</v>
          </cell>
          <cell r="F535">
            <v>0</v>
          </cell>
        </row>
        <row r="536">
          <cell r="B536" t="str">
            <v/>
          </cell>
          <cell r="C536">
            <v>1</v>
          </cell>
          <cell r="D536">
            <v>0</v>
          </cell>
          <cell r="E536">
            <v>0</v>
          </cell>
          <cell r="F536">
            <v>0</v>
          </cell>
        </row>
        <row r="537">
          <cell r="B537" t="str">
            <v/>
          </cell>
          <cell r="C537">
            <v>1</v>
          </cell>
          <cell r="D537">
            <v>0</v>
          </cell>
          <cell r="E537">
            <v>0</v>
          </cell>
          <cell r="F537">
            <v>0</v>
          </cell>
        </row>
        <row r="538">
          <cell r="B538" t="str">
            <v/>
          </cell>
          <cell r="C538">
            <v>1</v>
          </cell>
          <cell r="D538">
            <v>0</v>
          </cell>
          <cell r="E538">
            <v>0</v>
          </cell>
          <cell r="F538">
            <v>0</v>
          </cell>
        </row>
        <row r="539">
          <cell r="B539" t="str">
            <v/>
          </cell>
          <cell r="C539">
            <v>1</v>
          </cell>
          <cell r="D539">
            <v>0</v>
          </cell>
          <cell r="E539">
            <v>0</v>
          </cell>
          <cell r="F539">
            <v>0</v>
          </cell>
        </row>
        <row r="540">
          <cell r="B540" t="str">
            <v/>
          </cell>
          <cell r="C540">
            <v>1</v>
          </cell>
          <cell r="D540">
            <v>0</v>
          </cell>
          <cell r="E540">
            <v>0</v>
          </cell>
          <cell r="F540">
            <v>0</v>
          </cell>
        </row>
        <row r="541">
          <cell r="B541" t="str">
            <v/>
          </cell>
          <cell r="C541">
            <v>1</v>
          </cell>
          <cell r="D541">
            <v>0</v>
          </cell>
          <cell r="E541">
            <v>0</v>
          </cell>
          <cell r="F541">
            <v>0</v>
          </cell>
        </row>
        <row r="542">
          <cell r="B542" t="str">
            <v/>
          </cell>
          <cell r="C542">
            <v>1</v>
          </cell>
          <cell r="D542">
            <v>0</v>
          </cell>
          <cell r="E542">
            <v>0</v>
          </cell>
          <cell r="F542">
            <v>0</v>
          </cell>
        </row>
        <row r="543">
          <cell r="B543" t="str">
            <v/>
          </cell>
          <cell r="C543">
            <v>1</v>
          </cell>
          <cell r="D543">
            <v>0</v>
          </cell>
          <cell r="E543">
            <v>0</v>
          </cell>
          <cell r="F543">
            <v>0</v>
          </cell>
        </row>
        <row r="544">
          <cell r="B544" t="str">
            <v/>
          </cell>
          <cell r="C544">
            <v>1</v>
          </cell>
          <cell r="D544">
            <v>0</v>
          </cell>
          <cell r="E544">
            <v>0</v>
          </cell>
          <cell r="F544">
            <v>0</v>
          </cell>
        </row>
        <row r="545">
          <cell r="B545" t="str">
            <v/>
          </cell>
          <cell r="C545">
            <v>1</v>
          </cell>
          <cell r="D545">
            <v>0</v>
          </cell>
          <cell r="E545">
            <v>0</v>
          </cell>
          <cell r="F545">
            <v>0</v>
          </cell>
        </row>
        <row r="546">
          <cell r="B546" t="str">
            <v/>
          </cell>
          <cell r="C546">
            <v>1</v>
          </cell>
          <cell r="D546">
            <v>0</v>
          </cell>
          <cell r="E546">
            <v>0</v>
          </cell>
          <cell r="F546">
            <v>0</v>
          </cell>
        </row>
        <row r="547">
          <cell r="B547" t="str">
            <v/>
          </cell>
          <cell r="C547">
            <v>1</v>
          </cell>
          <cell r="D547">
            <v>0</v>
          </cell>
          <cell r="E547">
            <v>0</v>
          </cell>
          <cell r="F547">
            <v>0</v>
          </cell>
        </row>
        <row r="548">
          <cell r="B548" t="str">
            <v/>
          </cell>
          <cell r="C548">
            <v>1</v>
          </cell>
          <cell r="D548">
            <v>0</v>
          </cell>
          <cell r="E548">
            <v>0</v>
          </cell>
          <cell r="F548">
            <v>0</v>
          </cell>
        </row>
        <row r="549">
          <cell r="B549" t="str">
            <v/>
          </cell>
          <cell r="C549">
            <v>1</v>
          </cell>
          <cell r="D549">
            <v>0</v>
          </cell>
          <cell r="E549">
            <v>0</v>
          </cell>
          <cell r="F549">
            <v>0</v>
          </cell>
        </row>
        <row r="550">
          <cell r="B550" t="str">
            <v/>
          </cell>
          <cell r="C550">
            <v>1</v>
          </cell>
          <cell r="D550">
            <v>0</v>
          </cell>
          <cell r="E550">
            <v>0</v>
          </cell>
          <cell r="F550">
            <v>0</v>
          </cell>
        </row>
        <row r="551">
          <cell r="B551" t="str">
            <v/>
          </cell>
          <cell r="C551">
            <v>1</v>
          </cell>
          <cell r="D551">
            <v>0</v>
          </cell>
          <cell r="E551">
            <v>0</v>
          </cell>
          <cell r="F551">
            <v>0</v>
          </cell>
        </row>
        <row r="552">
          <cell r="B552" t="str">
            <v/>
          </cell>
          <cell r="C552">
            <v>1</v>
          </cell>
          <cell r="D552">
            <v>0</v>
          </cell>
          <cell r="E552">
            <v>0</v>
          </cell>
          <cell r="F552">
            <v>0</v>
          </cell>
        </row>
        <row r="553">
          <cell r="B553" t="str">
            <v/>
          </cell>
          <cell r="C553">
            <v>1</v>
          </cell>
          <cell r="D553">
            <v>0</v>
          </cell>
          <cell r="E553">
            <v>0</v>
          </cell>
          <cell r="F553">
            <v>0</v>
          </cell>
        </row>
        <row r="554">
          <cell r="B554" t="str">
            <v/>
          </cell>
          <cell r="C554">
            <v>1</v>
          </cell>
          <cell r="D554">
            <v>0</v>
          </cell>
          <cell r="E554">
            <v>0</v>
          </cell>
          <cell r="F554">
            <v>0</v>
          </cell>
        </row>
        <row r="555">
          <cell r="B555" t="str">
            <v/>
          </cell>
          <cell r="C555">
            <v>1</v>
          </cell>
          <cell r="D555">
            <v>0</v>
          </cell>
          <cell r="E555">
            <v>0</v>
          </cell>
          <cell r="F555">
            <v>0</v>
          </cell>
        </row>
        <row r="556">
          <cell r="B556" t="str">
            <v/>
          </cell>
          <cell r="C556">
            <v>1</v>
          </cell>
          <cell r="D556">
            <v>0</v>
          </cell>
          <cell r="E556">
            <v>0</v>
          </cell>
          <cell r="F556">
            <v>0</v>
          </cell>
        </row>
        <row r="557">
          <cell r="B557" t="str">
            <v/>
          </cell>
          <cell r="C557">
            <v>1</v>
          </cell>
          <cell r="D557">
            <v>0</v>
          </cell>
          <cell r="E557">
            <v>0</v>
          </cell>
          <cell r="F557">
            <v>0</v>
          </cell>
        </row>
        <row r="558">
          <cell r="B558" t="str">
            <v/>
          </cell>
          <cell r="C558">
            <v>1</v>
          </cell>
          <cell r="D558">
            <v>0</v>
          </cell>
          <cell r="E558">
            <v>0</v>
          </cell>
          <cell r="F558">
            <v>0</v>
          </cell>
        </row>
        <row r="559">
          <cell r="B559" t="str">
            <v/>
          </cell>
          <cell r="C559">
            <v>1</v>
          </cell>
          <cell r="D559">
            <v>0</v>
          </cell>
          <cell r="E559">
            <v>0</v>
          </cell>
          <cell r="F559">
            <v>0</v>
          </cell>
        </row>
        <row r="560">
          <cell r="B560" t="str">
            <v/>
          </cell>
          <cell r="C560">
            <v>1</v>
          </cell>
          <cell r="D560">
            <v>0</v>
          </cell>
          <cell r="E560">
            <v>0</v>
          </cell>
          <cell r="F560">
            <v>0</v>
          </cell>
        </row>
        <row r="561">
          <cell r="B561" t="str">
            <v/>
          </cell>
          <cell r="C561">
            <v>1</v>
          </cell>
          <cell r="D561">
            <v>0</v>
          </cell>
          <cell r="E561">
            <v>0</v>
          </cell>
          <cell r="F561">
            <v>0</v>
          </cell>
        </row>
        <row r="562">
          <cell r="B562" t="str">
            <v/>
          </cell>
          <cell r="C562">
            <v>1</v>
          </cell>
          <cell r="D562">
            <v>0</v>
          </cell>
          <cell r="E562">
            <v>0</v>
          </cell>
          <cell r="F562">
            <v>0</v>
          </cell>
        </row>
        <row r="563">
          <cell r="B563" t="str">
            <v/>
          </cell>
          <cell r="C563">
            <v>1</v>
          </cell>
          <cell r="D563">
            <v>0</v>
          </cell>
          <cell r="E563">
            <v>0</v>
          </cell>
          <cell r="F563">
            <v>0</v>
          </cell>
        </row>
        <row r="564">
          <cell r="B564" t="str">
            <v/>
          </cell>
          <cell r="C564">
            <v>1</v>
          </cell>
          <cell r="D564">
            <v>0</v>
          </cell>
          <cell r="E564">
            <v>0</v>
          </cell>
          <cell r="F564">
            <v>0</v>
          </cell>
        </row>
        <row r="565">
          <cell r="B565" t="str">
            <v/>
          </cell>
          <cell r="C565">
            <v>1</v>
          </cell>
          <cell r="D565">
            <v>0</v>
          </cell>
          <cell r="E565">
            <v>0</v>
          </cell>
          <cell r="F565">
            <v>0</v>
          </cell>
        </row>
        <row r="566">
          <cell r="B566" t="str">
            <v/>
          </cell>
          <cell r="C566">
            <v>1</v>
          </cell>
          <cell r="D566">
            <v>0</v>
          </cell>
          <cell r="E566">
            <v>0</v>
          </cell>
          <cell r="F566">
            <v>0</v>
          </cell>
        </row>
        <row r="567">
          <cell r="B567" t="str">
            <v/>
          </cell>
          <cell r="C567">
            <v>1</v>
          </cell>
          <cell r="D567">
            <v>0</v>
          </cell>
          <cell r="E567">
            <v>0</v>
          </cell>
          <cell r="F567">
            <v>0</v>
          </cell>
        </row>
        <row r="568">
          <cell r="B568" t="str">
            <v/>
          </cell>
          <cell r="C568">
            <v>1</v>
          </cell>
          <cell r="D568">
            <v>0</v>
          </cell>
          <cell r="E568">
            <v>0</v>
          </cell>
          <cell r="F568">
            <v>0</v>
          </cell>
        </row>
        <row r="569">
          <cell r="B569" t="str">
            <v/>
          </cell>
          <cell r="C569">
            <v>1</v>
          </cell>
          <cell r="D569">
            <v>0</v>
          </cell>
          <cell r="E569">
            <v>0</v>
          </cell>
          <cell r="F569">
            <v>0</v>
          </cell>
        </row>
        <row r="570">
          <cell r="B570" t="str">
            <v/>
          </cell>
          <cell r="C570">
            <v>1</v>
          </cell>
          <cell r="D570">
            <v>0</v>
          </cell>
          <cell r="E570">
            <v>0</v>
          </cell>
          <cell r="F570">
            <v>0</v>
          </cell>
        </row>
        <row r="571">
          <cell r="B571" t="str">
            <v/>
          </cell>
          <cell r="C571">
            <v>1</v>
          </cell>
          <cell r="D571">
            <v>0</v>
          </cell>
          <cell r="E571">
            <v>0</v>
          </cell>
          <cell r="F571">
            <v>0</v>
          </cell>
        </row>
        <row r="572">
          <cell r="B572" t="str">
            <v/>
          </cell>
          <cell r="C572">
            <v>1</v>
          </cell>
          <cell r="D572">
            <v>0</v>
          </cell>
          <cell r="E572">
            <v>0</v>
          </cell>
          <cell r="F572">
            <v>0</v>
          </cell>
        </row>
        <row r="573">
          <cell r="B573" t="str">
            <v/>
          </cell>
          <cell r="C573">
            <v>1</v>
          </cell>
          <cell r="D573">
            <v>0</v>
          </cell>
          <cell r="E573">
            <v>0</v>
          </cell>
          <cell r="F573">
            <v>0</v>
          </cell>
        </row>
        <row r="574">
          <cell r="B574" t="str">
            <v/>
          </cell>
          <cell r="C574">
            <v>1</v>
          </cell>
          <cell r="D574">
            <v>0</v>
          </cell>
          <cell r="E574">
            <v>0</v>
          </cell>
          <cell r="F574">
            <v>0</v>
          </cell>
        </row>
        <row r="575">
          <cell r="B575" t="str">
            <v/>
          </cell>
          <cell r="C575">
            <v>1</v>
          </cell>
          <cell r="D575">
            <v>0</v>
          </cell>
          <cell r="E575">
            <v>0</v>
          </cell>
          <cell r="F575">
            <v>0</v>
          </cell>
        </row>
        <row r="576">
          <cell r="B576" t="str">
            <v/>
          </cell>
          <cell r="C576">
            <v>1</v>
          </cell>
          <cell r="D576">
            <v>0</v>
          </cell>
          <cell r="E576">
            <v>0</v>
          </cell>
          <cell r="F576">
            <v>0</v>
          </cell>
        </row>
        <row r="577">
          <cell r="B577" t="str">
            <v/>
          </cell>
          <cell r="C577">
            <v>1</v>
          </cell>
          <cell r="D577">
            <v>0</v>
          </cell>
          <cell r="E577">
            <v>0</v>
          </cell>
          <cell r="F577">
            <v>0</v>
          </cell>
        </row>
        <row r="578">
          <cell r="B578" t="str">
            <v/>
          </cell>
          <cell r="C578">
            <v>1</v>
          </cell>
          <cell r="D578">
            <v>0</v>
          </cell>
          <cell r="E578">
            <v>0</v>
          </cell>
          <cell r="F578">
            <v>0</v>
          </cell>
        </row>
        <row r="579">
          <cell r="B579" t="str">
            <v/>
          </cell>
          <cell r="C579">
            <v>1</v>
          </cell>
          <cell r="D579">
            <v>0</v>
          </cell>
          <cell r="E579">
            <v>0</v>
          </cell>
          <cell r="F579">
            <v>0</v>
          </cell>
        </row>
        <row r="580">
          <cell r="B580" t="str">
            <v/>
          </cell>
          <cell r="C580">
            <v>1</v>
          </cell>
          <cell r="D580">
            <v>0</v>
          </cell>
          <cell r="E580">
            <v>0</v>
          </cell>
          <cell r="F580">
            <v>0</v>
          </cell>
        </row>
        <row r="581">
          <cell r="B581" t="str">
            <v/>
          </cell>
          <cell r="C581">
            <v>1</v>
          </cell>
          <cell r="D581">
            <v>0</v>
          </cell>
          <cell r="E581">
            <v>0</v>
          </cell>
          <cell r="F581">
            <v>0</v>
          </cell>
        </row>
        <row r="582">
          <cell r="B582" t="str">
            <v/>
          </cell>
          <cell r="C582">
            <v>1</v>
          </cell>
          <cell r="D582">
            <v>0</v>
          </cell>
          <cell r="E582">
            <v>0</v>
          </cell>
          <cell r="F582">
            <v>0</v>
          </cell>
        </row>
        <row r="583">
          <cell r="B583" t="str">
            <v/>
          </cell>
          <cell r="C583">
            <v>1</v>
          </cell>
          <cell r="D583">
            <v>0</v>
          </cell>
          <cell r="E583">
            <v>0</v>
          </cell>
          <cell r="F583">
            <v>0</v>
          </cell>
        </row>
        <row r="584">
          <cell r="B584" t="str">
            <v/>
          </cell>
          <cell r="C584">
            <v>1</v>
          </cell>
          <cell r="D584">
            <v>0</v>
          </cell>
          <cell r="E584">
            <v>0</v>
          </cell>
          <cell r="F584">
            <v>0</v>
          </cell>
        </row>
        <row r="585">
          <cell r="B585" t="str">
            <v/>
          </cell>
          <cell r="C585">
            <v>1</v>
          </cell>
          <cell r="D585">
            <v>0</v>
          </cell>
          <cell r="E585">
            <v>0</v>
          </cell>
          <cell r="F585">
            <v>0</v>
          </cell>
        </row>
        <row r="586">
          <cell r="B586" t="str">
            <v/>
          </cell>
          <cell r="C586">
            <v>1</v>
          </cell>
          <cell r="D586">
            <v>0</v>
          </cell>
          <cell r="E586">
            <v>0</v>
          </cell>
          <cell r="F586">
            <v>0</v>
          </cell>
        </row>
        <row r="587">
          <cell r="B587" t="str">
            <v/>
          </cell>
          <cell r="C587">
            <v>1</v>
          </cell>
          <cell r="D587">
            <v>0</v>
          </cell>
          <cell r="E587">
            <v>0</v>
          </cell>
          <cell r="F587">
            <v>0</v>
          </cell>
        </row>
        <row r="588">
          <cell r="B588" t="str">
            <v/>
          </cell>
          <cell r="C588">
            <v>1</v>
          </cell>
          <cell r="D588">
            <v>0</v>
          </cell>
          <cell r="E588">
            <v>0</v>
          </cell>
          <cell r="F588">
            <v>0</v>
          </cell>
        </row>
        <row r="589">
          <cell r="B589" t="str">
            <v/>
          </cell>
          <cell r="C589">
            <v>1</v>
          </cell>
          <cell r="D589">
            <v>0</v>
          </cell>
          <cell r="E589">
            <v>0</v>
          </cell>
          <cell r="F589">
            <v>0</v>
          </cell>
        </row>
        <row r="590">
          <cell r="B590" t="str">
            <v/>
          </cell>
          <cell r="C590">
            <v>1</v>
          </cell>
          <cell r="D590">
            <v>0</v>
          </cell>
          <cell r="E590">
            <v>0</v>
          </cell>
          <cell r="F590">
            <v>0</v>
          </cell>
        </row>
        <row r="591">
          <cell r="B591" t="str">
            <v/>
          </cell>
          <cell r="C591">
            <v>1</v>
          </cell>
          <cell r="D591">
            <v>0</v>
          </cell>
          <cell r="E591">
            <v>0</v>
          </cell>
          <cell r="F591">
            <v>0</v>
          </cell>
        </row>
        <row r="592">
          <cell r="B592" t="str">
            <v/>
          </cell>
          <cell r="C592">
            <v>1</v>
          </cell>
          <cell r="D592">
            <v>0</v>
          </cell>
          <cell r="E592">
            <v>0</v>
          </cell>
          <cell r="F592">
            <v>0</v>
          </cell>
        </row>
        <row r="593">
          <cell r="B593" t="str">
            <v/>
          </cell>
          <cell r="C593">
            <v>1</v>
          </cell>
          <cell r="D593">
            <v>0</v>
          </cell>
          <cell r="E593">
            <v>0</v>
          </cell>
          <cell r="F593">
            <v>0</v>
          </cell>
        </row>
        <row r="594">
          <cell r="B594" t="str">
            <v/>
          </cell>
          <cell r="C594">
            <v>1</v>
          </cell>
          <cell r="D594">
            <v>0</v>
          </cell>
          <cell r="E594">
            <v>0</v>
          </cell>
          <cell r="F594">
            <v>0</v>
          </cell>
        </row>
        <row r="595">
          <cell r="B595" t="str">
            <v/>
          </cell>
          <cell r="C595">
            <v>1</v>
          </cell>
          <cell r="D595">
            <v>0</v>
          </cell>
          <cell r="E595">
            <v>0</v>
          </cell>
          <cell r="F595">
            <v>0</v>
          </cell>
        </row>
        <row r="596">
          <cell r="B596" t="str">
            <v/>
          </cell>
          <cell r="C596">
            <v>1</v>
          </cell>
          <cell r="D596">
            <v>0</v>
          </cell>
          <cell r="E596">
            <v>0</v>
          </cell>
          <cell r="F596">
            <v>0</v>
          </cell>
        </row>
        <row r="597">
          <cell r="B597" t="str">
            <v/>
          </cell>
          <cell r="C597">
            <v>1</v>
          </cell>
          <cell r="D597">
            <v>0</v>
          </cell>
          <cell r="E597">
            <v>0</v>
          </cell>
          <cell r="F597">
            <v>0</v>
          </cell>
        </row>
        <row r="598">
          <cell r="B598" t="str">
            <v/>
          </cell>
          <cell r="C598">
            <v>1</v>
          </cell>
          <cell r="D598">
            <v>0</v>
          </cell>
          <cell r="E598">
            <v>0</v>
          </cell>
          <cell r="F598">
            <v>0</v>
          </cell>
        </row>
        <row r="599">
          <cell r="B599" t="str">
            <v/>
          </cell>
          <cell r="C599">
            <v>1</v>
          </cell>
          <cell r="D599">
            <v>0</v>
          </cell>
          <cell r="E599">
            <v>0</v>
          </cell>
          <cell r="F599">
            <v>0</v>
          </cell>
        </row>
        <row r="600">
          <cell r="B600" t="str">
            <v/>
          </cell>
          <cell r="C600">
            <v>1</v>
          </cell>
          <cell r="D600">
            <v>0</v>
          </cell>
          <cell r="E600">
            <v>0</v>
          </cell>
          <cell r="F600">
            <v>0</v>
          </cell>
        </row>
        <row r="601">
          <cell r="B601" t="str">
            <v/>
          </cell>
          <cell r="C601">
            <v>1</v>
          </cell>
          <cell r="D601">
            <v>0</v>
          </cell>
          <cell r="E601">
            <v>0</v>
          </cell>
          <cell r="F601">
            <v>0</v>
          </cell>
        </row>
        <row r="602">
          <cell r="B602" t="str">
            <v/>
          </cell>
          <cell r="C602">
            <v>1</v>
          </cell>
          <cell r="D602">
            <v>0</v>
          </cell>
          <cell r="E602">
            <v>0</v>
          </cell>
          <cell r="F602">
            <v>0</v>
          </cell>
        </row>
        <row r="603">
          <cell r="B603" t="str">
            <v/>
          </cell>
          <cell r="C603">
            <v>1</v>
          </cell>
          <cell r="D603">
            <v>0</v>
          </cell>
          <cell r="E603">
            <v>0</v>
          </cell>
          <cell r="F603">
            <v>0</v>
          </cell>
        </row>
        <row r="604">
          <cell r="B604" t="str">
            <v/>
          </cell>
          <cell r="C604">
            <v>1</v>
          </cell>
          <cell r="D604">
            <v>0</v>
          </cell>
          <cell r="E604">
            <v>0</v>
          </cell>
          <cell r="F604">
            <v>0</v>
          </cell>
        </row>
        <row r="605">
          <cell r="B605" t="str">
            <v/>
          </cell>
          <cell r="C605">
            <v>1</v>
          </cell>
          <cell r="D605">
            <v>0</v>
          </cell>
          <cell r="E605">
            <v>0</v>
          </cell>
          <cell r="F605">
            <v>0</v>
          </cell>
        </row>
        <row r="606">
          <cell r="B606" t="str">
            <v/>
          </cell>
          <cell r="C606">
            <v>1</v>
          </cell>
          <cell r="D606">
            <v>0</v>
          </cell>
          <cell r="E606">
            <v>0</v>
          </cell>
          <cell r="F606">
            <v>0</v>
          </cell>
        </row>
        <row r="607">
          <cell r="B607" t="str">
            <v/>
          </cell>
          <cell r="C607">
            <v>1</v>
          </cell>
          <cell r="D607">
            <v>0</v>
          </cell>
          <cell r="E607">
            <v>0</v>
          </cell>
          <cell r="F607">
            <v>0</v>
          </cell>
        </row>
        <row r="608">
          <cell r="B608" t="str">
            <v/>
          </cell>
          <cell r="C608">
            <v>1</v>
          </cell>
          <cell r="D608">
            <v>0</v>
          </cell>
          <cell r="E608">
            <v>0</v>
          </cell>
          <cell r="F608">
            <v>0</v>
          </cell>
        </row>
        <row r="609">
          <cell r="B609" t="str">
            <v/>
          </cell>
          <cell r="C609">
            <v>1</v>
          </cell>
          <cell r="D609">
            <v>0</v>
          </cell>
          <cell r="E609">
            <v>0</v>
          </cell>
          <cell r="F609">
            <v>0</v>
          </cell>
        </row>
        <row r="610">
          <cell r="B610" t="str">
            <v/>
          </cell>
          <cell r="C610">
            <v>1</v>
          </cell>
          <cell r="D610">
            <v>0</v>
          </cell>
          <cell r="E610">
            <v>0</v>
          </cell>
          <cell r="F610">
            <v>0</v>
          </cell>
        </row>
        <row r="611">
          <cell r="B611" t="str">
            <v/>
          </cell>
          <cell r="C611">
            <v>1</v>
          </cell>
          <cell r="D611">
            <v>0</v>
          </cell>
          <cell r="E611">
            <v>0</v>
          </cell>
          <cell r="F611">
            <v>0</v>
          </cell>
        </row>
        <row r="612">
          <cell r="B612" t="str">
            <v/>
          </cell>
          <cell r="C612">
            <v>1</v>
          </cell>
          <cell r="D612">
            <v>0</v>
          </cell>
          <cell r="E612">
            <v>0</v>
          </cell>
          <cell r="F612">
            <v>0</v>
          </cell>
        </row>
        <row r="613">
          <cell r="B613" t="str">
            <v/>
          </cell>
          <cell r="C613">
            <v>1</v>
          </cell>
          <cell r="D613">
            <v>0</v>
          </cell>
          <cell r="E613">
            <v>0</v>
          </cell>
          <cell r="F613">
            <v>0</v>
          </cell>
        </row>
        <row r="614">
          <cell r="B614" t="str">
            <v/>
          </cell>
          <cell r="C614">
            <v>1</v>
          </cell>
          <cell r="D614">
            <v>0</v>
          </cell>
          <cell r="E614">
            <v>0</v>
          </cell>
          <cell r="F614">
            <v>0</v>
          </cell>
        </row>
        <row r="615">
          <cell r="B615" t="str">
            <v/>
          </cell>
          <cell r="C615">
            <v>1</v>
          </cell>
          <cell r="D615">
            <v>0</v>
          </cell>
          <cell r="E615">
            <v>0</v>
          </cell>
          <cell r="F615">
            <v>0</v>
          </cell>
        </row>
        <row r="616">
          <cell r="B616" t="str">
            <v/>
          </cell>
          <cell r="C616">
            <v>1</v>
          </cell>
          <cell r="D616">
            <v>0</v>
          </cell>
          <cell r="E616">
            <v>0</v>
          </cell>
          <cell r="F616">
            <v>0</v>
          </cell>
        </row>
        <row r="617">
          <cell r="B617" t="str">
            <v/>
          </cell>
          <cell r="C617">
            <v>1</v>
          </cell>
          <cell r="D617">
            <v>0</v>
          </cell>
          <cell r="E617">
            <v>0</v>
          </cell>
          <cell r="F617">
            <v>0</v>
          </cell>
        </row>
        <row r="618">
          <cell r="B618" t="str">
            <v/>
          </cell>
          <cell r="C618">
            <v>1</v>
          </cell>
          <cell r="D618">
            <v>0</v>
          </cell>
          <cell r="E618">
            <v>0</v>
          </cell>
          <cell r="F618">
            <v>0</v>
          </cell>
        </row>
        <row r="619">
          <cell r="B619" t="str">
            <v/>
          </cell>
          <cell r="C619">
            <v>1</v>
          </cell>
          <cell r="D619">
            <v>0</v>
          </cell>
          <cell r="E619">
            <v>0</v>
          </cell>
          <cell r="F619">
            <v>0</v>
          </cell>
        </row>
        <row r="620">
          <cell r="B620" t="str">
            <v/>
          </cell>
          <cell r="C620">
            <v>1</v>
          </cell>
          <cell r="D620">
            <v>0</v>
          </cell>
          <cell r="E620">
            <v>0</v>
          </cell>
          <cell r="F620">
            <v>0</v>
          </cell>
        </row>
        <row r="621">
          <cell r="B621" t="str">
            <v/>
          </cell>
          <cell r="C621">
            <v>1</v>
          </cell>
          <cell r="D621">
            <v>0</v>
          </cell>
          <cell r="E621">
            <v>0</v>
          </cell>
          <cell r="F621">
            <v>0</v>
          </cell>
        </row>
        <row r="622">
          <cell r="B622" t="str">
            <v/>
          </cell>
          <cell r="C622">
            <v>1</v>
          </cell>
          <cell r="D622">
            <v>0</v>
          </cell>
          <cell r="E622">
            <v>0</v>
          </cell>
          <cell r="F622">
            <v>0</v>
          </cell>
        </row>
        <row r="623">
          <cell r="B623" t="str">
            <v/>
          </cell>
          <cell r="C623">
            <v>1</v>
          </cell>
          <cell r="D623">
            <v>0</v>
          </cell>
          <cell r="E623">
            <v>0</v>
          </cell>
          <cell r="F623">
            <v>0</v>
          </cell>
        </row>
        <row r="624">
          <cell r="B624" t="str">
            <v/>
          </cell>
          <cell r="C624">
            <v>1</v>
          </cell>
          <cell r="D624">
            <v>0</v>
          </cell>
          <cell r="E624">
            <v>0</v>
          </cell>
          <cell r="F624">
            <v>0</v>
          </cell>
        </row>
        <row r="625">
          <cell r="B625" t="str">
            <v/>
          </cell>
          <cell r="C625">
            <v>1</v>
          </cell>
          <cell r="D625">
            <v>0</v>
          </cell>
          <cell r="E625">
            <v>0</v>
          </cell>
          <cell r="F625">
            <v>0</v>
          </cell>
        </row>
        <row r="626">
          <cell r="B626" t="str">
            <v/>
          </cell>
          <cell r="C626">
            <v>1</v>
          </cell>
          <cell r="D626">
            <v>0</v>
          </cell>
          <cell r="E626">
            <v>0</v>
          </cell>
          <cell r="F626">
            <v>0</v>
          </cell>
        </row>
        <row r="627">
          <cell r="B627" t="str">
            <v/>
          </cell>
          <cell r="C627">
            <v>1</v>
          </cell>
          <cell r="D627">
            <v>0</v>
          </cell>
          <cell r="E627">
            <v>0</v>
          </cell>
          <cell r="F627">
            <v>0</v>
          </cell>
        </row>
        <row r="628">
          <cell r="B628" t="str">
            <v/>
          </cell>
          <cell r="C628">
            <v>1</v>
          </cell>
          <cell r="D628">
            <v>0</v>
          </cell>
          <cell r="E628">
            <v>0</v>
          </cell>
          <cell r="F628">
            <v>0</v>
          </cell>
        </row>
        <row r="629">
          <cell r="B629" t="str">
            <v/>
          </cell>
          <cell r="C629">
            <v>1</v>
          </cell>
          <cell r="D629">
            <v>0</v>
          </cell>
          <cell r="E629">
            <v>0</v>
          </cell>
          <cell r="F629">
            <v>0</v>
          </cell>
        </row>
        <row r="630">
          <cell r="B630" t="str">
            <v/>
          </cell>
          <cell r="C630">
            <v>1</v>
          </cell>
          <cell r="D630">
            <v>0</v>
          </cell>
          <cell r="E630">
            <v>0</v>
          </cell>
          <cell r="F630">
            <v>0</v>
          </cell>
        </row>
        <row r="631">
          <cell r="B631" t="str">
            <v/>
          </cell>
          <cell r="C631">
            <v>1</v>
          </cell>
          <cell r="D631">
            <v>0</v>
          </cell>
          <cell r="E631">
            <v>0</v>
          </cell>
          <cell r="F631">
            <v>0</v>
          </cell>
        </row>
        <row r="632">
          <cell r="B632" t="str">
            <v/>
          </cell>
          <cell r="C632">
            <v>1</v>
          </cell>
          <cell r="D632">
            <v>0</v>
          </cell>
          <cell r="E632">
            <v>0</v>
          </cell>
          <cell r="F632">
            <v>0</v>
          </cell>
        </row>
        <row r="633">
          <cell r="B633" t="str">
            <v/>
          </cell>
          <cell r="C633">
            <v>1</v>
          </cell>
          <cell r="D633">
            <v>0</v>
          </cell>
          <cell r="E633">
            <v>0</v>
          </cell>
          <cell r="F633">
            <v>0</v>
          </cell>
        </row>
        <row r="634">
          <cell r="B634" t="str">
            <v/>
          </cell>
          <cell r="C634">
            <v>1</v>
          </cell>
          <cell r="D634">
            <v>0</v>
          </cell>
          <cell r="E634">
            <v>0</v>
          </cell>
          <cell r="F634">
            <v>0</v>
          </cell>
        </row>
        <row r="635">
          <cell r="B635" t="str">
            <v/>
          </cell>
          <cell r="C635">
            <v>1</v>
          </cell>
          <cell r="D635">
            <v>0</v>
          </cell>
          <cell r="E635">
            <v>0</v>
          </cell>
          <cell r="F635">
            <v>0</v>
          </cell>
        </row>
        <row r="636">
          <cell r="B636" t="str">
            <v/>
          </cell>
          <cell r="C636">
            <v>1</v>
          </cell>
          <cell r="D636">
            <v>0</v>
          </cell>
          <cell r="E636">
            <v>0</v>
          </cell>
          <cell r="F636">
            <v>0</v>
          </cell>
        </row>
        <row r="637">
          <cell r="B637" t="str">
            <v/>
          </cell>
          <cell r="C637">
            <v>1</v>
          </cell>
          <cell r="D637">
            <v>0</v>
          </cell>
          <cell r="E637">
            <v>0</v>
          </cell>
          <cell r="F637">
            <v>0</v>
          </cell>
        </row>
        <row r="638">
          <cell r="B638" t="str">
            <v/>
          </cell>
          <cell r="C638">
            <v>1</v>
          </cell>
          <cell r="D638">
            <v>0</v>
          </cell>
          <cell r="E638">
            <v>0</v>
          </cell>
          <cell r="F638">
            <v>0</v>
          </cell>
        </row>
        <row r="639">
          <cell r="B639" t="str">
            <v/>
          </cell>
          <cell r="C639">
            <v>1</v>
          </cell>
          <cell r="D639">
            <v>0</v>
          </cell>
          <cell r="E639">
            <v>0</v>
          </cell>
          <cell r="F639">
            <v>0</v>
          </cell>
        </row>
        <row r="640">
          <cell r="B640" t="str">
            <v/>
          </cell>
          <cell r="C640">
            <v>1</v>
          </cell>
          <cell r="D640">
            <v>0</v>
          </cell>
          <cell r="E640">
            <v>0</v>
          </cell>
          <cell r="F640">
            <v>0</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AA1" sqref="AA1:AS1048576"/>
      <selection pane="topRight" activeCell="AA1" sqref="AA1:AS1048576"/>
      <selection pane="bottomLeft" activeCell="AA1" sqref="AA1:AS1048576"/>
      <selection pane="bottomRight" activeCell="D9" sqref="D9"/>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customWidth="1"/>
    <col min="17"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IF(G79&gt;E79,"Budget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IF(AY79&lt;0,"Actual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ZK102.K201.C700</v>
      </c>
      <c r="C8" s="336" t="s">
        <v>109</v>
      </c>
      <c r="D8" s="336"/>
      <c r="E8" s="229">
        <f t="shared" ref="E8:L8" si="0">SUM(E9:E30)</f>
        <v>1200</v>
      </c>
      <c r="F8" s="432">
        <f t="shared" si="0"/>
        <v>0</v>
      </c>
      <c r="G8" s="229">
        <f t="shared" si="0"/>
        <v>1200</v>
      </c>
      <c r="H8" s="229">
        <f t="shared" si="0"/>
        <v>1199.6199999999999</v>
      </c>
      <c r="I8" s="203">
        <f t="shared" si="0"/>
        <v>0</v>
      </c>
      <c r="J8" s="321">
        <f>SUM(J9:J30)</f>
        <v>0</v>
      </c>
      <c r="K8" s="203">
        <f t="shared" si="0"/>
        <v>0</v>
      </c>
      <c r="L8" s="219">
        <f t="shared" si="0"/>
        <v>0</v>
      </c>
      <c r="M8" s="219"/>
      <c r="N8" s="198">
        <f t="shared" ref="N8:AC8" si="1">SUM(N9:N30)</f>
        <v>0</v>
      </c>
      <c r="O8" s="198">
        <f t="shared" ref="O8" si="2">SUM(O9:O30)</f>
        <v>128.62</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171</v>
      </c>
      <c r="AB8" s="200">
        <f t="shared" si="1"/>
        <v>0</v>
      </c>
      <c r="AC8" s="200">
        <f t="shared" si="1"/>
        <v>0</v>
      </c>
      <c r="AD8" s="398">
        <f t="shared" ref="AD8:AV8" si="3">SUM(AD9:AD30)</f>
        <v>300</v>
      </c>
      <c r="AE8" s="200">
        <f t="shared" si="3"/>
        <v>0</v>
      </c>
      <c r="AF8" s="200">
        <f t="shared" si="3"/>
        <v>0</v>
      </c>
      <c r="AG8" s="200">
        <f t="shared" si="3"/>
        <v>300</v>
      </c>
      <c r="AH8" s="200">
        <f t="shared" si="3"/>
        <v>0</v>
      </c>
      <c r="AI8" s="200">
        <f t="shared" si="3"/>
        <v>0</v>
      </c>
      <c r="AJ8" s="200">
        <f t="shared" si="3"/>
        <v>300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1071</v>
      </c>
      <c r="AX8" s="200">
        <f>+AW8+N8</f>
        <v>1071</v>
      </c>
      <c r="AY8" s="440">
        <f t="shared" ref="AY8:AY71" si="4">+G8-AX8</f>
        <v>129</v>
      </c>
    </row>
    <row r="9" spans="1:52" s="4" customFormat="1" ht="15" customHeight="1" x14ac:dyDescent="0.2">
      <c r="A9" s="337"/>
      <c r="B9" s="467"/>
      <c r="C9" s="338" t="s">
        <v>5126</v>
      </c>
      <c r="D9" s="351"/>
      <c r="E9" s="204">
        <v>1200</v>
      </c>
      <c r="F9" s="370">
        <f t="shared" ref="F9:F30" si="5">-E9+G9</f>
        <v>0</v>
      </c>
      <c r="G9" s="249">
        <v>1200</v>
      </c>
      <c r="H9" s="572">
        <f t="shared" ref="H9:H73" si="6">SUM(N9:AV9)</f>
        <v>1071</v>
      </c>
      <c r="I9" s="221"/>
      <c r="J9" s="370">
        <f t="shared" ref="J9:J30" si="7">-I9+K9</f>
        <v>0</v>
      </c>
      <c r="K9" s="249"/>
      <c r="L9" s="222"/>
      <c r="M9" s="249"/>
      <c r="N9" s="235"/>
      <c r="O9" s="220"/>
      <c r="P9" s="253"/>
      <c r="Q9" s="250"/>
      <c r="R9" s="400"/>
      <c r="S9" s="395"/>
      <c r="T9" s="250"/>
      <c r="U9" s="250"/>
      <c r="V9" s="250"/>
      <c r="W9" s="250"/>
      <c r="X9" s="250"/>
      <c r="Y9" s="250"/>
      <c r="Z9" s="250"/>
      <c r="AA9" s="250">
        <v>171</v>
      </c>
      <c r="AB9" s="250"/>
      <c r="AC9" s="250"/>
      <c r="AD9" s="400">
        <v>300</v>
      </c>
      <c r="AE9" s="395"/>
      <c r="AF9" s="250"/>
      <c r="AG9" s="250">
        <v>300</v>
      </c>
      <c r="AH9" s="250"/>
      <c r="AI9" s="250"/>
      <c r="AJ9" s="250">
        <v>300</v>
      </c>
      <c r="AK9" s="250"/>
      <c r="AL9" s="250"/>
      <c r="AM9" s="250"/>
      <c r="AN9" s="250"/>
      <c r="AO9" s="250"/>
      <c r="AP9" s="400"/>
      <c r="AQ9" s="395"/>
      <c r="AR9" s="250"/>
      <c r="AS9" s="250"/>
      <c r="AT9" s="250"/>
      <c r="AU9" s="250"/>
      <c r="AV9" s="250"/>
      <c r="AW9" s="441">
        <f>SUM(P9:AV9)</f>
        <v>1071</v>
      </c>
      <c r="AX9" s="442">
        <f>+AW9+N9</f>
        <v>1071</v>
      </c>
      <c r="AY9" s="443">
        <f t="shared" si="4"/>
        <v>129</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hidden="1"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hidden="1" customHeight="1" x14ac:dyDescent="0.2">
      <c r="A29" s="150"/>
      <c r="B29" s="459" t="str">
        <f>+B8</f>
        <v>ZK102.K201.C700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128.62</v>
      </c>
      <c r="I30" s="227"/>
      <c r="J30" s="370">
        <f t="shared" si="7"/>
        <v>0</v>
      </c>
      <c r="K30" s="277">
        <v>0</v>
      </c>
      <c r="L30" s="228"/>
      <c r="M30" s="277"/>
      <c r="N30" s="568">
        <f>+IFERROR(VLOOKUP(B29,Sheet1!B:D,2,FALSE),0)</f>
        <v>0</v>
      </c>
      <c r="O30" s="609">
        <f>+IFERROR(VLOOKUP(B29,Sheet1!B:D,3,FALSE)+VLOOKUP(B29,Sheet1!B:E,4,FALSE),0)</f>
        <v>128.62</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ZK102.K115.C700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ZK102.K115.C700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ZK102.K116.C700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ZK102.K116.C700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ZK102.K202.C700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ZK102.K202.C700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ZK102.K203.C700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ZK102.K203.C700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ZK102.K117.C700</v>
      </c>
      <c r="C51" s="450" t="s">
        <v>5094</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ZK102.K117.C700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ZK102..C700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ZK102..C700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ZK102..C700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ZK102..C700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ZK102..C700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ZK102..C700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1200</v>
      </c>
      <c r="F79" s="328">
        <f t="shared" si="188"/>
        <v>0</v>
      </c>
      <c r="G79" s="240">
        <f t="shared" si="188"/>
        <v>1200</v>
      </c>
      <c r="H79" s="607">
        <f t="shared" si="188"/>
        <v>1199.6199999999999</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128.62</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171</v>
      </c>
      <c r="AB79" s="240">
        <f t="shared" si="189"/>
        <v>0</v>
      </c>
      <c r="AC79" s="240">
        <f t="shared" si="189"/>
        <v>0</v>
      </c>
      <c r="AD79" s="405">
        <f t="shared" ref="AD79:AV79" si="190">SUM(AD8,AD31,AD36,AD41,AD46,AD51,AD55,AD59,AD63,AD66,AD69,AD72,AD75)</f>
        <v>300</v>
      </c>
      <c r="AE79" s="397">
        <f t="shared" si="190"/>
        <v>0</v>
      </c>
      <c r="AF79" s="240">
        <f t="shared" si="190"/>
        <v>0</v>
      </c>
      <c r="AG79" s="240">
        <f t="shared" si="190"/>
        <v>300</v>
      </c>
      <c r="AH79" s="240">
        <f t="shared" si="190"/>
        <v>0</v>
      </c>
      <c r="AI79" s="240">
        <f t="shared" si="190"/>
        <v>0</v>
      </c>
      <c r="AJ79" s="240">
        <f t="shared" si="190"/>
        <v>300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1071</v>
      </c>
      <c r="AX79" s="240">
        <f t="shared" si="183"/>
        <v>1071</v>
      </c>
      <c r="AY79" s="445">
        <f t="shared" si="181"/>
        <v>129</v>
      </c>
    </row>
    <row r="80" spans="1:51" hidden="1" x14ac:dyDescent="0.25">
      <c r="A80" s="447"/>
      <c r="B80" s="447"/>
      <c r="C80" s="447"/>
      <c r="D80" s="447"/>
      <c r="E80" s="863"/>
      <c r="F80" s="863"/>
      <c r="G80" s="863"/>
      <c r="H80" s="863"/>
      <c r="I80" s="864"/>
      <c r="J80" s="865"/>
      <c r="K80" s="865"/>
      <c r="L80" s="865"/>
      <c r="M80" s="866"/>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239.92399999999998</v>
      </c>
      <c r="I83" s="566"/>
      <c r="J83" s="566"/>
      <c r="K83" s="566"/>
      <c r="L83" s="566"/>
      <c r="M83" s="566"/>
      <c r="N83" s="490">
        <f t="shared" ref="N83:AC83" si="191">+N79*0.2</f>
        <v>0</v>
      </c>
      <c r="O83" s="490">
        <f t="shared" ref="O83" si="192">+O79*0.2</f>
        <v>25.724000000000004</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34.200000000000003</v>
      </c>
      <c r="AB83" s="490">
        <f t="shared" si="191"/>
        <v>0</v>
      </c>
      <c r="AC83" s="490">
        <f t="shared" si="191"/>
        <v>0</v>
      </c>
      <c r="AD83" s="490">
        <f t="shared" ref="AD83:AV83" si="193">+AD79*0.2</f>
        <v>60</v>
      </c>
      <c r="AE83" s="490">
        <f t="shared" si="193"/>
        <v>0</v>
      </c>
      <c r="AF83" s="490">
        <f t="shared" si="193"/>
        <v>0</v>
      </c>
      <c r="AG83" s="490">
        <f t="shared" si="193"/>
        <v>60</v>
      </c>
      <c r="AH83" s="490">
        <f t="shared" si="193"/>
        <v>0</v>
      </c>
      <c r="AI83" s="490">
        <f t="shared" si="193"/>
        <v>0</v>
      </c>
      <c r="AJ83" s="490">
        <f t="shared" si="193"/>
        <v>60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214.20000000000002</v>
      </c>
      <c r="AX83" s="490">
        <f>+AX79*0.2</f>
        <v>214.20000000000002</v>
      </c>
    </row>
    <row r="84" spans="1:50" ht="15.75" hidden="1" thickBot="1" x14ac:dyDescent="0.3">
      <c r="C84" s="456" t="s">
        <v>59</v>
      </c>
      <c r="E84" s="566"/>
      <c r="F84" s="566"/>
      <c r="G84" s="566"/>
      <c r="H84" s="490">
        <f>SUM(H79:H83)</f>
        <v>1439.5439999999999</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205.2</v>
      </c>
      <c r="AB84" s="490">
        <f t="shared" si="194"/>
        <v>0</v>
      </c>
      <c r="AC84" s="490">
        <f t="shared" si="194"/>
        <v>0</v>
      </c>
      <c r="AD84" s="490">
        <f t="shared" ref="AD84:AV84" si="195">SUM(AD79:AD83)</f>
        <v>360</v>
      </c>
      <c r="AE84" s="490">
        <f t="shared" si="195"/>
        <v>0</v>
      </c>
      <c r="AF84" s="490">
        <f t="shared" si="195"/>
        <v>0</v>
      </c>
      <c r="AG84" s="490">
        <f t="shared" si="195"/>
        <v>360</v>
      </c>
      <c r="AH84" s="490">
        <f t="shared" si="195"/>
        <v>0</v>
      </c>
      <c r="AI84" s="490">
        <f t="shared" si="195"/>
        <v>0</v>
      </c>
      <c r="AJ84" s="490">
        <f t="shared" si="195"/>
        <v>360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1285.2</v>
      </c>
      <c r="AX84" s="490">
        <f>SUM(AX79:AX83)</f>
        <v>1285.2</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59" activePane="bottomRight" state="frozen"/>
      <selection activeCell="AA1" sqref="AA1:AS1048576"/>
      <selection pane="topRight" activeCell="AA1" sqref="AA1:AS1048576"/>
      <selection pane="bottomLeft" activeCell="AA1" sqref="AA1:AS1048576"/>
      <selection pane="bottomRight" activeCell="D71" sqref="D71"/>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Network Neighbourhood Touring</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C700</v>
      </c>
      <c r="F3" s="212"/>
      <c r="G3" s="212"/>
      <c r="H3" s="885" t="str">
        <f>IF(G102&gt;E102,"Budget Revisions add cost.",":)")</f>
        <v>:)</v>
      </c>
      <c r="I3" s="885"/>
      <c r="J3" s="885"/>
      <c r="K3" s="885"/>
      <c r="L3" s="885"/>
      <c r="M3" s="886"/>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8"/>
      <c r="B4" s="8"/>
      <c r="C4" s="9"/>
      <c r="D4" s="9"/>
      <c r="E4" s="147"/>
      <c r="F4" s="212"/>
      <c r="G4" s="212"/>
      <c r="H4" s="885" t="str">
        <f>IF(AY102&lt;0,"Actual plus expected cost is more than forecast",":)")</f>
        <v>:)</v>
      </c>
      <c r="I4" s="885"/>
      <c r="J4" s="885"/>
      <c r="K4" s="885"/>
      <c r="L4" s="885"/>
      <c r="M4" s="886"/>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8"/>
      <c r="B6" s="8"/>
      <c r="C6" s="8"/>
      <c r="D6" s="8"/>
      <c r="E6" s="887" t="s">
        <v>21</v>
      </c>
      <c r="F6" s="888"/>
      <c r="G6" s="888"/>
      <c r="H6" s="889"/>
      <c r="I6" s="890" t="s">
        <v>22</v>
      </c>
      <c r="J6" s="891"/>
      <c r="K6" s="891"/>
      <c r="L6" s="891"/>
      <c r="M6" s="892"/>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ZK103.K161.C700</v>
      </c>
      <c r="C8" s="167" t="s">
        <v>119</v>
      </c>
      <c r="D8" s="168"/>
      <c r="E8" s="229">
        <f t="shared" ref="E8:L8" si="0">SUM(E9:E25)</f>
        <v>8400</v>
      </c>
      <c r="F8" s="432">
        <f t="shared" si="0"/>
        <v>0</v>
      </c>
      <c r="G8" s="229">
        <f t="shared" si="0"/>
        <v>8400</v>
      </c>
      <c r="H8" s="229">
        <f t="shared" si="0"/>
        <v>8400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1400</v>
      </c>
      <c r="AB8" s="200">
        <f t="shared" si="1"/>
        <v>700</v>
      </c>
      <c r="AC8" s="200">
        <f t="shared" si="1"/>
        <v>700</v>
      </c>
      <c r="AD8" s="398">
        <f t="shared" ref="AD8:AV8" si="3">SUM(AD9:AD25)</f>
        <v>700</v>
      </c>
      <c r="AE8" s="200">
        <f t="shared" si="3"/>
        <v>700</v>
      </c>
      <c r="AF8" s="200">
        <f t="shared" si="3"/>
        <v>700</v>
      </c>
      <c r="AG8" s="200">
        <f t="shared" si="3"/>
        <v>2100</v>
      </c>
      <c r="AH8" s="200">
        <f t="shared" si="3"/>
        <v>0</v>
      </c>
      <c r="AI8" s="200">
        <f t="shared" si="3"/>
        <v>0</v>
      </c>
      <c r="AJ8" s="200">
        <f t="shared" si="3"/>
        <v>1400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8400</v>
      </c>
      <c r="AX8" s="200">
        <f>+AW8+N8</f>
        <v>8400</v>
      </c>
      <c r="AY8" s="440">
        <f t="shared" ref="AY8:AY94" si="4">+G8-AX8</f>
        <v>0</v>
      </c>
    </row>
    <row r="9" spans="1:52" s="4" customFormat="1" ht="15" customHeight="1" x14ac:dyDescent="0.2">
      <c r="A9" s="339"/>
      <c r="B9" s="468"/>
      <c r="C9" s="340" t="s">
        <v>5127</v>
      </c>
      <c r="D9" s="756" t="s">
        <v>5128</v>
      </c>
      <c r="E9" s="804">
        <v>8400</v>
      </c>
      <c r="F9" s="370">
        <f>-E9+G9</f>
        <v>0</v>
      </c>
      <c r="G9" s="249">
        <v>8400</v>
      </c>
      <c r="H9" s="572">
        <f t="shared" ref="H9:H45" si="5">SUM(N9:AV9)</f>
        <v>8400</v>
      </c>
      <c r="I9" s="221"/>
      <c r="J9" s="370">
        <f t="shared" ref="J9:J75" si="6">-I9+K9</f>
        <v>0</v>
      </c>
      <c r="K9" s="249">
        <v>0</v>
      </c>
      <c r="L9" s="222"/>
      <c r="M9" s="249"/>
      <c r="N9" s="235"/>
      <c r="O9" s="220"/>
      <c r="P9" s="253"/>
      <c r="Q9" s="250"/>
      <c r="R9" s="400"/>
      <c r="S9" s="395"/>
      <c r="T9" s="250"/>
      <c r="U9" s="250"/>
      <c r="V9" s="250"/>
      <c r="W9" s="250"/>
      <c r="X9" s="250"/>
      <c r="Y9" s="250"/>
      <c r="Z9" s="250"/>
      <c r="AA9" s="250">
        <f>700*2</f>
        <v>1400</v>
      </c>
      <c r="AB9" s="250">
        <v>700</v>
      </c>
      <c r="AC9" s="250">
        <v>700</v>
      </c>
      <c r="AD9" s="400">
        <v>700</v>
      </c>
      <c r="AE9" s="395">
        <v>700</v>
      </c>
      <c r="AF9" s="250">
        <v>700</v>
      </c>
      <c r="AG9" s="250">
        <v>2100</v>
      </c>
      <c r="AH9" s="250"/>
      <c r="AI9" s="250"/>
      <c r="AJ9" s="250">
        <v>1400</v>
      </c>
      <c r="AK9" s="250"/>
      <c r="AL9" s="250"/>
      <c r="AM9" s="250"/>
      <c r="AN9" s="250"/>
      <c r="AO9" s="250"/>
      <c r="AP9" s="400"/>
      <c r="AQ9" s="395"/>
      <c r="AR9" s="250"/>
      <c r="AS9" s="250"/>
      <c r="AT9" s="250"/>
      <c r="AU9" s="250"/>
      <c r="AV9" s="250"/>
      <c r="AW9" s="441">
        <f>SUM(P9:AV9)</f>
        <v>8400</v>
      </c>
      <c r="AX9" s="442">
        <f>+AW9+N9</f>
        <v>8400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ZK103.K161.C700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ZK103.K223.C700</v>
      </c>
      <c r="C26" s="343" t="s">
        <v>121</v>
      </c>
      <c r="D26" s="343"/>
      <c r="E26" s="229">
        <f t="shared" ref="E26:L26" si="10">SUM(E27:E39)</f>
        <v>1500</v>
      </c>
      <c r="F26" s="433">
        <f t="shared" si="10"/>
        <v>0</v>
      </c>
      <c r="G26" s="229">
        <f t="shared" si="10"/>
        <v>1500</v>
      </c>
      <c r="H26" s="229">
        <f t="shared" si="10"/>
        <v>1500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170</v>
      </c>
      <c r="AB26" s="269">
        <f t="shared" si="12"/>
        <v>85</v>
      </c>
      <c r="AC26" s="269">
        <f t="shared" si="12"/>
        <v>85</v>
      </c>
      <c r="AD26" s="401">
        <f t="shared" ref="AD26" si="13">SUM(AD27:AD39)</f>
        <v>85</v>
      </c>
      <c r="AE26" s="411">
        <f t="shared" ref="AE26" si="14">SUM(AE27:AE39)</f>
        <v>85</v>
      </c>
      <c r="AF26" s="269">
        <f t="shared" ref="AF26" si="15">SUM(AF27:AF39)</f>
        <v>85</v>
      </c>
      <c r="AG26" s="269">
        <f t="shared" ref="AG26" si="16">SUM(AG27:AG39)</f>
        <v>255</v>
      </c>
      <c r="AH26" s="269">
        <f t="shared" ref="AH26" si="17">SUM(AH27:AH39)</f>
        <v>0</v>
      </c>
      <c r="AI26" s="269">
        <f t="shared" ref="AI26" si="18">SUM(AI27:AI39)</f>
        <v>0</v>
      </c>
      <c r="AJ26" s="269">
        <f t="shared" ref="AJ26" si="19">SUM(AJ27:AJ39)</f>
        <v>255</v>
      </c>
      <c r="AK26" s="269">
        <f t="shared" ref="AK26" si="20">SUM(AK27:AK39)</f>
        <v>255</v>
      </c>
      <c r="AL26" s="269">
        <f t="shared" ref="AL26" si="21">SUM(AL27:AL39)</f>
        <v>0</v>
      </c>
      <c r="AM26" s="269">
        <f t="shared" ref="AM26" si="22">SUM(AM27:AM39)</f>
        <v>0</v>
      </c>
      <c r="AN26" s="269">
        <f t="shared" ref="AN26" si="23">SUM(AN27:AN39)</f>
        <v>0</v>
      </c>
      <c r="AO26" s="269">
        <f t="shared" ref="AO26" si="24">SUM(AO27:AO39)</f>
        <v>140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1500</v>
      </c>
      <c r="AX26" s="442">
        <f t="shared" si="9"/>
        <v>1500</v>
      </c>
      <c r="AY26" s="443">
        <f t="shared" si="4"/>
        <v>0</v>
      </c>
    </row>
    <row r="27" spans="1:51" s="4" customFormat="1" ht="15" customHeight="1" x14ac:dyDescent="0.2">
      <c r="A27" s="339"/>
      <c r="B27" s="468"/>
      <c r="C27" s="340" t="s">
        <v>5129</v>
      </c>
      <c r="D27" s="340" t="s">
        <v>5130</v>
      </c>
      <c r="E27" s="207">
        <v>1500</v>
      </c>
      <c r="F27" s="370">
        <f t="shared" si="7"/>
        <v>0</v>
      </c>
      <c r="G27" s="249">
        <v>1500</v>
      </c>
      <c r="H27" s="572">
        <f t="shared" si="5"/>
        <v>1500</v>
      </c>
      <c r="I27" s="231"/>
      <c r="J27" s="370">
        <f t="shared" si="6"/>
        <v>0</v>
      </c>
      <c r="K27" s="249">
        <v>0</v>
      </c>
      <c r="L27" s="232"/>
      <c r="M27" s="249"/>
      <c r="N27" s="235"/>
      <c r="O27" s="220"/>
      <c r="P27" s="362"/>
      <c r="Q27" s="363"/>
      <c r="R27" s="402"/>
      <c r="S27" s="412"/>
      <c r="T27" s="363"/>
      <c r="U27" s="363"/>
      <c r="V27" s="363"/>
      <c r="W27" s="363"/>
      <c r="X27" s="363"/>
      <c r="Y27" s="363"/>
      <c r="Z27" s="363"/>
      <c r="AA27" s="363">
        <f>85*2</f>
        <v>170</v>
      </c>
      <c r="AB27" s="363">
        <v>85</v>
      </c>
      <c r="AC27" s="363">
        <v>85</v>
      </c>
      <c r="AD27" s="402">
        <v>85</v>
      </c>
      <c r="AE27" s="412">
        <v>85</v>
      </c>
      <c r="AF27" s="363">
        <v>85</v>
      </c>
      <c r="AG27" s="363">
        <v>255</v>
      </c>
      <c r="AH27" s="363"/>
      <c r="AI27" s="363"/>
      <c r="AJ27" s="363">
        <v>255</v>
      </c>
      <c r="AK27" s="363">
        <v>255</v>
      </c>
      <c r="AL27" s="363"/>
      <c r="AM27" s="363"/>
      <c r="AN27" s="363"/>
      <c r="AO27" s="363">
        <v>140</v>
      </c>
      <c r="AP27" s="402"/>
      <c r="AQ27" s="412"/>
      <c r="AR27" s="363"/>
      <c r="AS27" s="363"/>
      <c r="AT27" s="363"/>
      <c r="AU27" s="363"/>
      <c r="AV27" s="363"/>
      <c r="AW27" s="441">
        <f t="shared" si="8"/>
        <v>1500</v>
      </c>
      <c r="AX27" s="442">
        <f t="shared" si="9"/>
        <v>1500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ZK103.K224.C700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ZK103.K224.C700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ZK103.K225.C700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ZK103.K226.C700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ZK103.K227.C700</v>
      </c>
      <c r="C70" s="347" t="s">
        <v>129</v>
      </c>
      <c r="D70" s="347"/>
      <c r="E70" s="229">
        <f t="shared" ref="E70:L70" si="87">SUM(E71:E76)</f>
        <v>8640</v>
      </c>
      <c r="F70" s="433">
        <f>SUM(F71:F76)</f>
        <v>0</v>
      </c>
      <c r="G70" s="229">
        <f>SUM(G71:G76)</f>
        <v>8640</v>
      </c>
      <c r="H70" s="229">
        <f t="shared" si="87"/>
        <v>8640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1440</v>
      </c>
      <c r="AD70" s="401">
        <f t="shared" ref="AD70" si="90">SUM(AD71:AD76)</f>
        <v>0</v>
      </c>
      <c r="AE70" s="411">
        <f t="shared" ref="AE70" si="91">SUM(AE71:AE76)</f>
        <v>0</v>
      </c>
      <c r="AF70" s="269">
        <f t="shared" ref="AF70" si="92">SUM(AF71:AF76)</f>
        <v>0</v>
      </c>
      <c r="AG70" s="269">
        <f t="shared" ref="AG70" si="93">SUM(AG71:AG76)</f>
        <v>1800</v>
      </c>
      <c r="AH70" s="269">
        <f t="shared" ref="AH70" si="94">SUM(AH71:AH76)</f>
        <v>0</v>
      </c>
      <c r="AI70" s="269">
        <f t="shared" ref="AI70" si="95">SUM(AI71:AI76)</f>
        <v>0</v>
      </c>
      <c r="AJ70" s="269">
        <f t="shared" ref="AJ70" si="96">SUM(AJ71:AJ76)</f>
        <v>0</v>
      </c>
      <c r="AK70" s="269">
        <f t="shared" ref="AK70" si="97">SUM(AK71:AK76)</f>
        <v>2700</v>
      </c>
      <c r="AL70" s="269">
        <f t="shared" ref="AL70" si="98">SUM(AL71:AL76)</f>
        <v>0</v>
      </c>
      <c r="AM70" s="269">
        <f t="shared" ref="AM70" si="99">SUM(AM71:AM76)</f>
        <v>0</v>
      </c>
      <c r="AN70" s="269">
        <f t="shared" ref="AN70" si="100">SUM(AN71:AN76)</f>
        <v>0</v>
      </c>
      <c r="AO70" s="269">
        <f t="shared" ref="AO70" si="101">SUM(AO71:AO76)</f>
        <v>2700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8640</v>
      </c>
      <c r="AX70" s="442">
        <f t="shared" si="9"/>
        <v>8640</v>
      </c>
      <c r="AY70" s="443">
        <f t="shared" si="4"/>
        <v>0</v>
      </c>
    </row>
    <row r="71" spans="1:51" s="4" customFormat="1" ht="15" customHeight="1" x14ac:dyDescent="0.2">
      <c r="A71" s="345"/>
      <c r="B71" s="470"/>
      <c r="C71" s="346" t="s">
        <v>5131</v>
      </c>
      <c r="D71" s="346"/>
      <c r="E71" s="207">
        <v>8640</v>
      </c>
      <c r="F71" s="370">
        <f t="shared" si="7"/>
        <v>0</v>
      </c>
      <c r="G71" s="249">
        <v>8640</v>
      </c>
      <c r="H71" s="572">
        <f t="shared" si="61"/>
        <v>8640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v>1440</v>
      </c>
      <c r="AD71" s="402"/>
      <c r="AE71" s="412"/>
      <c r="AF71" s="363"/>
      <c r="AG71" s="363">
        <v>1800</v>
      </c>
      <c r="AH71" s="363"/>
      <c r="AI71" s="363"/>
      <c r="AJ71" s="363"/>
      <c r="AK71" s="363">
        <v>2700</v>
      </c>
      <c r="AL71" s="363"/>
      <c r="AM71" s="363"/>
      <c r="AN71" s="363"/>
      <c r="AO71" s="363">
        <v>2700</v>
      </c>
      <c r="AP71" s="402"/>
      <c r="AQ71" s="412"/>
      <c r="AR71" s="363"/>
      <c r="AS71" s="363"/>
      <c r="AT71" s="363"/>
      <c r="AU71" s="363"/>
      <c r="AV71" s="363"/>
      <c r="AW71" s="441">
        <f t="shared" si="8"/>
        <v>8640</v>
      </c>
      <c r="AX71" s="442">
        <f t="shared" si="9"/>
        <v>8640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ZK103..C700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18540</v>
      </c>
      <c r="F102" s="328">
        <f t="shared" si="250"/>
        <v>0</v>
      </c>
      <c r="G102" s="240">
        <f t="shared" si="250"/>
        <v>18540</v>
      </c>
      <c r="H102" s="240">
        <f t="shared" si="250"/>
        <v>18540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1570</v>
      </c>
      <c r="AB102" s="240">
        <f t="shared" si="251"/>
        <v>785</v>
      </c>
      <c r="AC102" s="240">
        <f t="shared" si="251"/>
        <v>2225</v>
      </c>
      <c r="AD102" s="405">
        <f t="shared" ref="AD102:AV102" si="253">SUM(AD8,AD26,AD40,AD46,AD53,AD70,AD77,AD83,AD86,AD89,AD92,AD95,AD98)</f>
        <v>785</v>
      </c>
      <c r="AE102" s="397">
        <f t="shared" si="253"/>
        <v>785</v>
      </c>
      <c r="AF102" s="240">
        <f t="shared" si="253"/>
        <v>785</v>
      </c>
      <c r="AG102" s="240">
        <f t="shared" si="253"/>
        <v>4155</v>
      </c>
      <c r="AH102" s="240">
        <f t="shared" si="253"/>
        <v>0</v>
      </c>
      <c r="AI102" s="240">
        <f t="shared" si="253"/>
        <v>0</v>
      </c>
      <c r="AJ102" s="240">
        <f t="shared" si="253"/>
        <v>1655</v>
      </c>
      <c r="AK102" s="240">
        <f t="shared" si="253"/>
        <v>2955</v>
      </c>
      <c r="AL102" s="240">
        <f t="shared" si="253"/>
        <v>0</v>
      </c>
      <c r="AM102" s="240">
        <f t="shared" si="253"/>
        <v>0</v>
      </c>
      <c r="AN102" s="240">
        <f t="shared" si="253"/>
        <v>0</v>
      </c>
      <c r="AO102" s="240">
        <f t="shared" si="253"/>
        <v>2840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18540</v>
      </c>
      <c r="AX102" s="240">
        <f t="shared" si="227"/>
        <v>18540</v>
      </c>
      <c r="AY102" s="445">
        <f t="shared" si="225"/>
        <v>0</v>
      </c>
    </row>
    <row r="103" spans="1:51" hidden="1" x14ac:dyDescent="0.25">
      <c r="A103" s="8"/>
      <c r="B103" s="8"/>
      <c r="C103" s="8"/>
      <c r="D103" s="8"/>
      <c r="E103" s="881"/>
      <c r="F103" s="881"/>
      <c r="G103" s="881"/>
      <c r="H103" s="881"/>
      <c r="I103" s="882"/>
      <c r="J103" s="883"/>
      <c r="K103" s="883"/>
      <c r="L103" s="883"/>
      <c r="M103" s="884"/>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3708</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314</v>
      </c>
      <c r="AB106" s="490">
        <f t="shared" si="254"/>
        <v>157</v>
      </c>
      <c r="AC106" s="490">
        <f t="shared" si="254"/>
        <v>445</v>
      </c>
      <c r="AD106" s="490">
        <f t="shared" ref="AD106:AV106" si="256">+AD102*0.2</f>
        <v>157</v>
      </c>
      <c r="AE106" s="490">
        <f t="shared" si="256"/>
        <v>157</v>
      </c>
      <c r="AF106" s="490">
        <f t="shared" si="256"/>
        <v>157</v>
      </c>
      <c r="AG106" s="490">
        <f t="shared" si="256"/>
        <v>831</v>
      </c>
      <c r="AH106" s="490">
        <f t="shared" si="256"/>
        <v>0</v>
      </c>
      <c r="AI106" s="490">
        <f t="shared" si="256"/>
        <v>0</v>
      </c>
      <c r="AJ106" s="490">
        <f t="shared" si="256"/>
        <v>331</v>
      </c>
      <c r="AK106" s="490">
        <f t="shared" si="256"/>
        <v>591</v>
      </c>
      <c r="AL106" s="490">
        <f t="shared" si="256"/>
        <v>0</v>
      </c>
      <c r="AM106" s="490">
        <f t="shared" si="256"/>
        <v>0</v>
      </c>
      <c r="AN106" s="490">
        <f t="shared" si="256"/>
        <v>0</v>
      </c>
      <c r="AO106" s="490">
        <f t="shared" si="256"/>
        <v>568</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3708</v>
      </c>
      <c r="AX106" s="210">
        <f>+AX102*0.2</f>
        <v>3708</v>
      </c>
    </row>
    <row r="107" spans="1:51" s="141" customFormat="1" ht="15.75" hidden="1" thickBot="1" x14ac:dyDescent="0.3">
      <c r="A107" s="21"/>
      <c r="B107" s="21"/>
      <c r="C107" s="21" t="s">
        <v>59</v>
      </c>
      <c r="D107" s="21"/>
      <c r="E107" s="22"/>
      <c r="F107" s="22"/>
      <c r="G107" s="22"/>
      <c r="H107" s="210">
        <f>SUM(H102:H106)</f>
        <v>22248</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1884</v>
      </c>
      <c r="AB107" s="490">
        <f t="shared" si="257"/>
        <v>942</v>
      </c>
      <c r="AC107" s="490">
        <f t="shared" si="257"/>
        <v>2670</v>
      </c>
      <c r="AD107" s="490">
        <f t="shared" ref="AD107:AV107" si="259">SUM(AD102:AD106)</f>
        <v>942</v>
      </c>
      <c r="AE107" s="490">
        <f t="shared" si="259"/>
        <v>942</v>
      </c>
      <c r="AF107" s="490">
        <f t="shared" si="259"/>
        <v>942</v>
      </c>
      <c r="AG107" s="490">
        <f t="shared" si="259"/>
        <v>4986</v>
      </c>
      <c r="AH107" s="490">
        <f t="shared" si="259"/>
        <v>0</v>
      </c>
      <c r="AI107" s="490">
        <f t="shared" si="259"/>
        <v>0</v>
      </c>
      <c r="AJ107" s="490">
        <f t="shared" si="259"/>
        <v>1986</v>
      </c>
      <c r="AK107" s="490">
        <f t="shared" si="259"/>
        <v>3546</v>
      </c>
      <c r="AL107" s="490">
        <f t="shared" si="259"/>
        <v>0</v>
      </c>
      <c r="AM107" s="490">
        <f t="shared" si="259"/>
        <v>0</v>
      </c>
      <c r="AN107" s="490">
        <f t="shared" si="259"/>
        <v>0</v>
      </c>
      <c r="AO107" s="490">
        <f t="shared" si="259"/>
        <v>3408</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22248</v>
      </c>
      <c r="AX107" s="210">
        <f>SUM(AX102:AX106)</f>
        <v>22248</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0" activePane="bottomRight" state="frozen"/>
      <selection activeCell="AA1" sqref="AA1:AS1048576"/>
      <selection pane="topRight" activeCell="AA1" sqref="AA1:AS1048576"/>
      <selection pane="bottomLeft" activeCell="AA1" sqref="AA1:AS1048576"/>
      <selection pane="bottomRight" activeCell="D18" sqref="D1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IF(G63&gt;E63,"Budget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IF(AY63&lt;0,"Actual plus expected cost is more than forecast",":)")</f>
        <v>Actual plus expected cost is more than forecast</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ZK104.K231.C700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ZK104.K231.C700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ZK104.K232.C700</v>
      </c>
      <c r="C17" s="343" t="s">
        <v>133</v>
      </c>
      <c r="D17" s="343"/>
      <c r="E17" s="229">
        <f t="shared" ref="E17:L17" si="10">SUM(E18:E25)</f>
        <v>165593</v>
      </c>
      <c r="F17" s="433">
        <f t="shared" si="10"/>
        <v>0</v>
      </c>
      <c r="G17" s="229">
        <f t="shared" si="10"/>
        <v>165593</v>
      </c>
      <c r="H17" s="229">
        <f t="shared" si="10"/>
        <v>165593.5</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22711.5</v>
      </c>
      <c r="AD17" s="401">
        <f t="shared" ref="AD17" si="13">SUM(AD18:AD25)</f>
        <v>0</v>
      </c>
      <c r="AE17" s="411">
        <f t="shared" ref="AE17" si="14">SUM(AE18:AE25)</f>
        <v>0</v>
      </c>
      <c r="AF17" s="269">
        <f t="shared" ref="AF17" si="15">SUM(AF18:AF25)</f>
        <v>0</v>
      </c>
      <c r="AG17" s="269">
        <f t="shared" ref="AG17" si="16">SUM(AG18:AG25)</f>
        <v>42024</v>
      </c>
      <c r="AH17" s="269">
        <f t="shared" ref="AH17" si="17">SUM(AH18:AH25)</f>
        <v>0</v>
      </c>
      <c r="AI17" s="269">
        <f t="shared" ref="AI17" si="18">SUM(AI18:AI25)</f>
        <v>0</v>
      </c>
      <c r="AJ17" s="269">
        <f t="shared" ref="AJ17" si="19">SUM(AJ18:AJ25)</f>
        <v>0</v>
      </c>
      <c r="AK17" s="269">
        <f t="shared" ref="AK17" si="20">SUM(AK18:AK25)</f>
        <v>50429</v>
      </c>
      <c r="AL17" s="269">
        <f t="shared" ref="AL17" si="21">SUM(AL18:AL25)</f>
        <v>0</v>
      </c>
      <c r="AM17" s="269">
        <f t="shared" ref="AM17" si="22">SUM(AM18:AM25)</f>
        <v>0</v>
      </c>
      <c r="AN17" s="269">
        <f t="shared" ref="AN17" si="23">SUM(AN18:AN25)</f>
        <v>0</v>
      </c>
      <c r="AO17" s="269">
        <f t="shared" ref="AO17" si="24">SUM(AO18:AO25)</f>
        <v>50429</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165593.5</v>
      </c>
      <c r="AX17" s="442">
        <f t="shared" si="9"/>
        <v>165593.5</v>
      </c>
      <c r="AY17" s="443">
        <f t="shared" si="4"/>
        <v>-0.5</v>
      </c>
    </row>
    <row r="18" spans="1:51" s="4" customFormat="1" ht="15" customHeight="1" x14ac:dyDescent="0.2">
      <c r="A18" s="339"/>
      <c r="B18" s="468"/>
      <c r="C18" s="805">
        <v>42767</v>
      </c>
      <c r="D18" s="340"/>
      <c r="E18" s="207">
        <v>22050</v>
      </c>
      <c r="F18" s="370">
        <f t="shared" ref="F18:F25" si="32">-E18+G18</f>
        <v>0</v>
      </c>
      <c r="G18" s="249">
        <v>22050</v>
      </c>
      <c r="H18" s="572">
        <f t="shared" si="7"/>
        <v>22050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v>22050</v>
      </c>
      <c r="AD18" s="402"/>
      <c r="AE18" s="412"/>
      <c r="AF18" s="363"/>
      <c r="AG18" s="363"/>
      <c r="AH18" s="363"/>
      <c r="AI18" s="363"/>
      <c r="AJ18" s="363"/>
      <c r="AK18" s="363"/>
      <c r="AL18" s="363"/>
      <c r="AM18" s="363"/>
      <c r="AN18" s="363"/>
      <c r="AO18" s="363"/>
      <c r="AP18" s="402"/>
      <c r="AQ18" s="412"/>
      <c r="AR18" s="363"/>
      <c r="AS18" s="363"/>
      <c r="AT18" s="363"/>
      <c r="AU18" s="363"/>
      <c r="AV18" s="363"/>
      <c r="AW18" s="441">
        <f t="shared" si="8"/>
        <v>22050</v>
      </c>
      <c r="AX18" s="442">
        <f t="shared" si="9"/>
        <v>22050</v>
      </c>
      <c r="AY18" s="443">
        <f t="shared" si="4"/>
        <v>0</v>
      </c>
    </row>
    <row r="19" spans="1:51" s="4" customFormat="1" ht="15" customHeight="1" x14ac:dyDescent="0.2">
      <c r="A19" s="339"/>
      <c r="B19" s="468"/>
      <c r="C19" s="805">
        <v>42856</v>
      </c>
      <c r="D19" s="346"/>
      <c r="E19" s="806">
        <v>40800</v>
      </c>
      <c r="F19" s="370">
        <f t="shared" si="32"/>
        <v>0</v>
      </c>
      <c r="G19" s="249">
        <v>40800</v>
      </c>
      <c r="H19" s="572">
        <f t="shared" si="7"/>
        <v>40800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v>40800</v>
      </c>
      <c r="AH19" s="363"/>
      <c r="AI19" s="363"/>
      <c r="AJ19" s="363"/>
      <c r="AK19" s="363"/>
      <c r="AL19" s="363"/>
      <c r="AM19" s="363"/>
      <c r="AN19" s="363"/>
      <c r="AO19" s="363"/>
      <c r="AP19" s="402"/>
      <c r="AQ19" s="412"/>
      <c r="AR19" s="363"/>
      <c r="AS19" s="363"/>
      <c r="AT19" s="363"/>
      <c r="AU19" s="363"/>
      <c r="AV19" s="363"/>
      <c r="AW19" s="441">
        <f t="shared" ref="AW19:AW24" si="34">SUM(P19:AV19)</f>
        <v>40800</v>
      </c>
      <c r="AX19" s="442">
        <f t="shared" ref="AX19:AX24" si="35">+AW19+N19</f>
        <v>40800</v>
      </c>
      <c r="AY19" s="443">
        <f t="shared" ref="AY19:AY24" si="36">+G19-AX19</f>
        <v>0</v>
      </c>
    </row>
    <row r="20" spans="1:51" s="4" customFormat="1" ht="15" customHeight="1" x14ac:dyDescent="0.2">
      <c r="A20" s="339"/>
      <c r="B20" s="468"/>
      <c r="C20" s="805">
        <v>43009</v>
      </c>
      <c r="D20" s="346"/>
      <c r="E20" s="806">
        <v>48960</v>
      </c>
      <c r="F20" s="370">
        <f t="shared" si="32"/>
        <v>0</v>
      </c>
      <c r="G20" s="249">
        <v>48960</v>
      </c>
      <c r="H20" s="572">
        <f t="shared" si="7"/>
        <v>48960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v>48960</v>
      </c>
      <c r="AL20" s="363"/>
      <c r="AM20" s="363"/>
      <c r="AN20" s="363"/>
      <c r="AO20" s="363"/>
      <c r="AP20" s="402"/>
      <c r="AQ20" s="412"/>
      <c r="AR20" s="363"/>
      <c r="AS20" s="363"/>
      <c r="AT20" s="363"/>
      <c r="AU20" s="363"/>
      <c r="AV20" s="363"/>
      <c r="AW20" s="441">
        <f t="shared" si="34"/>
        <v>48960</v>
      </c>
      <c r="AX20" s="442">
        <f t="shared" si="35"/>
        <v>48960</v>
      </c>
      <c r="AY20" s="443">
        <f t="shared" si="36"/>
        <v>0</v>
      </c>
    </row>
    <row r="21" spans="1:51" s="4" customFormat="1" ht="15" customHeight="1" x14ac:dyDescent="0.2">
      <c r="A21" s="339"/>
      <c r="B21" s="468"/>
      <c r="C21" s="805">
        <v>43132</v>
      </c>
      <c r="D21" s="346"/>
      <c r="E21" s="806">
        <v>48960</v>
      </c>
      <c r="F21" s="370">
        <f t="shared" si="32"/>
        <v>0</v>
      </c>
      <c r="G21" s="249">
        <v>48960</v>
      </c>
      <c r="H21" s="572">
        <f t="shared" si="7"/>
        <v>48960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v>48960</v>
      </c>
      <c r="AP21" s="402"/>
      <c r="AQ21" s="412"/>
      <c r="AR21" s="363"/>
      <c r="AS21" s="363"/>
      <c r="AT21" s="363"/>
      <c r="AU21" s="363"/>
      <c r="AV21" s="363"/>
      <c r="AW21" s="441">
        <f t="shared" si="34"/>
        <v>48960</v>
      </c>
      <c r="AX21" s="442">
        <f t="shared" si="35"/>
        <v>48960</v>
      </c>
      <c r="AY21" s="443">
        <f t="shared" si="36"/>
        <v>0</v>
      </c>
    </row>
    <row r="22" spans="1:51" s="4" customFormat="1" ht="15" customHeight="1" x14ac:dyDescent="0.2">
      <c r="A22" s="339"/>
      <c r="B22" s="468"/>
      <c r="C22" s="340" t="s">
        <v>5132</v>
      </c>
      <c r="D22" s="807">
        <v>0.03</v>
      </c>
      <c r="E22" s="806">
        <v>4823</v>
      </c>
      <c r="F22" s="370">
        <f t="shared" si="32"/>
        <v>0</v>
      </c>
      <c r="G22" s="249">
        <v>4823</v>
      </c>
      <c r="H22" s="572">
        <f t="shared" si="7"/>
        <v>4823.5</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f>+AC18*0.03</f>
        <v>661.5</v>
      </c>
      <c r="AD22" s="402"/>
      <c r="AE22" s="412"/>
      <c r="AF22" s="363"/>
      <c r="AG22" s="363">
        <f>+AG19*0.03</f>
        <v>1224</v>
      </c>
      <c r="AH22" s="363"/>
      <c r="AI22" s="363"/>
      <c r="AJ22" s="363"/>
      <c r="AK22" s="363">
        <v>1469</v>
      </c>
      <c r="AL22" s="363"/>
      <c r="AM22" s="363"/>
      <c r="AN22" s="363"/>
      <c r="AO22" s="363">
        <v>1469</v>
      </c>
      <c r="AP22" s="402"/>
      <c r="AQ22" s="412"/>
      <c r="AR22" s="363"/>
      <c r="AS22" s="363"/>
      <c r="AT22" s="363"/>
      <c r="AU22" s="363"/>
      <c r="AV22" s="363"/>
      <c r="AW22" s="441">
        <f t="shared" si="34"/>
        <v>4823.5</v>
      </c>
      <c r="AX22" s="442">
        <f t="shared" si="35"/>
        <v>4823.5</v>
      </c>
      <c r="AY22" s="443">
        <f t="shared" si="36"/>
        <v>-0.5</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ZK104.K232.C700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ZK104.K233.C700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ZK104.K233.C700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165593</v>
      </c>
      <c r="F63" s="328">
        <f t="shared" si="282"/>
        <v>0</v>
      </c>
      <c r="G63" s="240">
        <f t="shared" si="282"/>
        <v>165593</v>
      </c>
      <c r="H63" s="240">
        <f t="shared" si="282"/>
        <v>165593.5</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22711.5</v>
      </c>
      <c r="AD63" s="405">
        <f t="shared" ref="AD63:AV63" si="285">SUM(AD8,AD17,AD26,AD32,AD35,AD38,AD41,AD44,AD47,AD50,AD53,AD56,AD59)</f>
        <v>0</v>
      </c>
      <c r="AE63" s="397">
        <f t="shared" si="285"/>
        <v>0</v>
      </c>
      <c r="AF63" s="240">
        <f t="shared" si="285"/>
        <v>0</v>
      </c>
      <c r="AG63" s="240">
        <f t="shared" si="285"/>
        <v>42024</v>
      </c>
      <c r="AH63" s="240">
        <f t="shared" si="285"/>
        <v>0</v>
      </c>
      <c r="AI63" s="240">
        <f t="shared" si="285"/>
        <v>0</v>
      </c>
      <c r="AJ63" s="240">
        <f t="shared" si="285"/>
        <v>0</v>
      </c>
      <c r="AK63" s="240">
        <f t="shared" si="285"/>
        <v>50429</v>
      </c>
      <c r="AL63" s="240">
        <f t="shared" si="285"/>
        <v>0</v>
      </c>
      <c r="AM63" s="240">
        <f t="shared" si="285"/>
        <v>0</v>
      </c>
      <c r="AN63" s="240">
        <f t="shared" si="285"/>
        <v>0</v>
      </c>
      <c r="AO63" s="240">
        <f t="shared" si="285"/>
        <v>50429</v>
      </c>
      <c r="AP63" s="405">
        <f t="shared" si="285"/>
        <v>0</v>
      </c>
      <c r="AQ63" s="397">
        <f t="shared" si="285"/>
        <v>0</v>
      </c>
      <c r="AR63" s="240">
        <f t="shared" si="285"/>
        <v>0</v>
      </c>
      <c r="AS63" s="240">
        <f t="shared" si="285"/>
        <v>0</v>
      </c>
      <c r="AT63" s="240">
        <f t="shared" si="285"/>
        <v>0</v>
      </c>
      <c r="AU63" s="240">
        <f t="shared" si="285"/>
        <v>0</v>
      </c>
      <c r="AV63" s="240">
        <f t="shared" si="285"/>
        <v>0</v>
      </c>
      <c r="AW63" s="240">
        <f t="shared" si="258"/>
        <v>165593.5</v>
      </c>
      <c r="AX63" s="240">
        <f t="shared" si="259"/>
        <v>165593.5</v>
      </c>
      <c r="AY63" s="445">
        <f t="shared" si="257"/>
        <v>-0.5</v>
      </c>
    </row>
    <row r="64" spans="1:51" hidden="1" x14ac:dyDescent="0.25">
      <c r="A64" s="447"/>
      <c r="B64" s="447"/>
      <c r="C64" s="447"/>
      <c r="D64" s="447"/>
      <c r="E64" s="863"/>
      <c r="F64" s="863"/>
      <c r="G64" s="863"/>
      <c r="H64" s="863"/>
      <c r="I64" s="864"/>
      <c r="J64" s="865"/>
      <c r="K64" s="865"/>
      <c r="L64" s="865"/>
      <c r="M64" s="866"/>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33118.700000000004</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4542.3</v>
      </c>
      <c r="AD67" s="490">
        <f t="shared" ref="AD67:AV67" si="288">+AD63*0.2</f>
        <v>0</v>
      </c>
      <c r="AE67" s="490">
        <f t="shared" si="288"/>
        <v>0</v>
      </c>
      <c r="AF67" s="490">
        <f t="shared" si="288"/>
        <v>0</v>
      </c>
      <c r="AG67" s="490">
        <f t="shared" si="288"/>
        <v>8404.8000000000011</v>
      </c>
      <c r="AH67" s="490">
        <f t="shared" si="288"/>
        <v>0</v>
      </c>
      <c r="AI67" s="490">
        <f t="shared" si="288"/>
        <v>0</v>
      </c>
      <c r="AJ67" s="490">
        <f t="shared" si="288"/>
        <v>0</v>
      </c>
      <c r="AK67" s="490">
        <f t="shared" si="288"/>
        <v>10085.800000000001</v>
      </c>
      <c r="AL67" s="490">
        <f t="shared" si="288"/>
        <v>0</v>
      </c>
      <c r="AM67" s="490">
        <f t="shared" si="288"/>
        <v>0</v>
      </c>
      <c r="AN67" s="490">
        <f t="shared" si="288"/>
        <v>0</v>
      </c>
      <c r="AO67" s="490">
        <f t="shared" si="288"/>
        <v>10085.800000000001</v>
      </c>
      <c r="AP67" s="490">
        <f t="shared" si="288"/>
        <v>0</v>
      </c>
      <c r="AQ67" s="490">
        <f t="shared" si="288"/>
        <v>0</v>
      </c>
      <c r="AR67" s="490">
        <f t="shared" si="288"/>
        <v>0</v>
      </c>
      <c r="AS67" s="490">
        <f t="shared" si="288"/>
        <v>0</v>
      </c>
      <c r="AT67" s="490">
        <f t="shared" si="288"/>
        <v>0</v>
      </c>
      <c r="AU67" s="490">
        <f t="shared" si="288"/>
        <v>0</v>
      </c>
      <c r="AV67" s="490">
        <f t="shared" si="288"/>
        <v>0</v>
      </c>
      <c r="AW67" s="490">
        <f>+AW63*0.2</f>
        <v>33118.700000000004</v>
      </c>
      <c r="AX67" s="490">
        <f>+AX63*0.2</f>
        <v>33118.700000000004</v>
      </c>
    </row>
    <row r="68" spans="1:50" ht="15.75" hidden="1" thickBot="1" x14ac:dyDescent="0.3">
      <c r="C68" s="456" t="s">
        <v>59</v>
      </c>
      <c r="E68" s="566"/>
      <c r="F68" s="566"/>
      <c r="G68" s="566"/>
      <c r="H68" s="490">
        <f>SUM(H63:H67)</f>
        <v>198712.2</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27253.8</v>
      </c>
      <c r="AD68" s="490">
        <f t="shared" ref="AD68:AV68" si="291">SUM(AD63:AD67)</f>
        <v>0</v>
      </c>
      <c r="AE68" s="490">
        <f t="shared" si="291"/>
        <v>0</v>
      </c>
      <c r="AF68" s="490">
        <f t="shared" si="291"/>
        <v>0</v>
      </c>
      <c r="AG68" s="490">
        <f t="shared" si="291"/>
        <v>50428.800000000003</v>
      </c>
      <c r="AH68" s="490">
        <f t="shared" si="291"/>
        <v>0</v>
      </c>
      <c r="AI68" s="490">
        <f t="shared" si="291"/>
        <v>0</v>
      </c>
      <c r="AJ68" s="490">
        <f t="shared" si="291"/>
        <v>0</v>
      </c>
      <c r="AK68" s="490">
        <f t="shared" si="291"/>
        <v>60514.8</v>
      </c>
      <c r="AL68" s="490">
        <f t="shared" si="291"/>
        <v>0</v>
      </c>
      <c r="AM68" s="490">
        <f t="shared" si="291"/>
        <v>0</v>
      </c>
      <c r="AN68" s="490">
        <f t="shared" si="291"/>
        <v>0</v>
      </c>
      <c r="AO68" s="490">
        <f t="shared" si="291"/>
        <v>60514.8</v>
      </c>
      <c r="AP68" s="490">
        <f t="shared" si="291"/>
        <v>0</v>
      </c>
      <c r="AQ68" s="490">
        <f t="shared" si="291"/>
        <v>0</v>
      </c>
      <c r="AR68" s="490">
        <f t="shared" si="291"/>
        <v>0</v>
      </c>
      <c r="AS68" s="490">
        <f t="shared" si="291"/>
        <v>0</v>
      </c>
      <c r="AT68" s="490">
        <f t="shared" si="291"/>
        <v>0</v>
      </c>
      <c r="AU68" s="490">
        <f t="shared" si="291"/>
        <v>0</v>
      </c>
      <c r="AV68" s="490">
        <f t="shared" si="291"/>
        <v>0</v>
      </c>
      <c r="AW68" s="490">
        <f>SUM(AW63:AW67)</f>
        <v>198712.2</v>
      </c>
      <c r="AX68" s="490">
        <f>SUM(AX63:AX67)</f>
        <v>198712.2</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6" activePane="bottomRight" state="frozen"/>
      <selection activeCell="AA1" sqref="AA1:AS1048576"/>
      <selection pane="topRight" activeCell="AA1" sqref="AA1:AS1048576"/>
      <selection pane="bottomLeft" activeCell="AA1" sqref="AA1:AS1048576"/>
      <selection pane="bottomRight" activeCell="G23" sqref="G2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IF(G70&gt;E70,"Budget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IF(AY70&lt;0,"Actual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ZK105.K237.C700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ZK105.K237.C700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ZK105.K238.C700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ZK105.K238.C700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ZK105.K239.C700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ZK105.K239.C700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ZK105.K240.C700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ZK105.K240.C700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63"/>
      <c r="F71" s="863"/>
      <c r="G71" s="863"/>
      <c r="H71" s="863"/>
      <c r="I71" s="864"/>
      <c r="J71" s="865"/>
      <c r="K71" s="865"/>
      <c r="L71" s="865"/>
      <c r="M71" s="866"/>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8"/>
  <sheetViews>
    <sheetView zoomScaleNormal="100" workbookViewId="0">
      <pane xSplit="3" ySplit="7" topLeftCell="D101" activePane="bottomRight" state="frozen"/>
      <selection activeCell="AA1" sqref="AA1:AS1048576"/>
      <selection pane="topRight" activeCell="AA1" sqref="AA1:AS1048576"/>
      <selection pane="bottomLeft" activeCell="AA1" sqref="AA1:AS1048576"/>
      <selection pane="bottomRight" activeCell="H112" sqref="H112"/>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Network Neighbourhood Touring</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C700</v>
      </c>
      <c r="F3" s="212"/>
      <c r="G3" s="212"/>
      <c r="H3" s="885" t="str">
        <f>IF(G122&gt;E122,"Budget Revisions add cost.",":)")</f>
        <v>:)</v>
      </c>
      <c r="I3" s="885"/>
      <c r="J3" s="885"/>
      <c r="K3" s="885"/>
      <c r="L3" s="885"/>
      <c r="M3" s="886"/>
      <c r="N3" s="223"/>
      <c r="O3" s="223"/>
      <c r="P3" s="893"/>
      <c r="Q3" s="894"/>
      <c r="R3" s="894"/>
      <c r="S3" s="894"/>
      <c r="T3" s="894"/>
      <c r="U3" s="894"/>
      <c r="V3" s="894"/>
      <c r="W3" s="894"/>
      <c r="X3" s="894"/>
      <c r="Y3" s="894"/>
      <c r="Z3" s="894"/>
      <c r="AA3" s="894"/>
      <c r="AB3" s="894"/>
      <c r="AC3" s="894"/>
      <c r="AD3" s="894"/>
      <c r="AE3" s="894"/>
      <c r="AF3" s="894"/>
      <c r="AG3" s="894"/>
      <c r="AH3" s="894"/>
      <c r="AI3" s="894"/>
      <c r="AJ3" s="894"/>
      <c r="AK3" s="894"/>
      <c r="AL3" s="894"/>
      <c r="AM3" s="894"/>
      <c r="AN3" s="894"/>
      <c r="AO3" s="894"/>
      <c r="AP3" s="894"/>
      <c r="AQ3" s="894"/>
      <c r="AR3" s="894"/>
      <c r="AS3" s="894"/>
      <c r="AT3" s="894"/>
      <c r="AU3" s="894"/>
      <c r="AV3" s="894"/>
    </row>
    <row r="4" spans="1:52" x14ac:dyDescent="0.25">
      <c r="A4" s="8"/>
      <c r="B4" s="8"/>
      <c r="C4" s="9"/>
      <c r="D4" s="9"/>
      <c r="E4" s="147"/>
      <c r="F4" s="212"/>
      <c r="G4" s="212"/>
      <c r="H4" s="885" t="str">
        <f>IF(AY122&lt;0,"Actual plus expected cost is more than forecast",":)")</f>
        <v>:)</v>
      </c>
      <c r="I4" s="885"/>
      <c r="J4" s="885"/>
      <c r="K4" s="885"/>
      <c r="L4" s="885"/>
      <c r="M4" s="886"/>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95" t="s">
        <v>9</v>
      </c>
      <c r="Q5" s="896"/>
      <c r="R5" s="896"/>
      <c r="S5" s="896"/>
      <c r="T5" s="896"/>
      <c r="U5" s="896"/>
      <c r="V5" s="896"/>
      <c r="W5" s="896"/>
      <c r="X5" s="896"/>
      <c r="Y5" s="896"/>
      <c r="Z5" s="896"/>
      <c r="AA5" s="896"/>
      <c r="AB5" s="896"/>
      <c r="AC5" s="896"/>
      <c r="AD5" s="896"/>
      <c r="AE5" s="896"/>
      <c r="AF5" s="896"/>
      <c r="AG5" s="896"/>
      <c r="AH5" s="896"/>
      <c r="AI5" s="896"/>
      <c r="AJ5" s="896"/>
      <c r="AK5" s="896"/>
      <c r="AL5" s="896"/>
      <c r="AM5" s="896"/>
      <c r="AN5" s="896"/>
      <c r="AO5" s="896"/>
      <c r="AP5" s="896"/>
      <c r="AQ5" s="896"/>
      <c r="AR5" s="896"/>
      <c r="AS5" s="896"/>
      <c r="AT5" s="896"/>
      <c r="AU5" s="896"/>
      <c r="AV5" s="896"/>
    </row>
    <row r="6" spans="1:52" x14ac:dyDescent="0.25">
      <c r="A6" s="8"/>
      <c r="B6" s="8"/>
      <c r="C6" s="8"/>
      <c r="D6" s="8"/>
      <c r="E6" s="887" t="s">
        <v>21</v>
      </c>
      <c r="F6" s="888"/>
      <c r="G6" s="888"/>
      <c r="H6" s="889"/>
      <c r="I6" s="890" t="s">
        <v>22</v>
      </c>
      <c r="J6" s="891"/>
      <c r="K6" s="891"/>
      <c r="L6" s="891"/>
      <c r="M6" s="892"/>
      <c r="N6" s="223"/>
      <c r="O6" s="223"/>
      <c r="P6" s="897" t="s">
        <v>56</v>
      </c>
      <c r="Q6" s="898"/>
      <c r="R6" s="898"/>
      <c r="S6" s="898"/>
      <c r="T6" s="898"/>
      <c r="U6" s="898"/>
      <c r="V6" s="898"/>
      <c r="W6" s="898"/>
      <c r="X6" s="898"/>
      <c r="Y6" s="898"/>
      <c r="Z6" s="898"/>
      <c r="AA6" s="898"/>
      <c r="AB6" s="898"/>
      <c r="AC6" s="898"/>
      <c r="AD6" s="898"/>
      <c r="AE6" s="898" t="s">
        <v>57</v>
      </c>
      <c r="AF6" s="898"/>
      <c r="AG6" s="898"/>
      <c r="AH6" s="898"/>
      <c r="AI6" s="898"/>
      <c r="AJ6" s="898"/>
      <c r="AK6" s="898"/>
      <c r="AL6" s="898"/>
      <c r="AM6" s="898"/>
      <c r="AN6" s="898"/>
      <c r="AO6" s="898"/>
      <c r="AP6" s="898"/>
      <c r="AQ6" s="898" t="s">
        <v>266</v>
      </c>
      <c r="AR6" s="898"/>
      <c r="AS6" s="898"/>
      <c r="AT6" s="898"/>
      <c r="AU6" s="898"/>
      <c r="AV6" s="89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ZK106.K244.C700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ZK106.K244.C700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ZK106.K245.C700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ZK106.K245.C700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ZK106.K246.C700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ZK106.K246.C700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ZK106.K247.C700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ZK106.K247.C700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ZK106.K247.C700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ZK106.K128.C700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ZK106.K128.C700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ZK106.K248.C700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ZK106.K248.C700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ZK106.K249.C700</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20"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ZK106.K249.C700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ZK106.K249.C700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ZK106.K250.C700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20" si="185">-E79+G79</f>
        <v>0</v>
      </c>
      <c r="G79" s="249">
        <v>0</v>
      </c>
      <c r="H79" s="572">
        <f t="shared" si="162"/>
        <v>0</v>
      </c>
      <c r="I79" s="231"/>
      <c r="J79" s="370">
        <f t="shared" ref="J79:J120"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ZK106.K250.C700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ZK106.K251.C700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ZK106.K251.C700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ZK106.K252.C700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ZK106.K252.C700</v>
      </c>
      <c r="C103" s="340"/>
      <c r="D103" s="346"/>
      <c r="E103" s="249"/>
      <c r="F103" s="370">
        <f t="shared" si="185"/>
        <v>0</v>
      </c>
      <c r="G103" s="249">
        <v>0</v>
      </c>
      <c r="H103" s="572">
        <f t="shared" si="162"/>
        <v>0</v>
      </c>
      <c r="I103" s="231"/>
      <c r="J103" s="370">
        <f t="shared" si="186"/>
        <v>0</v>
      </c>
      <c r="K103" s="249">
        <v>0</v>
      </c>
      <c r="L103" s="232"/>
      <c r="M103" s="249"/>
      <c r="N103" s="267"/>
      <c r="O103" s="267"/>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1">
        <f t="shared" si="186"/>
        <v>0</v>
      </c>
      <c r="K104" s="277">
        <v>0</v>
      </c>
      <c r="L104" s="228"/>
      <c r="M104" s="277"/>
      <c r="N104" s="815">
        <f>+IFERROR(VLOOKUP(B103,Sheet1!B:D,2,FALSE),0)</f>
        <v>0</v>
      </c>
      <c r="O104" s="584">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16" si="240">SUM(P104:AV104)</f>
        <v>0</v>
      </c>
      <c r="AX104" s="442">
        <f t="shared" ref="AX104:AX116" si="241">+AW104+N104</f>
        <v>0</v>
      </c>
      <c r="AY104" s="443">
        <f>+G104-AX104</f>
        <v>0</v>
      </c>
    </row>
    <row r="105" spans="1:51" s="24" customFormat="1" ht="15" customHeight="1" x14ac:dyDescent="0.2">
      <c r="A105" s="348" t="s">
        <v>163</v>
      </c>
      <c r="B105" s="458" t="str">
        <f>+LEFT($E$5,5)&amp;"."&amp;A105&amp;"."&amp;$E$3</f>
        <v>ZK106.K253.C700</v>
      </c>
      <c r="C105" s="347" t="s">
        <v>164</v>
      </c>
      <c r="D105" s="347"/>
      <c r="E105" s="321">
        <f t="shared" ref="E105:O105" si="242">SUM(E106:E114)</f>
        <v>52920</v>
      </c>
      <c r="F105" s="434">
        <f t="shared" si="242"/>
        <v>0</v>
      </c>
      <c r="G105" s="229">
        <f t="shared" si="242"/>
        <v>52920</v>
      </c>
      <c r="H105" s="229">
        <f t="shared" si="242"/>
        <v>54720</v>
      </c>
      <c r="I105" s="229">
        <f t="shared" si="242"/>
        <v>0</v>
      </c>
      <c r="J105" s="229">
        <f t="shared" si="242"/>
        <v>0</v>
      </c>
      <c r="K105" s="229">
        <f t="shared" si="242"/>
        <v>0</v>
      </c>
      <c r="L105" s="229">
        <f t="shared" si="242"/>
        <v>0</v>
      </c>
      <c r="M105" s="229">
        <f t="shared" si="242"/>
        <v>0</v>
      </c>
      <c r="N105" s="229">
        <f t="shared" si="242"/>
        <v>0</v>
      </c>
      <c r="O105" s="229">
        <f t="shared" si="242"/>
        <v>1800</v>
      </c>
      <c r="P105" s="265">
        <f>SUM(P113:P114)</f>
        <v>0</v>
      </c>
      <c r="Q105" s="269">
        <f>SUM(Q113:Q114)</f>
        <v>0</v>
      </c>
      <c r="R105" s="401">
        <f t="shared" ref="R105:T105" si="243">SUM(R113:R114)</f>
        <v>0</v>
      </c>
      <c r="S105" s="411">
        <f t="shared" si="243"/>
        <v>0</v>
      </c>
      <c r="T105" s="269">
        <f t="shared" si="243"/>
        <v>0</v>
      </c>
      <c r="U105" s="229">
        <f t="shared" ref="U105:AD105" si="244">SUM(U106:U114)</f>
        <v>0</v>
      </c>
      <c r="V105" s="229">
        <f t="shared" si="244"/>
        <v>0</v>
      </c>
      <c r="W105" s="229">
        <f t="shared" si="244"/>
        <v>0</v>
      </c>
      <c r="X105" s="229">
        <f t="shared" si="244"/>
        <v>0</v>
      </c>
      <c r="Y105" s="229">
        <f t="shared" si="244"/>
        <v>0</v>
      </c>
      <c r="Z105" s="229">
        <f t="shared" si="244"/>
        <v>0</v>
      </c>
      <c r="AA105" s="229">
        <f t="shared" si="244"/>
        <v>0</v>
      </c>
      <c r="AB105" s="229">
        <f t="shared" si="244"/>
        <v>0</v>
      </c>
      <c r="AC105" s="229">
        <f t="shared" si="244"/>
        <v>10080</v>
      </c>
      <c r="AD105" s="229">
        <f t="shared" si="244"/>
        <v>0</v>
      </c>
      <c r="AE105" s="411">
        <f t="shared" ref="AE105" si="245">SUM(AE113:AE114)</f>
        <v>0</v>
      </c>
      <c r="AF105" s="269">
        <f t="shared" ref="AF105" si="246">SUM(AF113:AF114)</f>
        <v>0</v>
      </c>
      <c r="AG105" s="229">
        <f t="shared" ref="AG105" si="247">SUM(AG106:AG114)</f>
        <v>12600</v>
      </c>
      <c r="AH105" s="269">
        <f t="shared" ref="AH105" si="248">SUM(AH113:AH114)</f>
        <v>0</v>
      </c>
      <c r="AI105" s="269">
        <f t="shared" ref="AI105" si="249">SUM(AI113:AI114)</f>
        <v>0</v>
      </c>
      <c r="AJ105" s="229">
        <f t="shared" ref="AJ105" si="250">SUM(AJ106:AJ114)</f>
        <v>0</v>
      </c>
      <c r="AK105" s="229">
        <f t="shared" ref="AK105:AM105" si="251">SUM(AK106:AK114)</f>
        <v>15120</v>
      </c>
      <c r="AL105" s="269">
        <f t="shared" ref="AL105" si="252">SUM(AL113:AL114)</f>
        <v>0</v>
      </c>
      <c r="AM105" s="229">
        <f t="shared" si="251"/>
        <v>0</v>
      </c>
      <c r="AN105" s="269">
        <f t="shared" ref="AN105" si="253">SUM(AN113:AN114)</f>
        <v>0</v>
      </c>
      <c r="AO105" s="229">
        <f t="shared" ref="AO105:AP105" si="254">SUM(AO106:AO114)</f>
        <v>15120</v>
      </c>
      <c r="AP105" s="229">
        <f t="shared" si="254"/>
        <v>0</v>
      </c>
      <c r="AQ105" s="411">
        <f t="shared" ref="AQ105" si="255">SUM(AQ113:AQ114)</f>
        <v>0</v>
      </c>
      <c r="AR105" s="269">
        <f t="shared" ref="AR105" si="256">SUM(AR113:AR114)</f>
        <v>0</v>
      </c>
      <c r="AS105" s="269">
        <f t="shared" ref="AS105" si="257">SUM(AS113:AS114)</f>
        <v>0</v>
      </c>
      <c r="AT105" s="269">
        <f t="shared" ref="AT105" si="258">SUM(AT113:AT114)</f>
        <v>0</v>
      </c>
      <c r="AU105" s="269">
        <f t="shared" ref="AU105" si="259">SUM(AU113:AU114)</f>
        <v>0</v>
      </c>
      <c r="AV105" s="269">
        <f t="shared" ref="AV105" si="260">SUM(AV113:AV114)</f>
        <v>0</v>
      </c>
      <c r="AW105" s="441">
        <f t="shared" si="240"/>
        <v>52920</v>
      </c>
      <c r="AX105" s="442">
        <f t="shared" si="241"/>
        <v>52920</v>
      </c>
      <c r="AY105" s="443">
        <f>+G105-AX105</f>
        <v>0</v>
      </c>
    </row>
    <row r="106" spans="1:51" s="24" customFormat="1" ht="15" customHeight="1" x14ac:dyDescent="0.2">
      <c r="A106" s="348"/>
      <c r="B106" s="808"/>
      <c r="C106" s="340" t="s">
        <v>5133</v>
      </c>
      <c r="D106" s="346"/>
      <c r="E106" s="806">
        <v>11340</v>
      </c>
      <c r="F106" s="370">
        <f t="shared" si="185"/>
        <v>0</v>
      </c>
      <c r="G106" s="249">
        <v>11340</v>
      </c>
      <c r="H106" s="572">
        <f t="shared" si="162"/>
        <v>11340</v>
      </c>
      <c r="I106" s="206"/>
      <c r="J106" s="370">
        <f t="shared" si="186"/>
        <v>0</v>
      </c>
      <c r="K106" s="206"/>
      <c r="L106" s="809"/>
      <c r="M106" s="229"/>
      <c r="N106" s="810"/>
      <c r="O106" s="810"/>
      <c r="P106" s="229"/>
      <c r="Q106" s="811"/>
      <c r="R106" s="812"/>
      <c r="S106" s="813"/>
      <c r="T106" s="811"/>
      <c r="U106" s="811"/>
      <c r="V106" s="811"/>
      <c r="W106" s="811"/>
      <c r="X106" s="811"/>
      <c r="Y106" s="811"/>
      <c r="Z106" s="811"/>
      <c r="AA106" s="811"/>
      <c r="AB106" s="811"/>
      <c r="AC106" s="811">
        <v>2160</v>
      </c>
      <c r="AD106" s="812"/>
      <c r="AE106" s="813"/>
      <c r="AF106" s="811"/>
      <c r="AG106" s="811">
        <v>2700</v>
      </c>
      <c r="AH106" s="811"/>
      <c r="AI106" s="811"/>
      <c r="AJ106" s="811"/>
      <c r="AK106" s="811">
        <v>3240</v>
      </c>
      <c r="AL106" s="811"/>
      <c r="AM106" s="811"/>
      <c r="AN106" s="811"/>
      <c r="AO106" s="812">
        <v>3240</v>
      </c>
      <c r="AP106" s="812"/>
      <c r="AQ106" s="813"/>
      <c r="AR106" s="811"/>
      <c r="AS106" s="811"/>
      <c r="AT106" s="811"/>
      <c r="AU106" s="811"/>
      <c r="AV106" s="811"/>
      <c r="AW106" s="441"/>
      <c r="AX106" s="442"/>
      <c r="AY106" s="443"/>
    </row>
    <row r="107" spans="1:51" s="24" customFormat="1" ht="15" customHeight="1" x14ac:dyDescent="0.2">
      <c r="A107" s="348"/>
      <c r="B107" s="808"/>
      <c r="C107" s="340" t="s">
        <v>5134</v>
      </c>
      <c r="D107" s="346"/>
      <c r="E107" s="806">
        <v>15120</v>
      </c>
      <c r="F107" s="370">
        <f t="shared" si="185"/>
        <v>0</v>
      </c>
      <c r="G107" s="249">
        <v>15120</v>
      </c>
      <c r="H107" s="572">
        <f t="shared" si="162"/>
        <v>15120</v>
      </c>
      <c r="I107" s="206"/>
      <c r="J107" s="370">
        <f t="shared" si="186"/>
        <v>0</v>
      </c>
      <c r="K107" s="206"/>
      <c r="L107" s="809"/>
      <c r="M107" s="229"/>
      <c r="N107" s="810"/>
      <c r="O107" s="810"/>
      <c r="P107" s="229"/>
      <c r="Q107" s="811"/>
      <c r="R107" s="812"/>
      <c r="S107" s="813"/>
      <c r="T107" s="811"/>
      <c r="U107" s="811"/>
      <c r="V107" s="811"/>
      <c r="W107" s="811"/>
      <c r="X107" s="811"/>
      <c r="Y107" s="811"/>
      <c r="Z107" s="811"/>
      <c r="AA107" s="811"/>
      <c r="AB107" s="811"/>
      <c r="AC107" s="811">
        <v>2880</v>
      </c>
      <c r="AD107" s="812"/>
      <c r="AE107" s="813"/>
      <c r="AF107" s="811"/>
      <c r="AG107" s="811">
        <v>3600</v>
      </c>
      <c r="AH107" s="811"/>
      <c r="AI107" s="811"/>
      <c r="AJ107" s="811"/>
      <c r="AK107" s="811">
        <v>4320</v>
      </c>
      <c r="AL107" s="811"/>
      <c r="AM107" s="811"/>
      <c r="AN107" s="811"/>
      <c r="AO107" s="812">
        <v>4320</v>
      </c>
      <c r="AP107" s="812"/>
      <c r="AQ107" s="813"/>
      <c r="AR107" s="811"/>
      <c r="AS107" s="811"/>
      <c r="AT107" s="811"/>
      <c r="AU107" s="811"/>
      <c r="AV107" s="811"/>
      <c r="AW107" s="441"/>
      <c r="AX107" s="442"/>
      <c r="AY107" s="443"/>
    </row>
    <row r="108" spans="1:51" s="24" customFormat="1" ht="15" customHeight="1" x14ac:dyDescent="0.2">
      <c r="A108" s="348"/>
      <c r="B108" s="808"/>
      <c r="C108" s="340" t="s">
        <v>5135</v>
      </c>
      <c r="D108" s="346"/>
      <c r="E108" s="806">
        <v>3780</v>
      </c>
      <c r="F108" s="370">
        <f t="shared" si="185"/>
        <v>0</v>
      </c>
      <c r="G108" s="249">
        <v>3780</v>
      </c>
      <c r="H108" s="572">
        <f t="shared" si="162"/>
        <v>3780</v>
      </c>
      <c r="I108" s="206"/>
      <c r="J108" s="370">
        <f t="shared" si="186"/>
        <v>0</v>
      </c>
      <c r="K108" s="206"/>
      <c r="L108" s="809"/>
      <c r="M108" s="229"/>
      <c r="N108" s="810"/>
      <c r="O108" s="810"/>
      <c r="P108" s="229"/>
      <c r="Q108" s="811"/>
      <c r="R108" s="812"/>
      <c r="S108" s="813"/>
      <c r="T108" s="811"/>
      <c r="U108" s="811"/>
      <c r="V108" s="811"/>
      <c r="W108" s="811"/>
      <c r="X108" s="811"/>
      <c r="Y108" s="811"/>
      <c r="Z108" s="811"/>
      <c r="AA108" s="811"/>
      <c r="AB108" s="811"/>
      <c r="AC108" s="811">
        <v>720</v>
      </c>
      <c r="AD108" s="812"/>
      <c r="AE108" s="813"/>
      <c r="AF108" s="811"/>
      <c r="AG108" s="811">
        <v>900</v>
      </c>
      <c r="AH108" s="811"/>
      <c r="AI108" s="811"/>
      <c r="AJ108" s="811"/>
      <c r="AK108" s="811">
        <v>1080</v>
      </c>
      <c r="AL108" s="811"/>
      <c r="AM108" s="811"/>
      <c r="AN108" s="811"/>
      <c r="AO108" s="812">
        <v>1080</v>
      </c>
      <c r="AP108" s="812"/>
      <c r="AQ108" s="813"/>
      <c r="AR108" s="811"/>
      <c r="AS108" s="811"/>
      <c r="AT108" s="811"/>
      <c r="AU108" s="811"/>
      <c r="AV108" s="811"/>
      <c r="AW108" s="441"/>
      <c r="AX108" s="442"/>
      <c r="AY108" s="443"/>
    </row>
    <row r="109" spans="1:51" s="24" customFormat="1" ht="15" customHeight="1" x14ac:dyDescent="0.2">
      <c r="A109" s="348"/>
      <c r="B109" s="808"/>
      <c r="C109" s="340" t="s">
        <v>5136</v>
      </c>
      <c r="D109" s="346"/>
      <c r="E109" s="806">
        <v>5040</v>
      </c>
      <c r="F109" s="370">
        <f t="shared" si="185"/>
        <v>0</v>
      </c>
      <c r="G109" s="249">
        <v>5040</v>
      </c>
      <c r="H109" s="572">
        <f t="shared" si="162"/>
        <v>5040</v>
      </c>
      <c r="I109" s="206"/>
      <c r="J109" s="370">
        <f t="shared" si="186"/>
        <v>0</v>
      </c>
      <c r="K109" s="206"/>
      <c r="L109" s="809"/>
      <c r="M109" s="229"/>
      <c r="N109" s="810"/>
      <c r="O109" s="810"/>
      <c r="P109" s="229"/>
      <c r="Q109" s="811"/>
      <c r="R109" s="812"/>
      <c r="S109" s="813"/>
      <c r="T109" s="811"/>
      <c r="U109" s="811"/>
      <c r="V109" s="811"/>
      <c r="W109" s="811"/>
      <c r="X109" s="811"/>
      <c r="Y109" s="811"/>
      <c r="Z109" s="811"/>
      <c r="AA109" s="811"/>
      <c r="AB109" s="811"/>
      <c r="AC109" s="811">
        <v>960</v>
      </c>
      <c r="AD109" s="812"/>
      <c r="AE109" s="813"/>
      <c r="AF109" s="811"/>
      <c r="AG109" s="811">
        <v>1200</v>
      </c>
      <c r="AH109" s="811"/>
      <c r="AI109" s="811"/>
      <c r="AJ109" s="811"/>
      <c r="AK109" s="811">
        <v>1440</v>
      </c>
      <c r="AL109" s="811"/>
      <c r="AM109" s="811"/>
      <c r="AN109" s="811"/>
      <c r="AO109" s="812">
        <v>1440</v>
      </c>
      <c r="AP109" s="812"/>
      <c r="AQ109" s="813"/>
      <c r="AR109" s="811"/>
      <c r="AS109" s="811"/>
      <c r="AT109" s="811"/>
      <c r="AU109" s="811"/>
      <c r="AV109" s="811"/>
      <c r="AW109" s="441"/>
      <c r="AX109" s="442"/>
      <c r="AY109" s="443"/>
    </row>
    <row r="110" spans="1:51" s="24" customFormat="1" ht="15" customHeight="1" x14ac:dyDescent="0.2">
      <c r="A110" s="348"/>
      <c r="B110" s="808"/>
      <c r="C110" s="340" t="s">
        <v>5137</v>
      </c>
      <c r="D110" s="346"/>
      <c r="E110" s="806">
        <v>5040</v>
      </c>
      <c r="F110" s="370">
        <f t="shared" si="185"/>
        <v>0</v>
      </c>
      <c r="G110" s="249">
        <v>5040</v>
      </c>
      <c r="H110" s="572">
        <f t="shared" si="162"/>
        <v>5040</v>
      </c>
      <c r="I110" s="206"/>
      <c r="J110" s="370">
        <f t="shared" si="186"/>
        <v>0</v>
      </c>
      <c r="K110" s="206"/>
      <c r="L110" s="809"/>
      <c r="M110" s="229"/>
      <c r="N110" s="810"/>
      <c r="O110" s="810"/>
      <c r="P110" s="229"/>
      <c r="Q110" s="811"/>
      <c r="R110" s="812"/>
      <c r="S110" s="813"/>
      <c r="T110" s="811"/>
      <c r="U110" s="811"/>
      <c r="V110" s="811"/>
      <c r="W110" s="811"/>
      <c r="X110" s="811"/>
      <c r="Y110" s="811"/>
      <c r="Z110" s="811"/>
      <c r="AA110" s="811"/>
      <c r="AB110" s="811"/>
      <c r="AC110" s="811">
        <v>960</v>
      </c>
      <c r="AD110" s="812"/>
      <c r="AE110" s="813"/>
      <c r="AF110" s="811"/>
      <c r="AG110" s="811">
        <v>1200</v>
      </c>
      <c r="AH110" s="811"/>
      <c r="AI110" s="811"/>
      <c r="AJ110" s="811"/>
      <c r="AK110" s="811">
        <v>1440</v>
      </c>
      <c r="AL110" s="811"/>
      <c r="AM110" s="811"/>
      <c r="AN110" s="811"/>
      <c r="AO110" s="812">
        <v>1440</v>
      </c>
      <c r="AP110" s="812"/>
      <c r="AQ110" s="813"/>
      <c r="AR110" s="811"/>
      <c r="AS110" s="811"/>
      <c r="AT110" s="811"/>
      <c r="AU110" s="811"/>
      <c r="AV110" s="811"/>
      <c r="AW110" s="441"/>
      <c r="AX110" s="442"/>
      <c r="AY110" s="443"/>
    </row>
    <row r="111" spans="1:51" s="24" customFormat="1" ht="15" customHeight="1" x14ac:dyDescent="0.2">
      <c r="A111" s="348"/>
      <c r="B111" s="808"/>
      <c r="C111" s="340" t="s">
        <v>5138</v>
      </c>
      <c r="D111" s="346"/>
      <c r="E111" s="806">
        <v>9450</v>
      </c>
      <c r="F111" s="370">
        <f t="shared" si="185"/>
        <v>0</v>
      </c>
      <c r="G111" s="249">
        <v>9450</v>
      </c>
      <c r="H111" s="572">
        <f t="shared" si="162"/>
        <v>9450</v>
      </c>
      <c r="I111" s="206"/>
      <c r="J111" s="370">
        <f t="shared" si="186"/>
        <v>0</v>
      </c>
      <c r="K111" s="206"/>
      <c r="L111" s="809"/>
      <c r="M111" s="229"/>
      <c r="N111" s="810"/>
      <c r="O111" s="810"/>
      <c r="P111" s="229"/>
      <c r="Q111" s="811"/>
      <c r="R111" s="812"/>
      <c r="S111" s="813"/>
      <c r="T111" s="811"/>
      <c r="U111" s="811"/>
      <c r="V111" s="811"/>
      <c r="W111" s="811"/>
      <c r="X111" s="811"/>
      <c r="Y111" s="811"/>
      <c r="Z111" s="811"/>
      <c r="AA111" s="811"/>
      <c r="AB111" s="811"/>
      <c r="AC111" s="811">
        <v>1800</v>
      </c>
      <c r="AD111" s="812"/>
      <c r="AE111" s="813"/>
      <c r="AF111" s="811"/>
      <c r="AG111" s="811">
        <v>2250</v>
      </c>
      <c r="AH111" s="811"/>
      <c r="AI111" s="811"/>
      <c r="AJ111" s="811"/>
      <c r="AK111" s="811">
        <v>2700</v>
      </c>
      <c r="AL111" s="811"/>
      <c r="AM111" s="811"/>
      <c r="AN111" s="811"/>
      <c r="AO111" s="812">
        <v>2700</v>
      </c>
      <c r="AP111" s="812"/>
      <c r="AQ111" s="813"/>
      <c r="AR111" s="811"/>
      <c r="AS111" s="811"/>
      <c r="AT111" s="811"/>
      <c r="AU111" s="811"/>
      <c r="AV111" s="811"/>
      <c r="AW111" s="441"/>
      <c r="AX111" s="442"/>
      <c r="AY111" s="443"/>
    </row>
    <row r="112" spans="1:51" s="24" customFormat="1" ht="15" customHeight="1" x14ac:dyDescent="0.2">
      <c r="A112" s="348"/>
      <c r="B112" s="808"/>
      <c r="C112" s="340" t="s">
        <v>5139</v>
      </c>
      <c r="D112" s="346"/>
      <c r="E112" s="806">
        <v>3150</v>
      </c>
      <c r="F112" s="370">
        <f t="shared" si="185"/>
        <v>0</v>
      </c>
      <c r="G112" s="249">
        <v>3150</v>
      </c>
      <c r="H112" s="572">
        <f t="shared" si="162"/>
        <v>3150</v>
      </c>
      <c r="I112" s="206"/>
      <c r="J112" s="370">
        <f t="shared" si="186"/>
        <v>0</v>
      </c>
      <c r="K112" s="206"/>
      <c r="L112" s="809"/>
      <c r="M112" s="229"/>
      <c r="N112" s="810"/>
      <c r="O112" s="810"/>
      <c r="P112" s="229"/>
      <c r="Q112" s="811"/>
      <c r="R112" s="812"/>
      <c r="S112" s="813"/>
      <c r="T112" s="811"/>
      <c r="U112" s="811"/>
      <c r="V112" s="811"/>
      <c r="W112" s="811"/>
      <c r="X112" s="811"/>
      <c r="Y112" s="811"/>
      <c r="Z112" s="811"/>
      <c r="AA112" s="811"/>
      <c r="AB112" s="811"/>
      <c r="AC112" s="811">
        <v>600</v>
      </c>
      <c r="AD112" s="812"/>
      <c r="AE112" s="813"/>
      <c r="AF112" s="811"/>
      <c r="AG112" s="811">
        <v>750</v>
      </c>
      <c r="AH112" s="811"/>
      <c r="AI112" s="811"/>
      <c r="AJ112" s="811"/>
      <c r="AK112" s="811">
        <v>900</v>
      </c>
      <c r="AL112" s="811"/>
      <c r="AM112" s="811"/>
      <c r="AN112" s="811"/>
      <c r="AO112" s="812">
        <v>900</v>
      </c>
      <c r="AP112" s="812"/>
      <c r="AQ112" s="813"/>
      <c r="AR112" s="811"/>
      <c r="AS112" s="811"/>
      <c r="AT112" s="811"/>
      <c r="AU112" s="811"/>
      <c r="AV112" s="811"/>
      <c r="AW112" s="441"/>
      <c r="AX112" s="442"/>
      <c r="AY112" s="443"/>
    </row>
    <row r="113" spans="1:51" s="4" customFormat="1" ht="15" customHeight="1" x14ac:dyDescent="0.2">
      <c r="A113" s="150"/>
      <c r="B113" s="459" t="str">
        <f>+B105</f>
        <v>ZK106.K253.C700</v>
      </c>
      <c r="C113" s="273"/>
      <c r="D113" s="273"/>
      <c r="E113" s="249"/>
      <c r="F113" s="370">
        <f t="shared" si="185"/>
        <v>0</v>
      </c>
      <c r="G113" s="249">
        <v>0</v>
      </c>
      <c r="H113" s="572">
        <f t="shared" si="162"/>
        <v>0</v>
      </c>
      <c r="I113" s="231"/>
      <c r="J113" s="370">
        <f t="shared" si="186"/>
        <v>0</v>
      </c>
      <c r="K113" s="249">
        <v>0</v>
      </c>
      <c r="L113" s="232"/>
      <c r="M113" s="249"/>
      <c r="N113" s="511"/>
      <c r="O113" s="511"/>
      <c r="P113" s="362"/>
      <c r="Q113" s="363"/>
      <c r="R113" s="402"/>
      <c r="S113" s="412"/>
      <c r="T113" s="363"/>
      <c r="U113" s="363"/>
      <c r="V113" s="363"/>
      <c r="W113" s="363"/>
      <c r="X113" s="363"/>
      <c r="Y113" s="363"/>
      <c r="Z113" s="363"/>
      <c r="AA113" s="363"/>
      <c r="AB113" s="363"/>
      <c r="AC113" s="363"/>
      <c r="AD113" s="402"/>
      <c r="AE113" s="412"/>
      <c r="AF113" s="363"/>
      <c r="AG113" s="363"/>
      <c r="AH113" s="363"/>
      <c r="AI113" s="363"/>
      <c r="AJ113" s="363"/>
      <c r="AK113" s="363"/>
      <c r="AL113" s="363"/>
      <c r="AM113" s="363"/>
      <c r="AN113" s="363"/>
      <c r="AO113" s="402"/>
      <c r="AP113" s="402"/>
      <c r="AQ113" s="412"/>
      <c r="AR113" s="363"/>
      <c r="AS113" s="363"/>
      <c r="AT113" s="363"/>
      <c r="AU113" s="363"/>
      <c r="AV113" s="363"/>
      <c r="AW113" s="441">
        <f t="shared" si="240"/>
        <v>0</v>
      </c>
      <c r="AX113" s="442">
        <f t="shared" si="241"/>
        <v>0</v>
      </c>
      <c r="AY113" s="443">
        <f>+G113-AX113</f>
        <v>0</v>
      </c>
    </row>
    <row r="114" spans="1:51" s="4" customFormat="1" ht="15" customHeight="1" thickBot="1" x14ac:dyDescent="0.25">
      <c r="A114" s="169"/>
      <c r="B114" s="461"/>
      <c r="C114" s="274" t="s">
        <v>301</v>
      </c>
      <c r="D114" s="274"/>
      <c r="E114" s="277"/>
      <c r="F114" s="371">
        <f t="shared" si="185"/>
        <v>0</v>
      </c>
      <c r="G114" s="277">
        <v>0</v>
      </c>
      <c r="H114" s="579">
        <f t="shared" si="162"/>
        <v>1800</v>
      </c>
      <c r="I114" s="227"/>
      <c r="J114" s="371">
        <f t="shared" si="186"/>
        <v>0</v>
      </c>
      <c r="K114" s="277">
        <v>0</v>
      </c>
      <c r="L114" s="228"/>
      <c r="M114" s="277"/>
      <c r="N114" s="571">
        <f>+IFERROR(VLOOKUP(B113,Sheet1!B:D,2,FALSE),0)</f>
        <v>0</v>
      </c>
      <c r="O114" s="584">
        <f>+IFERROR(VLOOKUP(B113,Sheet1!B:D,3,FALSE)+VLOOKUP(B113,Sheet1!B:E,4,FALSE),0)</f>
        <v>1800</v>
      </c>
      <c r="P114" s="364"/>
      <c r="Q114" s="365"/>
      <c r="R114" s="403"/>
      <c r="S114" s="413"/>
      <c r="T114" s="365"/>
      <c r="U114" s="365"/>
      <c r="V114" s="365"/>
      <c r="W114" s="365"/>
      <c r="X114" s="365"/>
      <c r="Y114" s="365"/>
      <c r="Z114" s="365"/>
      <c r="AA114" s="365"/>
      <c r="AB114" s="365"/>
      <c r="AC114" s="365"/>
      <c r="AD114" s="403"/>
      <c r="AE114" s="413"/>
      <c r="AF114" s="365"/>
      <c r="AG114" s="365"/>
      <c r="AH114" s="365"/>
      <c r="AI114" s="365"/>
      <c r="AJ114" s="365"/>
      <c r="AK114" s="365"/>
      <c r="AL114" s="365"/>
      <c r="AM114" s="365"/>
      <c r="AN114" s="365"/>
      <c r="AO114" s="365"/>
      <c r="AP114" s="403"/>
      <c r="AQ114" s="413"/>
      <c r="AR114" s="365"/>
      <c r="AS114" s="365"/>
      <c r="AT114" s="365"/>
      <c r="AU114" s="365"/>
      <c r="AV114" s="365"/>
      <c r="AW114" s="441">
        <f t="shared" si="240"/>
        <v>0</v>
      </c>
      <c r="AX114" s="442">
        <f t="shared" si="241"/>
        <v>0</v>
      </c>
      <c r="AY114" s="443">
        <f>+G114-AX114</f>
        <v>0</v>
      </c>
    </row>
    <row r="115" spans="1:51" s="24" customFormat="1" ht="15" hidden="1" customHeight="1" x14ac:dyDescent="0.2">
      <c r="A115" s="196"/>
      <c r="B115" s="462"/>
      <c r="C115" s="168"/>
      <c r="D115" s="168"/>
      <c r="E115" s="229">
        <f t="shared" ref="E115:L115" si="261">SUM(E116:E117)</f>
        <v>0</v>
      </c>
      <c r="F115" s="434">
        <f t="shared" si="261"/>
        <v>0</v>
      </c>
      <c r="G115" s="229">
        <f t="shared" si="261"/>
        <v>0</v>
      </c>
      <c r="H115" s="229">
        <f t="shared" si="261"/>
        <v>0</v>
      </c>
      <c r="I115" s="203">
        <f t="shared" si="261"/>
        <v>0</v>
      </c>
      <c r="J115" s="321">
        <f t="shared" si="261"/>
        <v>0</v>
      </c>
      <c r="K115" s="203">
        <f t="shared" si="261"/>
        <v>0</v>
      </c>
      <c r="L115" s="219">
        <f t="shared" si="261"/>
        <v>0</v>
      </c>
      <c r="M115" s="219"/>
      <c r="N115" s="198">
        <f>SUM(N116:N117)</f>
        <v>0</v>
      </c>
      <c r="O115" s="198">
        <f>SUM(O116:O117)</f>
        <v>0</v>
      </c>
      <c r="P115" s="265">
        <f>SUM(P116:P117)</f>
        <v>0</v>
      </c>
      <c r="Q115" s="269">
        <f>SUM(Q116:Q117)</f>
        <v>0</v>
      </c>
      <c r="R115" s="401">
        <f t="shared" ref="R115:X115" si="262">SUM(R116:R117)</f>
        <v>0</v>
      </c>
      <c r="S115" s="411">
        <f t="shared" si="262"/>
        <v>0</v>
      </c>
      <c r="T115" s="269">
        <f t="shared" si="262"/>
        <v>0</v>
      </c>
      <c r="U115" s="269">
        <f t="shared" si="262"/>
        <v>0</v>
      </c>
      <c r="V115" s="269">
        <f t="shared" si="262"/>
        <v>0</v>
      </c>
      <c r="W115" s="269">
        <f t="shared" si="262"/>
        <v>0</v>
      </c>
      <c r="X115" s="269">
        <f t="shared" si="262"/>
        <v>0</v>
      </c>
      <c r="Y115" s="269">
        <f t="shared" ref="Y115:AC115" si="263">SUM(Y116:Y117)</f>
        <v>0</v>
      </c>
      <c r="Z115" s="269">
        <f t="shared" si="263"/>
        <v>0</v>
      </c>
      <c r="AA115" s="269">
        <f t="shared" si="263"/>
        <v>0</v>
      </c>
      <c r="AB115" s="269">
        <f t="shared" si="263"/>
        <v>0</v>
      </c>
      <c r="AC115" s="269">
        <f t="shared" si="263"/>
        <v>0</v>
      </c>
      <c r="AD115" s="401">
        <f t="shared" ref="AD115" si="264">SUM(AD116:AD117)</f>
        <v>0</v>
      </c>
      <c r="AE115" s="411">
        <f t="shared" ref="AE115" si="265">SUM(AE116:AE117)</f>
        <v>0</v>
      </c>
      <c r="AF115" s="269">
        <f t="shared" ref="AF115" si="266">SUM(AF116:AF117)</f>
        <v>0</v>
      </c>
      <c r="AG115" s="269">
        <f t="shared" ref="AG115" si="267">SUM(AG116:AG117)</f>
        <v>0</v>
      </c>
      <c r="AH115" s="269">
        <f t="shared" ref="AH115" si="268">SUM(AH116:AH117)</f>
        <v>0</v>
      </c>
      <c r="AI115" s="269">
        <f t="shared" ref="AI115" si="269">SUM(AI116:AI117)</f>
        <v>0</v>
      </c>
      <c r="AJ115" s="269">
        <f t="shared" ref="AJ115" si="270">SUM(AJ116:AJ117)</f>
        <v>0</v>
      </c>
      <c r="AK115" s="269">
        <f t="shared" ref="AK115" si="271">SUM(AK116:AK117)</f>
        <v>0</v>
      </c>
      <c r="AL115" s="269">
        <f t="shared" ref="AL115" si="272">SUM(AL116:AL117)</f>
        <v>0</v>
      </c>
      <c r="AM115" s="269">
        <f t="shared" ref="AM115" si="273">SUM(AM116:AM117)</f>
        <v>0</v>
      </c>
      <c r="AN115" s="269">
        <f t="shared" ref="AN115" si="274">SUM(AN116:AN117)</f>
        <v>0</v>
      </c>
      <c r="AO115" s="269">
        <f t="shared" ref="AO115" si="275">SUM(AO116:AO117)</f>
        <v>0</v>
      </c>
      <c r="AP115" s="401">
        <f t="shared" ref="AP115" si="276">SUM(AP116:AP117)</f>
        <v>0</v>
      </c>
      <c r="AQ115" s="411">
        <f t="shared" ref="AQ115" si="277">SUM(AQ116:AQ117)</f>
        <v>0</v>
      </c>
      <c r="AR115" s="269">
        <f t="shared" ref="AR115" si="278">SUM(AR116:AR117)</f>
        <v>0</v>
      </c>
      <c r="AS115" s="269">
        <f t="shared" ref="AS115" si="279">SUM(AS116:AS117)</f>
        <v>0</v>
      </c>
      <c r="AT115" s="269">
        <f t="shared" ref="AT115" si="280">SUM(AT116:AT117)</f>
        <v>0</v>
      </c>
      <c r="AU115" s="269">
        <f t="shared" ref="AU115" si="281">SUM(AU116:AU117)</f>
        <v>0</v>
      </c>
      <c r="AV115" s="269">
        <f t="shared" ref="AV115" si="282">SUM(AV116:AV117)</f>
        <v>0</v>
      </c>
      <c r="AW115" s="441">
        <f t="shared" si="240"/>
        <v>0</v>
      </c>
      <c r="AX115" s="442">
        <f t="shared" si="241"/>
        <v>0</v>
      </c>
      <c r="AY115" s="443">
        <f t="shared" ref="AY115:AY122" si="283">+G115-AX115</f>
        <v>0</v>
      </c>
    </row>
    <row r="116" spans="1:51" s="4" customFormat="1" ht="15" hidden="1" customHeight="1" x14ac:dyDescent="0.2">
      <c r="A116" s="150"/>
      <c r="B116" s="459"/>
      <c r="C116" s="273"/>
      <c r="D116" s="273"/>
      <c r="E116" s="249"/>
      <c r="F116" s="370">
        <f t="shared" si="185"/>
        <v>0</v>
      </c>
      <c r="G116" s="249">
        <v>0</v>
      </c>
      <c r="H116" s="220">
        <f t="shared" si="162"/>
        <v>0</v>
      </c>
      <c r="I116" s="231"/>
      <c r="J116" s="370">
        <f t="shared" si="186"/>
        <v>0</v>
      </c>
      <c r="K116" s="249">
        <v>0</v>
      </c>
      <c r="L116" s="232"/>
      <c r="M116" s="249"/>
      <c r="N116" s="235"/>
      <c r="O116" s="235"/>
      <c r="P116" s="362"/>
      <c r="Q116" s="363"/>
      <c r="R116" s="402"/>
      <c r="S116" s="412"/>
      <c r="T116" s="363"/>
      <c r="U116" s="363"/>
      <c r="V116" s="363"/>
      <c r="W116" s="363"/>
      <c r="X116" s="363"/>
      <c r="Y116" s="363"/>
      <c r="Z116" s="363"/>
      <c r="AA116" s="363"/>
      <c r="AB116" s="363"/>
      <c r="AC116" s="363"/>
      <c r="AD116" s="402"/>
      <c r="AE116" s="412"/>
      <c r="AF116" s="363"/>
      <c r="AG116" s="363"/>
      <c r="AH116" s="363"/>
      <c r="AI116" s="363"/>
      <c r="AJ116" s="363"/>
      <c r="AK116" s="363"/>
      <c r="AL116" s="363"/>
      <c r="AM116" s="363"/>
      <c r="AN116" s="363"/>
      <c r="AO116" s="363"/>
      <c r="AP116" s="402"/>
      <c r="AQ116" s="412"/>
      <c r="AR116" s="363"/>
      <c r="AS116" s="363"/>
      <c r="AT116" s="363"/>
      <c r="AU116" s="363"/>
      <c r="AV116" s="363"/>
      <c r="AW116" s="248">
        <f t="shared" si="240"/>
        <v>0</v>
      </c>
      <c r="AX116" s="244">
        <f t="shared" si="241"/>
        <v>0</v>
      </c>
      <c r="AY116" s="245">
        <f t="shared" si="283"/>
        <v>0</v>
      </c>
    </row>
    <row r="117" spans="1:51" s="4" customFormat="1" ht="15" hidden="1" customHeight="1" thickBot="1" x14ac:dyDescent="0.25">
      <c r="A117" s="170"/>
      <c r="B117" s="460"/>
      <c r="C117" s="274"/>
      <c r="D117" s="274"/>
      <c r="E117" s="277"/>
      <c r="F117" s="370">
        <f t="shared" si="185"/>
        <v>0</v>
      </c>
      <c r="G117" s="277">
        <v>0</v>
      </c>
      <c r="H117" s="226">
        <f t="shared" si="162"/>
        <v>0</v>
      </c>
      <c r="I117" s="227"/>
      <c r="J117" s="370">
        <f t="shared" si="186"/>
        <v>0</v>
      </c>
      <c r="K117" s="277">
        <v>0</v>
      </c>
      <c r="L117" s="228"/>
      <c r="M117" s="277"/>
      <c r="N117" s="267"/>
      <c r="O117" s="267"/>
      <c r="P117" s="364"/>
      <c r="Q117" s="365"/>
      <c r="R117" s="403"/>
      <c r="S117" s="413"/>
      <c r="T117" s="365"/>
      <c r="U117" s="365"/>
      <c r="V117" s="365"/>
      <c r="W117" s="365"/>
      <c r="X117" s="365"/>
      <c r="Y117" s="365"/>
      <c r="Z117" s="365"/>
      <c r="AA117" s="365"/>
      <c r="AB117" s="365"/>
      <c r="AC117" s="365"/>
      <c r="AD117" s="403"/>
      <c r="AE117" s="413"/>
      <c r="AF117" s="365"/>
      <c r="AG117" s="365"/>
      <c r="AH117" s="365"/>
      <c r="AI117" s="365"/>
      <c r="AJ117" s="365"/>
      <c r="AK117" s="365"/>
      <c r="AL117" s="365"/>
      <c r="AM117" s="365"/>
      <c r="AN117" s="365"/>
      <c r="AO117" s="365"/>
      <c r="AP117" s="403"/>
      <c r="AQ117" s="413"/>
      <c r="AR117" s="365"/>
      <c r="AS117" s="365"/>
      <c r="AT117" s="365"/>
      <c r="AU117" s="365"/>
      <c r="AV117" s="365"/>
      <c r="AW117" s="248">
        <f t="shared" ref="AW117:AW122" si="284">SUM(P117:AV117)</f>
        <v>0</v>
      </c>
      <c r="AX117" s="244">
        <f t="shared" ref="AX117:AX122" si="285">+AW117+N117</f>
        <v>0</v>
      </c>
      <c r="AY117" s="245">
        <f t="shared" si="283"/>
        <v>0</v>
      </c>
    </row>
    <row r="118" spans="1:51" s="24" customFormat="1" ht="15" hidden="1" customHeight="1" x14ac:dyDescent="0.2">
      <c r="A118" s="197"/>
      <c r="B118" s="464"/>
      <c r="C118" s="259"/>
      <c r="D118" s="374"/>
      <c r="E118" s="229">
        <f t="shared" ref="E118:L118" si="286">SUM(E119:E120)</f>
        <v>0</v>
      </c>
      <c r="F118" s="434">
        <f t="shared" si="286"/>
        <v>0</v>
      </c>
      <c r="G118" s="229">
        <f t="shared" si="286"/>
        <v>0</v>
      </c>
      <c r="H118" s="229">
        <f t="shared" si="286"/>
        <v>0</v>
      </c>
      <c r="I118" s="203">
        <f t="shared" si="286"/>
        <v>0</v>
      </c>
      <c r="J118" s="321">
        <f t="shared" si="286"/>
        <v>0</v>
      </c>
      <c r="K118" s="203">
        <f t="shared" si="286"/>
        <v>0</v>
      </c>
      <c r="L118" s="219">
        <f t="shared" si="286"/>
        <v>0</v>
      </c>
      <c r="M118" s="219"/>
      <c r="N118" s="198">
        <f>SUM(N119:N120)</f>
        <v>0</v>
      </c>
      <c r="O118" s="198">
        <f>SUM(O119:O120)</f>
        <v>0</v>
      </c>
      <c r="P118" s="265">
        <f>SUM(P119:P120)</f>
        <v>0</v>
      </c>
      <c r="Q118" s="269">
        <f>SUM(Q119:Q120)</f>
        <v>0</v>
      </c>
      <c r="R118" s="401">
        <f t="shared" ref="R118:X118" si="287">SUM(R119:R120)</f>
        <v>0</v>
      </c>
      <c r="S118" s="411">
        <f t="shared" si="287"/>
        <v>0</v>
      </c>
      <c r="T118" s="269">
        <f t="shared" si="287"/>
        <v>0</v>
      </c>
      <c r="U118" s="269">
        <f t="shared" si="287"/>
        <v>0</v>
      </c>
      <c r="V118" s="269">
        <f t="shared" si="287"/>
        <v>0</v>
      </c>
      <c r="W118" s="269">
        <f t="shared" si="287"/>
        <v>0</v>
      </c>
      <c r="X118" s="269">
        <f t="shared" si="287"/>
        <v>0</v>
      </c>
      <c r="Y118" s="269">
        <f t="shared" ref="Y118:AC118" si="288">SUM(Y119:Y120)</f>
        <v>0</v>
      </c>
      <c r="Z118" s="269">
        <f t="shared" si="288"/>
        <v>0</v>
      </c>
      <c r="AA118" s="269">
        <f t="shared" si="288"/>
        <v>0</v>
      </c>
      <c r="AB118" s="269">
        <f t="shared" si="288"/>
        <v>0</v>
      </c>
      <c r="AC118" s="269">
        <f t="shared" si="288"/>
        <v>0</v>
      </c>
      <c r="AD118" s="401">
        <f t="shared" ref="AD118" si="289">SUM(AD119:AD120)</f>
        <v>0</v>
      </c>
      <c r="AE118" s="411">
        <f t="shared" ref="AE118" si="290">SUM(AE119:AE120)</f>
        <v>0</v>
      </c>
      <c r="AF118" s="269">
        <f t="shared" ref="AF118" si="291">SUM(AF119:AF120)</f>
        <v>0</v>
      </c>
      <c r="AG118" s="269">
        <f t="shared" ref="AG118" si="292">SUM(AG119:AG120)</f>
        <v>0</v>
      </c>
      <c r="AH118" s="269">
        <f t="shared" ref="AH118" si="293">SUM(AH119:AH120)</f>
        <v>0</v>
      </c>
      <c r="AI118" s="269">
        <f t="shared" ref="AI118" si="294">SUM(AI119:AI120)</f>
        <v>0</v>
      </c>
      <c r="AJ118" s="269">
        <f t="shared" ref="AJ118" si="295">SUM(AJ119:AJ120)</f>
        <v>0</v>
      </c>
      <c r="AK118" s="269">
        <f t="shared" ref="AK118" si="296">SUM(AK119:AK120)</f>
        <v>0</v>
      </c>
      <c r="AL118" s="269">
        <f t="shared" ref="AL118" si="297">SUM(AL119:AL120)</f>
        <v>0</v>
      </c>
      <c r="AM118" s="269">
        <f t="shared" ref="AM118" si="298">SUM(AM119:AM120)</f>
        <v>0</v>
      </c>
      <c r="AN118" s="269">
        <f t="shared" ref="AN118" si="299">SUM(AN119:AN120)</f>
        <v>0</v>
      </c>
      <c r="AO118" s="269">
        <f t="shared" ref="AO118" si="300">SUM(AO119:AO120)</f>
        <v>0</v>
      </c>
      <c r="AP118" s="401">
        <f t="shared" ref="AP118" si="301">SUM(AP119:AP120)</f>
        <v>0</v>
      </c>
      <c r="AQ118" s="411">
        <f t="shared" ref="AQ118" si="302">SUM(AQ119:AQ120)</f>
        <v>0</v>
      </c>
      <c r="AR118" s="269">
        <f t="shared" ref="AR118" si="303">SUM(AR119:AR120)</f>
        <v>0</v>
      </c>
      <c r="AS118" s="269">
        <f t="shared" ref="AS118" si="304">SUM(AS119:AS120)</f>
        <v>0</v>
      </c>
      <c r="AT118" s="269">
        <f t="shared" ref="AT118" si="305">SUM(AT119:AT120)</f>
        <v>0</v>
      </c>
      <c r="AU118" s="269">
        <f t="shared" ref="AU118" si="306">SUM(AU119:AU120)</f>
        <v>0</v>
      </c>
      <c r="AV118" s="269">
        <f t="shared" ref="AV118" si="307">SUM(AV119:AV120)</f>
        <v>0</v>
      </c>
      <c r="AW118" s="441">
        <f t="shared" si="284"/>
        <v>0</v>
      </c>
      <c r="AX118" s="442">
        <f t="shared" si="285"/>
        <v>0</v>
      </c>
      <c r="AY118" s="443">
        <f t="shared" si="283"/>
        <v>0</v>
      </c>
    </row>
    <row r="119" spans="1:51" s="4" customFormat="1" ht="15" hidden="1" customHeight="1" x14ac:dyDescent="0.2">
      <c r="A119" s="174"/>
      <c r="B119" s="465"/>
      <c r="C119" s="275"/>
      <c r="D119" s="275"/>
      <c r="E119" s="249"/>
      <c r="F119" s="370">
        <f t="shared" si="185"/>
        <v>0</v>
      </c>
      <c r="G119" s="249">
        <v>0</v>
      </c>
      <c r="H119" s="220">
        <f t="shared" si="162"/>
        <v>0</v>
      </c>
      <c r="I119" s="233"/>
      <c r="J119" s="370">
        <f t="shared" si="186"/>
        <v>0</v>
      </c>
      <c r="K119" s="249">
        <v>0</v>
      </c>
      <c r="L119" s="234"/>
      <c r="M119" s="249"/>
      <c r="N119" s="235"/>
      <c r="O119" s="235"/>
      <c r="P119" s="364"/>
      <c r="Q119" s="365"/>
      <c r="R119" s="403"/>
      <c r="S119" s="413"/>
      <c r="T119" s="365"/>
      <c r="U119" s="365"/>
      <c r="V119" s="365"/>
      <c r="W119" s="365"/>
      <c r="X119" s="365"/>
      <c r="Y119" s="365"/>
      <c r="Z119" s="365"/>
      <c r="AA119" s="365"/>
      <c r="AB119" s="365"/>
      <c r="AC119" s="365"/>
      <c r="AD119" s="403"/>
      <c r="AE119" s="413"/>
      <c r="AF119" s="365"/>
      <c r="AG119" s="365"/>
      <c r="AH119" s="365"/>
      <c r="AI119" s="365"/>
      <c r="AJ119" s="365"/>
      <c r="AK119" s="365"/>
      <c r="AL119" s="365"/>
      <c r="AM119" s="365"/>
      <c r="AN119" s="365"/>
      <c r="AO119" s="365"/>
      <c r="AP119" s="403"/>
      <c r="AQ119" s="413"/>
      <c r="AR119" s="365"/>
      <c r="AS119" s="365"/>
      <c r="AT119" s="365"/>
      <c r="AU119" s="365"/>
      <c r="AV119" s="365"/>
      <c r="AW119" s="248">
        <f t="shared" si="284"/>
        <v>0</v>
      </c>
      <c r="AX119" s="244">
        <f t="shared" si="285"/>
        <v>0</v>
      </c>
      <c r="AY119" s="245">
        <f t="shared" si="283"/>
        <v>0</v>
      </c>
    </row>
    <row r="120" spans="1:51" s="4" customFormat="1" ht="15" hidden="1" customHeight="1" thickBot="1" x14ac:dyDescent="0.25">
      <c r="A120" s="179"/>
      <c r="B120" s="460"/>
      <c r="C120" s="276"/>
      <c r="D120" s="276"/>
      <c r="E120" s="277"/>
      <c r="F120" s="371">
        <f t="shared" si="185"/>
        <v>0</v>
      </c>
      <c r="G120" s="277">
        <v>0</v>
      </c>
      <c r="H120" s="226">
        <f t="shared" si="162"/>
        <v>0</v>
      </c>
      <c r="I120" s="227"/>
      <c r="J120" s="371">
        <f t="shared" si="186"/>
        <v>0</v>
      </c>
      <c r="K120" s="277">
        <v>0</v>
      </c>
      <c r="L120" s="228"/>
      <c r="M120" s="277"/>
      <c r="N120" s="236"/>
      <c r="O120" s="236"/>
      <c r="P120" s="364"/>
      <c r="Q120" s="365"/>
      <c r="R120" s="403"/>
      <c r="S120" s="413"/>
      <c r="T120" s="365"/>
      <c r="U120" s="365"/>
      <c r="V120" s="365"/>
      <c r="W120" s="365"/>
      <c r="X120" s="365"/>
      <c r="Y120" s="365"/>
      <c r="Z120" s="365"/>
      <c r="AA120" s="365"/>
      <c r="AB120" s="365"/>
      <c r="AC120" s="365"/>
      <c r="AD120" s="403"/>
      <c r="AE120" s="413"/>
      <c r="AF120" s="365"/>
      <c r="AG120" s="365"/>
      <c r="AH120" s="365"/>
      <c r="AI120" s="365"/>
      <c r="AJ120" s="365"/>
      <c r="AK120" s="365"/>
      <c r="AL120" s="365"/>
      <c r="AM120" s="365"/>
      <c r="AN120" s="365"/>
      <c r="AO120" s="365"/>
      <c r="AP120" s="403"/>
      <c r="AQ120" s="413"/>
      <c r="AR120" s="365"/>
      <c r="AS120" s="365"/>
      <c r="AT120" s="365"/>
      <c r="AU120" s="365"/>
      <c r="AV120" s="365"/>
      <c r="AW120" s="248">
        <f t="shared" si="284"/>
        <v>0</v>
      </c>
      <c r="AX120" s="244">
        <f t="shared" si="285"/>
        <v>0</v>
      </c>
      <c r="AY120" s="245">
        <f t="shared" si="283"/>
        <v>0</v>
      </c>
    </row>
    <row r="121" spans="1:51" s="140" customFormat="1" ht="15.75" thickBot="1" x14ac:dyDescent="0.3">
      <c r="A121" s="177"/>
      <c r="B121" s="466"/>
      <c r="C121" s="178"/>
      <c r="D121" s="375"/>
      <c r="E121" s="209"/>
      <c r="F121" s="209"/>
      <c r="G121" s="209"/>
      <c r="H121" s="237"/>
      <c r="I121" s="224"/>
      <c r="J121" s="209"/>
      <c r="K121" s="238"/>
      <c r="L121" s="239"/>
      <c r="M121" s="239"/>
      <c r="N121" s="237"/>
      <c r="O121" s="237"/>
      <c r="P121" s="268"/>
      <c r="Q121" s="270"/>
      <c r="R121" s="404"/>
      <c r="S121" s="414"/>
      <c r="T121" s="270"/>
      <c r="U121" s="270"/>
      <c r="V121" s="270"/>
      <c r="W121" s="270"/>
      <c r="X121" s="270"/>
      <c r="Y121" s="270"/>
      <c r="Z121" s="270"/>
      <c r="AA121" s="270"/>
      <c r="AB121" s="270"/>
      <c r="AC121" s="270"/>
      <c r="AD121" s="404"/>
      <c r="AE121" s="414"/>
      <c r="AF121" s="270"/>
      <c r="AG121" s="270"/>
      <c r="AH121" s="270"/>
      <c r="AI121" s="270"/>
      <c r="AJ121" s="270"/>
      <c r="AK121" s="270"/>
      <c r="AL121" s="270"/>
      <c r="AM121" s="270"/>
      <c r="AN121" s="270"/>
      <c r="AO121" s="270"/>
      <c r="AP121" s="404"/>
      <c r="AQ121" s="414"/>
      <c r="AR121" s="270"/>
      <c r="AS121" s="270"/>
      <c r="AT121" s="270"/>
      <c r="AU121" s="270"/>
      <c r="AV121" s="270"/>
      <c r="AW121" s="248">
        <f t="shared" si="284"/>
        <v>0</v>
      </c>
      <c r="AX121" s="244">
        <f t="shared" si="285"/>
        <v>0</v>
      </c>
      <c r="AY121" s="245">
        <f t="shared" si="283"/>
        <v>0</v>
      </c>
    </row>
    <row r="122" spans="1:51" s="3" customFormat="1" ht="22.5" customHeight="1" thickBot="1" x14ac:dyDescent="0.3">
      <c r="A122" s="175"/>
      <c r="B122" s="175"/>
      <c r="C122" s="176"/>
      <c r="D122" s="17"/>
      <c r="E122" s="240">
        <f t="shared" ref="E122:L122" si="308">SUM(E8,E21,E32,E42,E51,E60,E69,E78,E87,E96,E105,E115,E118)</f>
        <v>52920</v>
      </c>
      <c r="F122" s="328">
        <f t="shared" si="308"/>
        <v>0</v>
      </c>
      <c r="G122" s="240">
        <f t="shared" si="308"/>
        <v>52920</v>
      </c>
      <c r="H122" s="240">
        <f t="shared" si="308"/>
        <v>54720</v>
      </c>
      <c r="I122" s="241">
        <f t="shared" si="308"/>
        <v>0</v>
      </c>
      <c r="J122" s="328">
        <f>SUM(J8,J21,J32,J42,J51,J60,J69,J78,J87,J96,J105,J115,J118)</f>
        <v>0</v>
      </c>
      <c r="K122" s="241">
        <f t="shared" si="308"/>
        <v>0</v>
      </c>
      <c r="L122" s="241">
        <f t="shared" si="308"/>
        <v>0</v>
      </c>
      <c r="M122" s="241"/>
      <c r="N122" s="240">
        <f t="shared" ref="N122:AC122" si="309">SUM(N8,N21,N32,N42,N51,N60,N69,N78,N87,N96,N105,N115,N118)</f>
        <v>0</v>
      </c>
      <c r="O122" s="240">
        <f t="shared" ref="O122" si="310">SUM(O8,O21,O32,O42,O51,O60,O69,O78,O87,O96,O105,O115,O118)</f>
        <v>1800</v>
      </c>
      <c r="P122" s="240">
        <f t="shared" si="309"/>
        <v>0</v>
      </c>
      <c r="Q122" s="240">
        <f t="shared" si="309"/>
        <v>0</v>
      </c>
      <c r="R122" s="405">
        <f t="shared" si="309"/>
        <v>0</v>
      </c>
      <c r="S122" s="397">
        <f t="shared" si="309"/>
        <v>0</v>
      </c>
      <c r="T122" s="240">
        <f t="shared" si="309"/>
        <v>0</v>
      </c>
      <c r="U122" s="240">
        <f t="shared" si="309"/>
        <v>0</v>
      </c>
      <c r="V122" s="240">
        <f t="shared" si="309"/>
        <v>0</v>
      </c>
      <c r="W122" s="240">
        <f t="shared" si="309"/>
        <v>0</v>
      </c>
      <c r="X122" s="240">
        <f t="shared" si="309"/>
        <v>0</v>
      </c>
      <c r="Y122" s="240">
        <f t="shared" si="309"/>
        <v>0</v>
      </c>
      <c r="Z122" s="240">
        <f t="shared" si="309"/>
        <v>0</v>
      </c>
      <c r="AA122" s="240">
        <f t="shared" si="309"/>
        <v>0</v>
      </c>
      <c r="AB122" s="240">
        <f t="shared" si="309"/>
        <v>0</v>
      </c>
      <c r="AC122" s="240">
        <f t="shared" si="309"/>
        <v>10080</v>
      </c>
      <c r="AD122" s="405">
        <f t="shared" ref="AD122:AV122" si="311">SUM(AD8,AD21,AD32,AD42,AD51,AD60,AD69,AD78,AD87,AD96,AD105,AD115,AD118)</f>
        <v>0</v>
      </c>
      <c r="AE122" s="397">
        <f t="shared" si="311"/>
        <v>0</v>
      </c>
      <c r="AF122" s="240">
        <f t="shared" si="311"/>
        <v>0</v>
      </c>
      <c r="AG122" s="240">
        <f t="shared" si="311"/>
        <v>12600</v>
      </c>
      <c r="AH122" s="240">
        <f t="shared" si="311"/>
        <v>0</v>
      </c>
      <c r="AI122" s="240">
        <f t="shared" si="311"/>
        <v>0</v>
      </c>
      <c r="AJ122" s="240">
        <f t="shared" si="311"/>
        <v>0</v>
      </c>
      <c r="AK122" s="240">
        <f t="shared" si="311"/>
        <v>15120</v>
      </c>
      <c r="AL122" s="240">
        <f t="shared" si="311"/>
        <v>0</v>
      </c>
      <c r="AM122" s="240">
        <f t="shared" si="311"/>
        <v>0</v>
      </c>
      <c r="AN122" s="240">
        <f t="shared" si="311"/>
        <v>0</v>
      </c>
      <c r="AO122" s="240">
        <f t="shared" si="311"/>
        <v>15120</v>
      </c>
      <c r="AP122" s="405">
        <f t="shared" si="311"/>
        <v>0</v>
      </c>
      <c r="AQ122" s="397">
        <f t="shared" si="311"/>
        <v>0</v>
      </c>
      <c r="AR122" s="240">
        <f t="shared" si="311"/>
        <v>0</v>
      </c>
      <c r="AS122" s="240">
        <f t="shared" si="311"/>
        <v>0</v>
      </c>
      <c r="AT122" s="240">
        <f t="shared" si="311"/>
        <v>0</v>
      </c>
      <c r="AU122" s="240">
        <f t="shared" si="311"/>
        <v>0</v>
      </c>
      <c r="AV122" s="240">
        <f t="shared" si="311"/>
        <v>0</v>
      </c>
      <c r="AW122" s="240">
        <f t="shared" si="284"/>
        <v>52920</v>
      </c>
      <c r="AX122" s="240">
        <f t="shared" si="285"/>
        <v>52920</v>
      </c>
      <c r="AY122" s="445">
        <f t="shared" si="283"/>
        <v>0</v>
      </c>
    </row>
    <row r="123" spans="1:51" hidden="1" x14ac:dyDescent="0.25">
      <c r="A123" s="8"/>
      <c r="B123" s="8"/>
      <c r="C123" s="8"/>
      <c r="D123" s="8"/>
      <c r="E123" s="881"/>
      <c r="F123" s="881"/>
      <c r="G123" s="881"/>
      <c r="H123" s="881"/>
      <c r="I123" s="882"/>
      <c r="J123" s="883"/>
      <c r="K123" s="883"/>
      <c r="L123" s="883"/>
      <c r="M123" s="884"/>
      <c r="N123" s="19"/>
      <c r="O123" s="19"/>
      <c r="P123" s="19"/>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row>
    <row r="124" spans="1:51" hidden="1" x14ac:dyDescent="0.25">
      <c r="A124" s="8"/>
      <c r="B124" s="8"/>
      <c r="C124" s="8"/>
      <c r="D124" s="8"/>
    </row>
    <row r="125" spans="1:51" ht="15.75" hidden="1" thickBot="1" x14ac:dyDescent="0.3"/>
    <row r="126" spans="1:51" s="141" customFormat="1" ht="15.75" hidden="1" thickBot="1" x14ac:dyDescent="0.3">
      <c r="A126" s="21"/>
      <c r="B126" s="21"/>
      <c r="C126" s="21" t="s">
        <v>58</v>
      </c>
      <c r="D126" s="21"/>
      <c r="E126" s="22"/>
      <c r="F126" s="22"/>
      <c r="G126" s="22"/>
      <c r="H126" s="210">
        <f>+H122*0.2</f>
        <v>10944</v>
      </c>
      <c r="I126" s="22"/>
      <c r="J126" s="22"/>
      <c r="K126" s="22"/>
      <c r="L126" s="22"/>
      <c r="M126" s="22"/>
      <c r="N126" s="210">
        <f t="shared" ref="N126:AC126" si="312">+N122*0.2</f>
        <v>0</v>
      </c>
      <c r="O126" s="210">
        <f t="shared" ref="O126" si="313">+O122*0.2</f>
        <v>360</v>
      </c>
      <c r="P126" s="210">
        <f t="shared" si="312"/>
        <v>0</v>
      </c>
      <c r="Q126" s="210">
        <f t="shared" si="312"/>
        <v>0</v>
      </c>
      <c r="R126" s="210">
        <f t="shared" si="312"/>
        <v>0</v>
      </c>
      <c r="S126" s="210">
        <f t="shared" si="312"/>
        <v>0</v>
      </c>
      <c r="T126" s="210">
        <f t="shared" si="312"/>
        <v>0</v>
      </c>
      <c r="U126" s="210">
        <f t="shared" si="312"/>
        <v>0</v>
      </c>
      <c r="V126" s="210">
        <f t="shared" si="312"/>
        <v>0</v>
      </c>
      <c r="W126" s="210">
        <f t="shared" si="312"/>
        <v>0</v>
      </c>
      <c r="X126" s="210">
        <f t="shared" si="312"/>
        <v>0</v>
      </c>
      <c r="Y126" s="210">
        <f t="shared" si="312"/>
        <v>0</v>
      </c>
      <c r="Z126" s="210">
        <f t="shared" si="312"/>
        <v>0</v>
      </c>
      <c r="AA126" s="210">
        <f t="shared" si="312"/>
        <v>0</v>
      </c>
      <c r="AB126" s="210">
        <f t="shared" si="312"/>
        <v>0</v>
      </c>
      <c r="AC126" s="210">
        <f t="shared" si="312"/>
        <v>2016</v>
      </c>
      <c r="AD126" s="210">
        <f t="shared" ref="AD126:AV126" si="314">+AD122*0.2</f>
        <v>0</v>
      </c>
      <c r="AE126" s="210">
        <f t="shared" si="314"/>
        <v>0</v>
      </c>
      <c r="AF126" s="210">
        <f t="shared" si="314"/>
        <v>0</v>
      </c>
      <c r="AG126" s="210">
        <f t="shared" si="314"/>
        <v>2520</v>
      </c>
      <c r="AH126" s="210">
        <f t="shared" si="314"/>
        <v>0</v>
      </c>
      <c r="AI126" s="210">
        <f t="shared" si="314"/>
        <v>0</v>
      </c>
      <c r="AJ126" s="210">
        <f t="shared" si="314"/>
        <v>0</v>
      </c>
      <c r="AK126" s="210">
        <f t="shared" si="314"/>
        <v>3024</v>
      </c>
      <c r="AL126" s="210">
        <f t="shared" si="314"/>
        <v>0</v>
      </c>
      <c r="AM126" s="210">
        <f t="shared" si="314"/>
        <v>0</v>
      </c>
      <c r="AN126" s="210">
        <f t="shared" si="314"/>
        <v>0</v>
      </c>
      <c r="AO126" s="210">
        <f t="shared" si="314"/>
        <v>3024</v>
      </c>
      <c r="AP126" s="210">
        <f t="shared" si="314"/>
        <v>0</v>
      </c>
      <c r="AQ126" s="210">
        <f t="shared" si="314"/>
        <v>0</v>
      </c>
      <c r="AR126" s="210">
        <f t="shared" si="314"/>
        <v>0</v>
      </c>
      <c r="AS126" s="210">
        <f t="shared" si="314"/>
        <v>0</v>
      </c>
      <c r="AT126" s="210">
        <f t="shared" si="314"/>
        <v>0</v>
      </c>
      <c r="AU126" s="210">
        <f t="shared" si="314"/>
        <v>0</v>
      </c>
      <c r="AV126" s="210">
        <f t="shared" si="314"/>
        <v>0</v>
      </c>
      <c r="AW126" s="210">
        <f>+AW122*0.2</f>
        <v>10584</v>
      </c>
      <c r="AX126" s="210">
        <f>+AX122*0.2</f>
        <v>10584</v>
      </c>
    </row>
    <row r="127" spans="1:51" s="141" customFormat="1" ht="15.75" hidden="1" thickBot="1" x14ac:dyDescent="0.3">
      <c r="A127" s="21"/>
      <c r="B127" s="21"/>
      <c r="C127" s="21" t="s">
        <v>59</v>
      </c>
      <c r="D127" s="21"/>
      <c r="E127" s="22"/>
      <c r="F127" s="22"/>
      <c r="G127" s="22"/>
      <c r="H127" s="210">
        <f>SUM(H122:H126)</f>
        <v>65664</v>
      </c>
      <c r="I127" s="22"/>
      <c r="J127" s="22"/>
      <c r="K127" s="22"/>
      <c r="L127" s="22"/>
      <c r="M127" s="22"/>
      <c r="N127" s="210">
        <f t="shared" ref="N127:AC127" si="315">SUM(N122:N126)</f>
        <v>0</v>
      </c>
      <c r="O127" s="210">
        <f t="shared" ref="O127" si="316">SUM(O122:O126)</f>
        <v>2160</v>
      </c>
      <c r="P127" s="210">
        <f t="shared" si="315"/>
        <v>0</v>
      </c>
      <c r="Q127" s="210">
        <f t="shared" si="315"/>
        <v>0</v>
      </c>
      <c r="R127" s="210">
        <f t="shared" si="315"/>
        <v>0</v>
      </c>
      <c r="S127" s="210">
        <f t="shared" si="315"/>
        <v>0</v>
      </c>
      <c r="T127" s="210">
        <f t="shared" si="315"/>
        <v>0</v>
      </c>
      <c r="U127" s="210">
        <f t="shared" si="315"/>
        <v>0</v>
      </c>
      <c r="V127" s="210">
        <f t="shared" si="315"/>
        <v>0</v>
      </c>
      <c r="W127" s="210">
        <f t="shared" si="315"/>
        <v>0</v>
      </c>
      <c r="X127" s="210">
        <f t="shared" si="315"/>
        <v>0</v>
      </c>
      <c r="Y127" s="210">
        <f t="shared" si="315"/>
        <v>0</v>
      </c>
      <c r="Z127" s="210">
        <f t="shared" si="315"/>
        <v>0</v>
      </c>
      <c r="AA127" s="210">
        <f t="shared" si="315"/>
        <v>0</v>
      </c>
      <c r="AB127" s="210">
        <f t="shared" si="315"/>
        <v>0</v>
      </c>
      <c r="AC127" s="210">
        <f t="shared" si="315"/>
        <v>12096</v>
      </c>
      <c r="AD127" s="210">
        <f t="shared" ref="AD127:AV127" si="317">SUM(AD122:AD126)</f>
        <v>0</v>
      </c>
      <c r="AE127" s="210">
        <f t="shared" si="317"/>
        <v>0</v>
      </c>
      <c r="AF127" s="210">
        <f t="shared" si="317"/>
        <v>0</v>
      </c>
      <c r="AG127" s="210">
        <f t="shared" si="317"/>
        <v>15120</v>
      </c>
      <c r="AH127" s="210">
        <f t="shared" si="317"/>
        <v>0</v>
      </c>
      <c r="AI127" s="210">
        <f t="shared" si="317"/>
        <v>0</v>
      </c>
      <c r="AJ127" s="210">
        <f t="shared" si="317"/>
        <v>0</v>
      </c>
      <c r="AK127" s="210">
        <f t="shared" si="317"/>
        <v>18144</v>
      </c>
      <c r="AL127" s="210">
        <f t="shared" si="317"/>
        <v>0</v>
      </c>
      <c r="AM127" s="210">
        <f t="shared" si="317"/>
        <v>0</v>
      </c>
      <c r="AN127" s="210">
        <f t="shared" si="317"/>
        <v>0</v>
      </c>
      <c r="AO127" s="210">
        <f t="shared" si="317"/>
        <v>18144</v>
      </c>
      <c r="AP127" s="210">
        <f t="shared" si="317"/>
        <v>0</v>
      </c>
      <c r="AQ127" s="210">
        <f t="shared" si="317"/>
        <v>0</v>
      </c>
      <c r="AR127" s="210">
        <f t="shared" si="317"/>
        <v>0</v>
      </c>
      <c r="AS127" s="210">
        <f t="shared" si="317"/>
        <v>0</v>
      </c>
      <c r="AT127" s="210">
        <f t="shared" si="317"/>
        <v>0</v>
      </c>
      <c r="AU127" s="210">
        <f t="shared" si="317"/>
        <v>0</v>
      </c>
      <c r="AV127" s="210">
        <f t="shared" si="317"/>
        <v>0</v>
      </c>
      <c r="AW127" s="210">
        <f>SUM(AW122:AW126)</f>
        <v>63504</v>
      </c>
      <c r="AX127" s="210">
        <f>SUM(AX122:AX126)</f>
        <v>63504</v>
      </c>
    </row>
    <row r="128" spans="1:51" hidden="1" x14ac:dyDescent="0.25"/>
  </sheetData>
  <sheetProtection algorithmName="SHA-512" hashValue="MJhnv3wYAtNW7id1/wKyVH1cOm57cuD8ga2xWsKDm7x8s2d9SB1DpakANn0DuJhGG8mpYbUnR+FwyZr6r2tQvA==" saltValue="xJmfv7ruLUxCzdwrv+S/wA==" spinCount="100000" sheet="1" objects="1" scenarios="1" formatColumns="0" formatRows="0" insertRows="0"/>
  <mergeCells count="11">
    <mergeCell ref="E123:H123"/>
    <mergeCell ref="I123:M123"/>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22">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70" activePane="bottomRight" state="frozen"/>
      <selection activeCell="AA1" sqref="AA1:AS1048576"/>
      <selection pane="topRight" activeCell="AA1" sqref="AA1:AS1048576"/>
      <selection pane="bottomLeft" activeCell="AA1" sqref="AA1:AS1048576"/>
      <selection pane="bottomRight" activeCell="C74" sqref="C74:E74"/>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6" style="489" bestFit="1" customWidth="1"/>
    <col min="30" max="30" width="9.140625" style="489" bestFit="1" customWidth="1" collapsed="1"/>
    <col min="31" max="31" width="5.42578125" style="489" customWidth="1"/>
    <col min="32" max="32" width="5.85546875" style="489" customWidth="1"/>
    <col min="33" max="33" width="9" style="489" bestFit="1" customWidth="1" collapsed="1"/>
    <col min="34" max="34" width="4.85546875" style="489" customWidth="1"/>
    <col min="35" max="35" width="5.5703125" style="489" customWidth="1"/>
    <col min="36" max="36" width="8.5703125" style="489" bestFit="1" customWidth="1" collapsed="1"/>
    <col min="37" max="37" width="5.28515625" style="489" customWidth="1"/>
    <col min="38" max="38" width="5.5703125" style="489" customWidth="1"/>
    <col min="39" max="39" width="9.140625" style="489" bestFit="1" customWidth="1" collapsed="1"/>
    <col min="40" max="40" width="5.140625" style="489" customWidth="1"/>
    <col min="41" max="41" width="5.42578125" style="489" customWidth="1"/>
    <col min="42" max="42" width="9.140625" style="489" bestFit="1" customWidth="1" collapsed="1"/>
    <col min="43" max="43" width="5.42578125" style="489" customWidth="1"/>
    <col min="44" max="44" width="5.85546875" style="489"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IF(G93&gt;E93,"Budget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IF(AY93&lt;0,"Actual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ZK107.K136.C700</v>
      </c>
      <c r="C8" s="167" t="s">
        <v>166</v>
      </c>
      <c r="D8" s="168"/>
      <c r="E8" s="229">
        <f t="shared" ref="E8:L8" si="0">SUM(E9:E25)</f>
        <v>45460</v>
      </c>
      <c r="F8" s="432">
        <f t="shared" si="0"/>
        <v>0</v>
      </c>
      <c r="G8" s="229">
        <f t="shared" si="0"/>
        <v>45460</v>
      </c>
      <c r="H8" s="229">
        <f t="shared" si="0"/>
        <v>45460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4620</v>
      </c>
      <c r="AD8" s="398">
        <f t="shared" si="1"/>
        <v>0</v>
      </c>
      <c r="AE8" s="200">
        <f t="shared" si="1"/>
        <v>0</v>
      </c>
      <c r="AF8" s="200">
        <f t="shared" si="1"/>
        <v>0</v>
      </c>
      <c r="AG8" s="200">
        <f t="shared" si="1"/>
        <v>10600</v>
      </c>
      <c r="AH8" s="200">
        <f t="shared" si="1"/>
        <v>0</v>
      </c>
      <c r="AI8" s="200">
        <f t="shared" si="1"/>
        <v>0</v>
      </c>
      <c r="AJ8" s="200">
        <f t="shared" si="1"/>
        <v>0</v>
      </c>
      <c r="AK8" s="200">
        <f t="shared" si="1"/>
        <v>15120</v>
      </c>
      <c r="AL8" s="200">
        <f t="shared" si="1"/>
        <v>0</v>
      </c>
      <c r="AM8" s="200">
        <f t="shared" si="1"/>
        <v>0</v>
      </c>
      <c r="AN8" s="200">
        <f t="shared" si="1"/>
        <v>0</v>
      </c>
      <c r="AO8" s="200">
        <f t="shared" si="1"/>
        <v>15120</v>
      </c>
      <c r="AP8" s="398">
        <f t="shared" si="1"/>
        <v>0</v>
      </c>
      <c r="AQ8" s="200">
        <f t="shared" si="1"/>
        <v>0</v>
      </c>
      <c r="AR8" s="200">
        <f t="shared" si="1"/>
        <v>0</v>
      </c>
      <c r="AS8" s="200">
        <f t="shared" si="1"/>
        <v>0</v>
      </c>
      <c r="AT8" s="200"/>
      <c r="AU8" s="200"/>
      <c r="AV8" s="200">
        <f t="shared" si="1"/>
        <v>0</v>
      </c>
      <c r="AW8" s="198">
        <f>SUM(P8:AV8)</f>
        <v>45460</v>
      </c>
      <c r="AX8" s="200">
        <f>+AW8+N8</f>
        <v>45460</v>
      </c>
      <c r="AY8" s="440">
        <f t="shared" ref="AY8:AY85" si="3">+G8-AX8</f>
        <v>0</v>
      </c>
    </row>
    <row r="9" spans="1:52" s="4" customFormat="1" ht="15" customHeight="1" x14ac:dyDescent="0.2">
      <c r="A9" s="339"/>
      <c r="B9" s="468"/>
      <c r="C9" s="340" t="s">
        <v>5140</v>
      </c>
      <c r="D9" s="351"/>
      <c r="E9" s="204">
        <v>9700</v>
      </c>
      <c r="F9" s="370">
        <f>-E9+G9</f>
        <v>0</v>
      </c>
      <c r="G9" s="249">
        <v>9700</v>
      </c>
      <c r="H9" s="572">
        <f>SUM(N9:AV9)</f>
        <v>9700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v>2500</v>
      </c>
      <c r="AH9" s="250"/>
      <c r="AI9" s="250"/>
      <c r="AJ9" s="250"/>
      <c r="AK9" s="250">
        <v>3600</v>
      </c>
      <c r="AL9" s="250"/>
      <c r="AM9" s="250"/>
      <c r="AN9" s="250"/>
      <c r="AO9" s="250">
        <v>3600</v>
      </c>
      <c r="AP9" s="400"/>
      <c r="AQ9" s="395"/>
      <c r="AR9" s="250"/>
      <c r="AS9" s="250"/>
      <c r="AT9" s="250"/>
      <c r="AU9" s="250"/>
      <c r="AV9" s="250"/>
      <c r="AW9" s="441">
        <f>SUM(P9:AV9)</f>
        <v>9700</v>
      </c>
      <c r="AX9" s="442">
        <f>+AW9+N9</f>
        <v>9700</v>
      </c>
      <c r="AY9" s="443">
        <f t="shared" si="3"/>
        <v>0</v>
      </c>
    </row>
    <row r="10" spans="1:52" s="4" customFormat="1" ht="15" customHeight="1" x14ac:dyDescent="0.2">
      <c r="A10" s="339"/>
      <c r="B10" s="468"/>
      <c r="C10" s="340" t="s">
        <v>5141</v>
      </c>
      <c r="D10" s="351"/>
      <c r="E10" s="204">
        <v>33300</v>
      </c>
      <c r="F10" s="370">
        <f t="shared" ref="F10:F74" si="4">-E10+G10</f>
        <v>0</v>
      </c>
      <c r="G10" s="256">
        <v>33300</v>
      </c>
      <c r="H10" s="572">
        <f t="shared" ref="H10:H74" si="5">SUM(N10:AV10)</f>
        <v>33300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v>4200</v>
      </c>
      <c r="AD10" s="400"/>
      <c r="AE10" s="395"/>
      <c r="AF10" s="250"/>
      <c r="AG10" s="250">
        <v>7500</v>
      </c>
      <c r="AH10" s="250"/>
      <c r="AI10" s="250"/>
      <c r="AJ10" s="250"/>
      <c r="AK10" s="250">
        <v>10800</v>
      </c>
      <c r="AL10" s="250"/>
      <c r="AM10" s="250"/>
      <c r="AN10" s="250"/>
      <c r="AO10" s="250">
        <v>10800</v>
      </c>
      <c r="AP10" s="400"/>
      <c r="AQ10" s="395"/>
      <c r="AR10" s="250"/>
      <c r="AS10" s="250"/>
      <c r="AT10" s="250"/>
      <c r="AU10" s="250"/>
      <c r="AV10" s="250"/>
      <c r="AW10" s="441">
        <f t="shared" ref="AW10:AW87" si="7">SUM(P10:AV10)</f>
        <v>33300</v>
      </c>
      <c r="AX10" s="442">
        <f t="shared" ref="AX10:AX87" si="8">+AW10+N10</f>
        <v>33300</v>
      </c>
      <c r="AY10" s="443">
        <f t="shared" si="3"/>
        <v>0</v>
      </c>
    </row>
    <row r="11" spans="1:52" s="4" customFormat="1" ht="15" customHeight="1" x14ac:dyDescent="0.2">
      <c r="A11" s="345"/>
      <c r="B11" s="470"/>
      <c r="C11" s="346" t="s">
        <v>5142</v>
      </c>
      <c r="D11" s="351"/>
      <c r="E11" s="204">
        <v>2460</v>
      </c>
      <c r="F11" s="370">
        <f t="shared" si="4"/>
        <v>0</v>
      </c>
      <c r="G11" s="256">
        <v>2460</v>
      </c>
      <c r="H11" s="572">
        <f t="shared" si="5"/>
        <v>2460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v>420</v>
      </c>
      <c r="AD11" s="400"/>
      <c r="AE11" s="395"/>
      <c r="AF11" s="250"/>
      <c r="AG11" s="250">
        <v>600</v>
      </c>
      <c r="AH11" s="250"/>
      <c r="AI11" s="250"/>
      <c r="AJ11" s="250"/>
      <c r="AK11" s="250">
        <v>720</v>
      </c>
      <c r="AL11" s="250"/>
      <c r="AM11" s="250"/>
      <c r="AN11" s="250"/>
      <c r="AO11" s="250">
        <v>720</v>
      </c>
      <c r="AP11" s="400"/>
      <c r="AQ11" s="395"/>
      <c r="AR11" s="250"/>
      <c r="AS11" s="250"/>
      <c r="AT11" s="250"/>
      <c r="AU11" s="250"/>
      <c r="AV11" s="250"/>
      <c r="AW11" s="441">
        <f t="shared" si="7"/>
        <v>2460</v>
      </c>
      <c r="AX11" s="442">
        <f t="shared" si="8"/>
        <v>2460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ZK107.K136.C700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ZK107.K257.C700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ZK107.K257.C700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ZK107.K258.C700</v>
      </c>
      <c r="C30" s="343" t="s">
        <v>170</v>
      </c>
      <c r="D30" s="343"/>
      <c r="E30" s="229">
        <f t="shared" ref="E30:L30" si="12">SUM(E31:E41)</f>
        <v>11100</v>
      </c>
      <c r="F30" s="433">
        <f t="shared" si="12"/>
        <v>0</v>
      </c>
      <c r="G30" s="229">
        <f t="shared" si="12"/>
        <v>11100</v>
      </c>
      <c r="H30" s="229">
        <f t="shared" si="12"/>
        <v>11100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1400</v>
      </c>
      <c r="AD30" s="401">
        <f t="shared" si="14"/>
        <v>0</v>
      </c>
      <c r="AE30" s="411">
        <f t="shared" si="14"/>
        <v>0</v>
      </c>
      <c r="AF30" s="269">
        <f t="shared" si="14"/>
        <v>0</v>
      </c>
      <c r="AG30" s="269">
        <f t="shared" si="14"/>
        <v>2500</v>
      </c>
      <c r="AH30" s="269">
        <f t="shared" si="14"/>
        <v>0</v>
      </c>
      <c r="AI30" s="269">
        <f t="shared" si="14"/>
        <v>0</v>
      </c>
      <c r="AJ30" s="269">
        <f t="shared" si="14"/>
        <v>0</v>
      </c>
      <c r="AK30" s="269">
        <f t="shared" si="14"/>
        <v>3600</v>
      </c>
      <c r="AL30" s="269">
        <f t="shared" si="14"/>
        <v>0</v>
      </c>
      <c r="AM30" s="269">
        <f t="shared" si="14"/>
        <v>0</v>
      </c>
      <c r="AN30" s="269">
        <f t="shared" si="14"/>
        <v>0</v>
      </c>
      <c r="AO30" s="269">
        <f t="shared" si="14"/>
        <v>3600</v>
      </c>
      <c r="AP30" s="401">
        <f t="shared" si="14"/>
        <v>0</v>
      </c>
      <c r="AQ30" s="411">
        <f t="shared" si="14"/>
        <v>0</v>
      </c>
      <c r="AR30" s="269">
        <f t="shared" si="14"/>
        <v>0</v>
      </c>
      <c r="AS30" s="269">
        <f t="shared" si="14"/>
        <v>0</v>
      </c>
      <c r="AT30" s="269"/>
      <c r="AU30" s="269"/>
      <c r="AV30" s="269">
        <f t="shared" si="14"/>
        <v>0</v>
      </c>
      <c r="AW30" s="441">
        <f t="shared" si="7"/>
        <v>11100</v>
      </c>
      <c r="AX30" s="442">
        <f t="shared" si="8"/>
        <v>11100</v>
      </c>
      <c r="AY30" s="443">
        <f t="shared" si="3"/>
        <v>0</v>
      </c>
    </row>
    <row r="31" spans="1:51" s="4" customFormat="1" ht="15" customHeight="1" x14ac:dyDescent="0.2">
      <c r="A31" s="339"/>
      <c r="B31" s="468"/>
      <c r="C31" s="340" t="s">
        <v>5143</v>
      </c>
      <c r="D31" s="340"/>
      <c r="E31" s="207">
        <v>11100</v>
      </c>
      <c r="F31" s="370">
        <f t="shared" si="4"/>
        <v>0</v>
      </c>
      <c r="G31" s="249">
        <v>11100</v>
      </c>
      <c r="H31" s="572">
        <f t="shared" si="5"/>
        <v>11100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v>1400</v>
      </c>
      <c r="AD31" s="402"/>
      <c r="AE31" s="412"/>
      <c r="AF31" s="363"/>
      <c r="AG31" s="363">
        <v>2500</v>
      </c>
      <c r="AH31" s="363"/>
      <c r="AI31" s="363"/>
      <c r="AJ31" s="363"/>
      <c r="AK31" s="363">
        <v>3600</v>
      </c>
      <c r="AL31" s="363"/>
      <c r="AM31" s="363"/>
      <c r="AN31" s="363"/>
      <c r="AO31" s="363">
        <v>3600</v>
      </c>
      <c r="AP31" s="402"/>
      <c r="AQ31" s="412"/>
      <c r="AR31" s="363"/>
      <c r="AS31" s="363"/>
      <c r="AT31" s="363"/>
      <c r="AU31" s="363"/>
      <c r="AV31" s="363"/>
      <c r="AW31" s="441">
        <f t="shared" si="7"/>
        <v>11100</v>
      </c>
      <c r="AX31" s="442">
        <f t="shared" si="8"/>
        <v>11100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ZK107.K258.C700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ZK107.K259.C700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ZK107.K259.C700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ZK107.K260.C700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ZK107.K260.C700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ZK107.K261.C700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ZK107.K261.C700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ZK107.K145.C700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ZK107.K145.C700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ZK107.K137.C700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ZK107.K137.C700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ZK107.K265.C700</v>
      </c>
      <c r="C73" s="343" t="s">
        <v>183</v>
      </c>
      <c r="D73" s="343"/>
      <c r="E73" s="229">
        <f t="shared" ref="E73:L73" si="36">SUM(E74:E79)</f>
        <v>1400</v>
      </c>
      <c r="F73" s="433">
        <f t="shared" si="36"/>
        <v>0</v>
      </c>
      <c r="G73" s="229">
        <f t="shared" si="36"/>
        <v>1400</v>
      </c>
      <c r="H73" s="229">
        <f t="shared" si="36"/>
        <v>1400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1400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1400</v>
      </c>
      <c r="AX73" s="442">
        <f t="shared" si="8"/>
        <v>1400</v>
      </c>
      <c r="AY73" s="443">
        <f t="shared" si="3"/>
        <v>0</v>
      </c>
    </row>
    <row r="74" spans="1:51" s="4" customFormat="1" ht="15" customHeight="1" x14ac:dyDescent="0.2">
      <c r="A74" s="337"/>
      <c r="B74" s="467"/>
      <c r="C74" s="338" t="s">
        <v>5158</v>
      </c>
      <c r="D74" s="338"/>
      <c r="E74" s="249">
        <v>1400</v>
      </c>
      <c r="F74" s="370">
        <f t="shared" si="4"/>
        <v>0</v>
      </c>
      <c r="G74" s="249">
        <v>1400</v>
      </c>
      <c r="H74" s="572">
        <f t="shared" si="5"/>
        <v>1400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v>1400</v>
      </c>
      <c r="AD74" s="402"/>
      <c r="AE74" s="412"/>
      <c r="AF74" s="363"/>
      <c r="AG74" s="363"/>
      <c r="AH74" s="363"/>
      <c r="AI74" s="363"/>
      <c r="AJ74" s="363"/>
      <c r="AK74" s="363"/>
      <c r="AL74" s="363"/>
      <c r="AM74" s="363"/>
      <c r="AN74" s="363"/>
      <c r="AO74" s="363"/>
      <c r="AP74" s="402"/>
      <c r="AQ74" s="412"/>
      <c r="AR74" s="363"/>
      <c r="AS74" s="363"/>
      <c r="AT74" s="363"/>
      <c r="AU74" s="363"/>
      <c r="AV74" s="363"/>
      <c r="AW74" s="441">
        <f t="shared" si="7"/>
        <v>1400</v>
      </c>
      <c r="AX74" s="442">
        <f t="shared" si="8"/>
        <v>1400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ZK107.K265.C700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57960</v>
      </c>
      <c r="F93" s="328">
        <f t="shared" si="57"/>
        <v>0</v>
      </c>
      <c r="G93" s="240">
        <f t="shared" si="57"/>
        <v>57960</v>
      </c>
      <c r="H93" s="240">
        <f t="shared" si="57"/>
        <v>57960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7420</v>
      </c>
      <c r="AD93" s="240">
        <f t="shared" si="58"/>
        <v>0</v>
      </c>
      <c r="AE93" s="240">
        <f t="shared" si="58"/>
        <v>0</v>
      </c>
      <c r="AF93" s="240">
        <f t="shared" si="58"/>
        <v>0</v>
      </c>
      <c r="AG93" s="240">
        <f t="shared" si="58"/>
        <v>13100</v>
      </c>
      <c r="AH93" s="240">
        <f t="shared" si="58"/>
        <v>0</v>
      </c>
      <c r="AI93" s="240">
        <f t="shared" si="58"/>
        <v>0</v>
      </c>
      <c r="AJ93" s="240">
        <f t="shared" si="58"/>
        <v>0</v>
      </c>
      <c r="AK93" s="240">
        <f t="shared" si="58"/>
        <v>18720</v>
      </c>
      <c r="AL93" s="240">
        <f t="shared" si="58"/>
        <v>0</v>
      </c>
      <c r="AM93" s="240">
        <f t="shared" si="58"/>
        <v>0</v>
      </c>
      <c r="AN93" s="240">
        <f t="shared" si="58"/>
        <v>0</v>
      </c>
      <c r="AO93" s="240">
        <f t="shared" si="58"/>
        <v>18720</v>
      </c>
      <c r="AP93" s="240">
        <f t="shared" si="58"/>
        <v>0</v>
      </c>
      <c r="AQ93" s="240">
        <f t="shared" si="58"/>
        <v>0</v>
      </c>
      <c r="AR93" s="240">
        <f t="shared" si="58"/>
        <v>0</v>
      </c>
      <c r="AS93" s="240">
        <f t="shared" si="58"/>
        <v>0</v>
      </c>
      <c r="AT93" s="240">
        <f t="shared" si="58"/>
        <v>0</v>
      </c>
      <c r="AU93" s="240">
        <f t="shared" si="58"/>
        <v>0</v>
      </c>
      <c r="AV93" s="240">
        <f t="shared" si="58"/>
        <v>0</v>
      </c>
      <c r="AW93" s="240">
        <f t="shared" si="52"/>
        <v>57960</v>
      </c>
      <c r="AX93" s="240">
        <f t="shared" si="53"/>
        <v>57960</v>
      </c>
      <c r="AY93" s="445">
        <f t="shared" si="51"/>
        <v>0</v>
      </c>
    </row>
    <row r="94" spans="1:51" hidden="1" x14ac:dyDescent="0.25">
      <c r="A94" s="447"/>
      <c r="B94" s="447"/>
      <c r="C94" s="447"/>
      <c r="D94" s="447"/>
      <c r="E94" s="863"/>
      <c r="F94" s="863"/>
      <c r="G94" s="863"/>
      <c r="H94" s="863"/>
      <c r="I94" s="864"/>
      <c r="J94" s="865"/>
      <c r="K94" s="865"/>
      <c r="L94" s="865"/>
      <c r="M94" s="866"/>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11592</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1484</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11592</v>
      </c>
      <c r="AX97" s="490">
        <f>+AX93*0.2</f>
        <v>11592</v>
      </c>
    </row>
    <row r="98" spans="3:50" ht="15.75" hidden="1" thickBot="1" x14ac:dyDescent="0.3">
      <c r="C98" s="456" t="s">
        <v>59</v>
      </c>
      <c r="E98" s="566"/>
      <c r="F98" s="566"/>
      <c r="G98" s="566"/>
      <c r="H98" s="490">
        <f>SUM(H93:H97)</f>
        <v>69552</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8904</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69552</v>
      </c>
      <c r="AX98" s="490">
        <f>SUM(AX93:AX97)</f>
        <v>69552</v>
      </c>
    </row>
    <row r="99" spans="3:50" hidden="1" x14ac:dyDescent="0.25">
      <c r="O99" s="522">
        <f>+IFERROR(VLOOKUP(B98,Sheet1!B:D,3,FALSE)+VLOOKUP(B98,Sheet1!B:E,4,FALSE),0)</f>
        <v>0</v>
      </c>
    </row>
  </sheetData>
  <sheetProtection algorithmName="SHA-512" hashValue="af0H5iKcEm6PgmzRk2qcbGkD6DIIJXxa/S5/XMrkY5hob1X3CbVDJj4/o4gylJwYhf/K1gf86JtA0iT+fH0Flw==" saltValue="35BuCyZRQd1w5EBUn1LblQ=="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V8" activePane="bottomRight" state="frozen"/>
      <selection activeCell="AA1" sqref="AA1:AS1048576"/>
      <selection pane="topRight" activeCell="AA1" sqref="AA1:AS1048576"/>
      <selection pane="bottomLeft" activeCell="AA1" sqref="AA1:AS1048576"/>
      <selection pane="bottomRight" activeCell="AZ21" sqref="AZ21"/>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Network Neighbourhood Touring</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C700</v>
      </c>
      <c r="F3" s="212"/>
      <c r="G3" s="212"/>
      <c r="H3" s="885" t="str">
        <f>IF(G64&gt;E64,"Budget Revisions add cost.",":)")</f>
        <v>:)</v>
      </c>
      <c r="I3" s="885"/>
      <c r="J3" s="885"/>
      <c r="K3" s="885"/>
      <c r="L3" s="885"/>
      <c r="M3" s="886"/>
      <c r="N3" s="223"/>
      <c r="O3" s="223"/>
      <c r="P3" s="893"/>
      <c r="Q3" s="894"/>
      <c r="R3" s="894"/>
      <c r="S3" s="894"/>
      <c r="T3" s="894"/>
      <c r="U3" s="894"/>
      <c r="V3" s="894"/>
      <c r="W3" s="894"/>
      <c r="X3" s="894"/>
      <c r="Y3" s="894"/>
      <c r="Z3" s="894"/>
      <c r="AA3" s="894"/>
      <c r="AB3" s="894"/>
      <c r="AC3" s="894"/>
      <c r="AD3" s="894"/>
      <c r="AE3" s="894"/>
      <c r="AF3" s="894"/>
      <c r="AG3" s="894"/>
      <c r="AH3" s="894"/>
      <c r="AI3" s="894"/>
      <c r="AJ3" s="894"/>
      <c r="AK3" s="894"/>
      <c r="AL3" s="894"/>
      <c r="AM3" s="894"/>
      <c r="AN3" s="894"/>
      <c r="AO3" s="894"/>
      <c r="AP3" s="894"/>
      <c r="AQ3" s="894"/>
      <c r="AR3" s="894"/>
      <c r="AS3" s="894"/>
      <c r="AT3" s="894"/>
      <c r="AU3" s="894"/>
      <c r="AV3" s="894"/>
    </row>
    <row r="4" spans="1:52" x14ac:dyDescent="0.25">
      <c r="A4" s="8"/>
      <c r="B4" s="8"/>
      <c r="C4" s="9"/>
      <c r="D4" s="9"/>
      <c r="E4" s="147"/>
      <c r="F4" s="212"/>
      <c r="G4" s="212"/>
      <c r="H4" s="885" t="str">
        <f>IF(AY64&lt;0,"Actual plus expected cost is more than forecast",":)")</f>
        <v>:)</v>
      </c>
      <c r="I4" s="885"/>
      <c r="J4" s="885"/>
      <c r="K4" s="885"/>
      <c r="L4" s="885"/>
      <c r="M4" s="886"/>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95" t="s">
        <v>9</v>
      </c>
      <c r="Q5" s="896"/>
      <c r="R5" s="896"/>
      <c r="S5" s="896"/>
      <c r="T5" s="896"/>
      <c r="U5" s="896"/>
      <c r="V5" s="896"/>
      <c r="W5" s="896"/>
      <c r="X5" s="896"/>
      <c r="Y5" s="896"/>
      <c r="Z5" s="896"/>
      <c r="AA5" s="896"/>
      <c r="AB5" s="896"/>
      <c r="AC5" s="896"/>
      <c r="AD5" s="896"/>
      <c r="AE5" s="896"/>
      <c r="AF5" s="896"/>
      <c r="AG5" s="896"/>
      <c r="AH5" s="896"/>
      <c r="AI5" s="896"/>
      <c r="AJ5" s="896"/>
      <c r="AK5" s="896"/>
      <c r="AL5" s="896"/>
      <c r="AM5" s="896"/>
      <c r="AN5" s="896"/>
      <c r="AO5" s="896"/>
      <c r="AP5" s="896"/>
      <c r="AQ5" s="896"/>
      <c r="AR5" s="896"/>
      <c r="AS5" s="896"/>
      <c r="AT5" s="896"/>
      <c r="AU5" s="896"/>
      <c r="AV5" s="896"/>
    </row>
    <row r="6" spans="1:52" x14ac:dyDescent="0.25">
      <c r="A6" s="8"/>
      <c r="B6" s="8"/>
      <c r="C6" s="8"/>
      <c r="D6" s="8"/>
      <c r="E6" s="887" t="s">
        <v>21</v>
      </c>
      <c r="F6" s="888"/>
      <c r="G6" s="888"/>
      <c r="H6" s="889"/>
      <c r="I6" s="890" t="s">
        <v>22</v>
      </c>
      <c r="J6" s="891"/>
      <c r="K6" s="891"/>
      <c r="L6" s="891"/>
      <c r="M6" s="892"/>
      <c r="N6" s="223"/>
      <c r="O6" s="223"/>
      <c r="P6" s="897" t="s">
        <v>56</v>
      </c>
      <c r="Q6" s="898"/>
      <c r="R6" s="898"/>
      <c r="S6" s="898"/>
      <c r="T6" s="898"/>
      <c r="U6" s="898"/>
      <c r="V6" s="898"/>
      <c r="W6" s="898"/>
      <c r="X6" s="898"/>
      <c r="Y6" s="898"/>
      <c r="Z6" s="898"/>
      <c r="AA6" s="898"/>
      <c r="AB6" s="898"/>
      <c r="AC6" s="898"/>
      <c r="AD6" s="898"/>
      <c r="AE6" s="898" t="s">
        <v>57</v>
      </c>
      <c r="AF6" s="898"/>
      <c r="AG6" s="898"/>
      <c r="AH6" s="898"/>
      <c r="AI6" s="898"/>
      <c r="AJ6" s="898"/>
      <c r="AK6" s="898"/>
      <c r="AL6" s="898"/>
      <c r="AM6" s="898"/>
      <c r="AN6" s="898"/>
      <c r="AO6" s="898"/>
      <c r="AP6" s="898"/>
      <c r="AQ6" s="898" t="s">
        <v>266</v>
      </c>
      <c r="AR6" s="898"/>
      <c r="AS6" s="898"/>
      <c r="AT6" s="898"/>
      <c r="AU6" s="898"/>
      <c r="AV6" s="89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ZK108.K162.C700</v>
      </c>
      <c r="C8" s="352" t="s">
        <v>185</v>
      </c>
      <c r="D8" s="376"/>
      <c r="E8" s="229">
        <f t="shared" ref="E8:L8" si="0">SUM(E9:E22)</f>
        <v>3000</v>
      </c>
      <c r="F8" s="432">
        <f t="shared" si="0"/>
        <v>0</v>
      </c>
      <c r="G8" s="229">
        <f t="shared" si="0"/>
        <v>3000</v>
      </c>
      <c r="H8" s="229">
        <f t="shared" si="0"/>
        <v>3000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750</v>
      </c>
      <c r="AD8" s="398">
        <f t="shared" ref="AD8:AV8" si="3">SUM(AD9:AD22)</f>
        <v>0</v>
      </c>
      <c r="AE8" s="200">
        <f t="shared" si="3"/>
        <v>0</v>
      </c>
      <c r="AF8" s="200">
        <f t="shared" si="3"/>
        <v>0</v>
      </c>
      <c r="AG8" s="200">
        <f t="shared" si="3"/>
        <v>750</v>
      </c>
      <c r="AH8" s="200">
        <f t="shared" si="3"/>
        <v>0</v>
      </c>
      <c r="AI8" s="200">
        <f t="shared" si="3"/>
        <v>0</v>
      </c>
      <c r="AJ8" s="200">
        <f t="shared" si="3"/>
        <v>0</v>
      </c>
      <c r="AK8" s="200">
        <f t="shared" si="3"/>
        <v>750</v>
      </c>
      <c r="AL8" s="200">
        <f t="shared" si="3"/>
        <v>0</v>
      </c>
      <c r="AM8" s="200">
        <f t="shared" si="3"/>
        <v>0</v>
      </c>
      <c r="AN8" s="200">
        <f t="shared" si="3"/>
        <v>0</v>
      </c>
      <c r="AO8" s="200">
        <f t="shared" si="3"/>
        <v>750</v>
      </c>
      <c r="AP8" s="398">
        <f t="shared" si="3"/>
        <v>0</v>
      </c>
      <c r="AQ8" s="200">
        <f t="shared" si="3"/>
        <v>0</v>
      </c>
      <c r="AR8" s="200">
        <f t="shared" si="3"/>
        <v>0</v>
      </c>
      <c r="AS8" s="200">
        <f t="shared" si="3"/>
        <v>0</v>
      </c>
      <c r="AT8" s="200">
        <f t="shared" si="3"/>
        <v>0</v>
      </c>
      <c r="AU8" s="200">
        <f t="shared" si="3"/>
        <v>0</v>
      </c>
      <c r="AV8" s="200">
        <f t="shared" si="3"/>
        <v>0</v>
      </c>
      <c r="AW8" s="198">
        <f>SUM(P8:AV8)</f>
        <v>3000</v>
      </c>
      <c r="AX8" s="200">
        <f>+AW8+N8</f>
        <v>3000</v>
      </c>
      <c r="AY8" s="440">
        <f t="shared" ref="AY8:AY56" si="4">+G8-AX8</f>
        <v>0</v>
      </c>
    </row>
    <row r="9" spans="1:52" s="4" customFormat="1" ht="15" customHeight="1" x14ac:dyDescent="0.2">
      <c r="A9" s="339"/>
      <c r="B9" s="468"/>
      <c r="C9" s="353" t="s">
        <v>5144</v>
      </c>
      <c r="D9" s="377"/>
      <c r="E9" s="204">
        <v>3000</v>
      </c>
      <c r="F9" s="370">
        <f>-E9+G9</f>
        <v>0</v>
      </c>
      <c r="G9" s="249">
        <v>3000</v>
      </c>
      <c r="H9" s="572">
        <f>SUM(N9:AV9)</f>
        <v>3000</v>
      </c>
      <c r="I9" s="221"/>
      <c r="J9" s="370">
        <f>-I9+K9</f>
        <v>0</v>
      </c>
      <c r="K9" s="249">
        <v>0</v>
      </c>
      <c r="L9" s="222"/>
      <c r="M9" s="249"/>
      <c r="N9" s="235"/>
      <c r="O9" s="220"/>
      <c r="P9" s="253"/>
      <c r="Q9" s="250"/>
      <c r="R9" s="400"/>
      <c r="S9" s="395"/>
      <c r="T9" s="250"/>
      <c r="U9" s="250"/>
      <c r="V9" s="250"/>
      <c r="W9" s="250"/>
      <c r="X9" s="250"/>
      <c r="Y9" s="250"/>
      <c r="Z9" s="250"/>
      <c r="AA9" s="250"/>
      <c r="AB9" s="250"/>
      <c r="AC9" s="250">
        <v>750</v>
      </c>
      <c r="AD9" s="400"/>
      <c r="AE9" s="395"/>
      <c r="AF9" s="250"/>
      <c r="AG9" s="250">
        <v>750</v>
      </c>
      <c r="AH9" s="250"/>
      <c r="AI9" s="250"/>
      <c r="AJ9" s="250"/>
      <c r="AK9" s="250">
        <v>750</v>
      </c>
      <c r="AL9" s="250"/>
      <c r="AM9" s="250"/>
      <c r="AN9" s="250"/>
      <c r="AO9" s="250">
        <v>750</v>
      </c>
      <c r="AP9" s="400"/>
      <c r="AQ9" s="395"/>
      <c r="AR9" s="250"/>
      <c r="AS9" s="250"/>
      <c r="AT9" s="250"/>
      <c r="AU9" s="250"/>
      <c r="AV9" s="250"/>
      <c r="AW9" s="441">
        <f>SUM(P9:AV9)</f>
        <v>3000</v>
      </c>
      <c r="AX9" s="442">
        <f>+AW9+N9</f>
        <v>3000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ZK108.K162.C700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ZK108.K266.C700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ZK108.K266.C700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3000</v>
      </c>
      <c r="F64" s="328">
        <f t="shared" si="278"/>
        <v>0</v>
      </c>
      <c r="G64" s="240">
        <f t="shared" si="278"/>
        <v>3000</v>
      </c>
      <c r="H64" s="240">
        <f t="shared" si="278"/>
        <v>3000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750</v>
      </c>
      <c r="AD64" s="405">
        <f t="shared" ref="AD64:AV64" si="281">SUM(AD8,AD23,AD30,AD33,AD36,AD39,AD42,AD45,AD48,AD51,AD54,AD57,AD60)</f>
        <v>0</v>
      </c>
      <c r="AE64" s="397">
        <f t="shared" si="281"/>
        <v>0</v>
      </c>
      <c r="AF64" s="240">
        <f t="shared" si="281"/>
        <v>0</v>
      </c>
      <c r="AG64" s="240">
        <f t="shared" si="281"/>
        <v>750</v>
      </c>
      <c r="AH64" s="240">
        <f t="shared" si="281"/>
        <v>0</v>
      </c>
      <c r="AI64" s="240">
        <f t="shared" si="281"/>
        <v>0</v>
      </c>
      <c r="AJ64" s="240">
        <f t="shared" si="281"/>
        <v>0</v>
      </c>
      <c r="AK64" s="240">
        <f t="shared" si="281"/>
        <v>750</v>
      </c>
      <c r="AL64" s="240">
        <f t="shared" si="281"/>
        <v>0</v>
      </c>
      <c r="AM64" s="240">
        <f t="shared" si="281"/>
        <v>0</v>
      </c>
      <c r="AN64" s="240">
        <f t="shared" si="281"/>
        <v>0</v>
      </c>
      <c r="AO64" s="240">
        <f t="shared" si="281"/>
        <v>750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3000</v>
      </c>
      <c r="AX64" s="240">
        <f t="shared" si="255"/>
        <v>3000</v>
      </c>
      <c r="AY64" s="445">
        <f t="shared" si="253"/>
        <v>0</v>
      </c>
    </row>
    <row r="65" spans="1:50" hidden="1" x14ac:dyDescent="0.25">
      <c r="A65" s="8"/>
      <c r="B65" s="8"/>
      <c r="C65" s="8"/>
      <c r="D65" s="8"/>
      <c r="E65" s="881"/>
      <c r="F65" s="881"/>
      <c r="G65" s="881"/>
      <c r="H65" s="881"/>
      <c r="I65" s="882"/>
      <c r="J65" s="883"/>
      <c r="K65" s="883"/>
      <c r="L65" s="883"/>
      <c r="M65" s="884"/>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600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150</v>
      </c>
      <c r="AD68" s="429">
        <f t="shared" ref="AD68:AV68" si="284">+AD64*0.2</f>
        <v>0</v>
      </c>
      <c r="AE68" s="426">
        <f t="shared" si="284"/>
        <v>0</v>
      </c>
      <c r="AF68" s="210">
        <f t="shared" si="284"/>
        <v>0</v>
      </c>
      <c r="AG68" s="210">
        <f t="shared" si="284"/>
        <v>150</v>
      </c>
      <c r="AH68" s="210">
        <f t="shared" si="284"/>
        <v>0</v>
      </c>
      <c r="AI68" s="210">
        <f t="shared" si="284"/>
        <v>0</v>
      </c>
      <c r="AJ68" s="210">
        <f t="shared" si="284"/>
        <v>0</v>
      </c>
      <c r="AK68" s="210">
        <f t="shared" si="284"/>
        <v>150</v>
      </c>
      <c r="AL68" s="210">
        <f t="shared" si="284"/>
        <v>0</v>
      </c>
      <c r="AM68" s="210">
        <f t="shared" si="284"/>
        <v>0</v>
      </c>
      <c r="AN68" s="210">
        <f t="shared" si="284"/>
        <v>0</v>
      </c>
      <c r="AO68" s="210">
        <f t="shared" si="284"/>
        <v>150</v>
      </c>
      <c r="AP68" s="429">
        <f t="shared" si="284"/>
        <v>0</v>
      </c>
      <c r="AQ68" s="426">
        <f t="shared" si="284"/>
        <v>0</v>
      </c>
      <c r="AR68" s="210">
        <f t="shared" si="284"/>
        <v>0</v>
      </c>
      <c r="AS68" s="210">
        <f t="shared" si="284"/>
        <v>0</v>
      </c>
      <c r="AT68" s="210">
        <f t="shared" si="284"/>
        <v>0</v>
      </c>
      <c r="AU68" s="210">
        <f t="shared" si="284"/>
        <v>0</v>
      </c>
      <c r="AV68" s="210">
        <f t="shared" si="284"/>
        <v>0</v>
      </c>
      <c r="AW68" s="210">
        <f>+AW64*0.2</f>
        <v>600</v>
      </c>
      <c r="AX68" s="210">
        <f>+AX64*0.2</f>
        <v>600</v>
      </c>
    </row>
    <row r="69" spans="1:50" s="141" customFormat="1" ht="15.75" hidden="1" thickBot="1" x14ac:dyDescent="0.3">
      <c r="A69" s="21"/>
      <c r="B69" s="21"/>
      <c r="C69" s="21" t="s">
        <v>301</v>
      </c>
      <c r="D69" s="21"/>
      <c r="E69" s="22"/>
      <c r="F69" s="22"/>
      <c r="G69" s="22"/>
      <c r="H69" s="210">
        <f>SUM(H64:H68)</f>
        <v>3600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900</v>
      </c>
      <c r="AD69" s="429">
        <f t="shared" ref="AD69:AV69" si="286">SUM(AD64:AD68)</f>
        <v>0</v>
      </c>
      <c r="AE69" s="426">
        <f t="shared" si="286"/>
        <v>0</v>
      </c>
      <c r="AF69" s="210">
        <f t="shared" si="286"/>
        <v>0</v>
      </c>
      <c r="AG69" s="210">
        <f t="shared" si="286"/>
        <v>900</v>
      </c>
      <c r="AH69" s="210">
        <f t="shared" si="286"/>
        <v>0</v>
      </c>
      <c r="AI69" s="210">
        <f t="shared" si="286"/>
        <v>0</v>
      </c>
      <c r="AJ69" s="210">
        <f t="shared" si="286"/>
        <v>0</v>
      </c>
      <c r="AK69" s="210">
        <f t="shared" si="286"/>
        <v>900</v>
      </c>
      <c r="AL69" s="210">
        <f t="shared" si="286"/>
        <v>0</v>
      </c>
      <c r="AM69" s="210">
        <f t="shared" si="286"/>
        <v>0</v>
      </c>
      <c r="AN69" s="210">
        <f t="shared" si="286"/>
        <v>0</v>
      </c>
      <c r="AO69" s="210">
        <f t="shared" si="286"/>
        <v>900</v>
      </c>
      <c r="AP69" s="429">
        <f t="shared" si="286"/>
        <v>0</v>
      </c>
      <c r="AQ69" s="426">
        <f t="shared" si="286"/>
        <v>0</v>
      </c>
      <c r="AR69" s="210">
        <f t="shared" si="286"/>
        <v>0</v>
      </c>
      <c r="AS69" s="210">
        <f t="shared" si="286"/>
        <v>0</v>
      </c>
      <c r="AT69" s="210">
        <f t="shared" si="286"/>
        <v>0</v>
      </c>
      <c r="AU69" s="210">
        <f t="shared" si="286"/>
        <v>0</v>
      </c>
      <c r="AV69" s="210">
        <f t="shared" si="286"/>
        <v>0</v>
      </c>
      <c r="AW69" s="210">
        <f>SUM(AW64:AW68)</f>
        <v>3600</v>
      </c>
      <c r="AX69" s="210">
        <f>SUM(AX64:AX68)</f>
        <v>3600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A198"/>
  <sheetViews>
    <sheetView workbookViewId="0">
      <pane xSplit="3" ySplit="7" topLeftCell="P29" activePane="bottomRight" state="frozen"/>
      <selection activeCell="AA1" sqref="AA1:AS1048576"/>
      <selection pane="topRight" activeCell="AA1" sqref="AA1:AS1048576"/>
      <selection pane="bottomLeft" activeCell="AA1" sqref="AA1:AS1048576"/>
      <selection pane="bottomRight" activeCell="AD48" sqref="AD48:AP4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6" width="7.5703125" style="522" customWidth="1"/>
    <col min="17" max="17" width="9" style="489" customWidth="1"/>
    <col min="18" max="27" width="7.42578125" style="489" customWidth="1"/>
    <col min="28" max="28" width="7.42578125" style="489" customWidth="1" collapsed="1"/>
    <col min="29" max="30" width="7.42578125" style="489" customWidth="1"/>
    <col min="31" max="31" width="7.42578125" style="489" customWidth="1" collapsed="1"/>
    <col min="32" max="33" width="7.42578125" style="489" customWidth="1"/>
    <col min="34" max="34" width="7.42578125" style="489" customWidth="1" collapsed="1"/>
    <col min="35" max="36" width="7.42578125" style="489" customWidth="1"/>
    <col min="37" max="37" width="7.42578125" style="489" customWidth="1" collapsed="1"/>
    <col min="38" max="39" width="7.42578125" style="489" customWidth="1"/>
    <col min="40" max="40" width="7.42578125" style="489" customWidth="1" collapsed="1"/>
    <col min="41" max="42" width="7.42578125" style="489" customWidth="1"/>
    <col min="43" max="43" width="7.42578125" style="489" customWidth="1" collapsed="1"/>
    <col min="44" max="45" width="7.42578125" style="489" customWidth="1"/>
    <col min="46" max="46" width="7.42578125" style="489" customWidth="1" collapsed="1"/>
    <col min="47" max="48" width="7.42578125" style="489" hidden="1" customWidth="1"/>
    <col min="49" max="49" width="7.42578125" style="489"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7"/>
      <c r="B1" s="447"/>
      <c r="C1" s="446" t="s">
        <v>15</v>
      </c>
      <c r="D1" s="446"/>
      <c r="E1" s="515" t="str">
        <f>'Cover Sheet'!$C$3</f>
        <v>Network Neighbourhood Touring</v>
      </c>
      <c r="F1" s="516"/>
      <c r="G1" s="517"/>
      <c r="H1" s="518" t="s">
        <v>55</v>
      </c>
      <c r="I1" s="518"/>
      <c r="J1" s="518"/>
      <c r="K1" s="518"/>
      <c r="L1" s="519"/>
      <c r="M1" s="519"/>
      <c r="N1" s="519"/>
      <c r="O1" s="519"/>
      <c r="P1" s="519"/>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row>
    <row r="2" spans="1:53" x14ac:dyDescent="0.25">
      <c r="A2" s="447"/>
      <c r="B2" s="447"/>
      <c r="C2" s="447"/>
      <c r="D2" s="447"/>
      <c r="E2" s="520"/>
      <c r="F2" s="520"/>
      <c r="G2" s="521"/>
      <c r="I2" s="519"/>
      <c r="J2" s="519"/>
      <c r="K2" s="519"/>
      <c r="L2" s="519"/>
      <c r="M2" s="519"/>
      <c r="N2" s="519"/>
      <c r="O2" s="519"/>
      <c r="P2" s="519"/>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row>
    <row r="3" spans="1:53" x14ac:dyDescent="0.25">
      <c r="A3" s="447"/>
      <c r="B3" s="447"/>
      <c r="C3" s="446" t="s">
        <v>10</v>
      </c>
      <c r="D3" s="446"/>
      <c r="E3" s="523" t="str">
        <f>+'Cover Sheet'!$C$5</f>
        <v>C700</v>
      </c>
      <c r="F3" s="521"/>
      <c r="G3" s="521"/>
      <c r="H3" s="867" t="str">
        <f>IF(G66&gt;E66,"Budget Revisions add cost.",":)")</f>
        <v>:)</v>
      </c>
      <c r="I3" s="867"/>
      <c r="J3" s="867"/>
      <c r="K3" s="867"/>
      <c r="L3" s="867"/>
      <c r="M3" s="868"/>
      <c r="N3" s="223"/>
      <c r="O3" s="223"/>
      <c r="P3" s="223"/>
      <c r="Q3" s="869"/>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c r="AW3" s="870"/>
    </row>
    <row r="4" spans="1:53" x14ac:dyDescent="0.25">
      <c r="A4" s="447"/>
      <c r="B4" s="447"/>
      <c r="C4" s="446"/>
      <c r="D4" s="446"/>
      <c r="E4" s="524"/>
      <c r="F4" s="521"/>
      <c r="G4" s="521"/>
      <c r="H4" s="867" t="str">
        <f>IF(AZ66&lt;0,"Actual plus expected cost is more than forecast",":)")</f>
        <v>:)</v>
      </c>
      <c r="I4" s="867"/>
      <c r="J4" s="867"/>
      <c r="K4" s="867"/>
      <c r="L4" s="867"/>
      <c r="M4" s="868"/>
      <c r="N4" s="223"/>
      <c r="O4" s="223"/>
      <c r="P4" s="223"/>
      <c r="Q4" s="496"/>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row>
    <row r="5" spans="1:53" x14ac:dyDescent="0.25">
      <c r="A5" s="447"/>
      <c r="B5" s="447"/>
      <c r="C5" s="446" t="s">
        <v>67</v>
      </c>
      <c r="D5" s="446"/>
      <c r="E5" s="525" t="str">
        <f>+SUMMARY!A19</f>
        <v>ZK109 - Programme Marketing, Digital &amp; Comms</v>
      </c>
      <c r="F5" s="526"/>
      <c r="G5" s="527"/>
      <c r="H5" s="527"/>
      <c r="I5" s="529"/>
      <c r="J5" s="519"/>
      <c r="K5" s="519"/>
      <c r="L5" s="519"/>
      <c r="M5" s="519"/>
      <c r="N5" s="223"/>
      <c r="O5" s="223"/>
      <c r="P5" s="223"/>
      <c r="Q5" s="871" t="s">
        <v>9</v>
      </c>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c r="AW5" s="872"/>
    </row>
    <row r="6" spans="1:53" x14ac:dyDescent="0.25">
      <c r="A6" s="447"/>
      <c r="B6" s="447"/>
      <c r="C6" s="447"/>
      <c r="D6" s="447"/>
      <c r="E6" s="873" t="s">
        <v>21</v>
      </c>
      <c r="F6" s="874"/>
      <c r="G6" s="874"/>
      <c r="H6" s="875"/>
      <c r="I6" s="876" t="s">
        <v>22</v>
      </c>
      <c r="J6" s="877"/>
      <c r="K6" s="877"/>
      <c r="L6" s="877"/>
      <c r="M6" s="878"/>
      <c r="N6" s="223"/>
      <c r="O6" s="223"/>
      <c r="P6" s="223"/>
      <c r="Q6" s="879" t="s">
        <v>56</v>
      </c>
      <c r="R6" s="880"/>
      <c r="S6" s="880"/>
      <c r="T6" s="880"/>
      <c r="U6" s="880"/>
      <c r="V6" s="880"/>
      <c r="W6" s="880"/>
      <c r="X6" s="880"/>
      <c r="Y6" s="880"/>
      <c r="Z6" s="880"/>
      <c r="AA6" s="880"/>
      <c r="AB6" s="880"/>
      <c r="AC6" s="880"/>
      <c r="AD6" s="880"/>
      <c r="AE6" s="880"/>
      <c r="AF6" s="880" t="s">
        <v>57</v>
      </c>
      <c r="AG6" s="880"/>
      <c r="AH6" s="880"/>
      <c r="AI6" s="880"/>
      <c r="AJ6" s="880"/>
      <c r="AK6" s="880"/>
      <c r="AL6" s="880"/>
      <c r="AM6" s="880"/>
      <c r="AN6" s="880"/>
      <c r="AO6" s="880"/>
      <c r="AP6" s="880"/>
      <c r="AQ6" s="880"/>
      <c r="AR6" s="880" t="s">
        <v>266</v>
      </c>
      <c r="AS6" s="880"/>
      <c r="AT6" s="880"/>
      <c r="AU6" s="880"/>
      <c r="AV6" s="880"/>
      <c r="AW6" s="880"/>
      <c r="AX6" s="530"/>
    </row>
    <row r="7" spans="1:53"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5088</v>
      </c>
      <c r="Q7" s="475" t="str">
        <f>+'Cash flow summary'!E7</f>
        <v>Jan 16</v>
      </c>
      <c r="R7" s="476" t="str">
        <f>+'Cash flow summary'!F7</f>
        <v>Feb 16</v>
      </c>
      <c r="S7" s="477" t="str">
        <f>+'Cash flow summary'!G7</f>
        <v>Mar 16</v>
      </c>
      <c r="T7" s="476" t="str">
        <f>+'Cash flow summary'!H7</f>
        <v>Apr 16</v>
      </c>
      <c r="U7" s="476" t="str">
        <f>+'Cash flow summary'!I7</f>
        <v>May 16</v>
      </c>
      <c r="V7" s="476" t="str">
        <f>+'Cash flow summary'!J7</f>
        <v>Jun 16</v>
      </c>
      <c r="W7" s="476" t="str">
        <f>+'Cash flow summary'!K7</f>
        <v>Jul 16</v>
      </c>
      <c r="X7" s="476" t="str">
        <f>+'Cash flow summary'!L7</f>
        <v>Aug 16</v>
      </c>
      <c r="Y7" s="476" t="str">
        <f>+'Cash flow summary'!M7</f>
        <v>Sep 16</v>
      </c>
      <c r="Z7" s="476" t="str">
        <f>+'Cash flow summary'!N7</f>
        <v>Oct 16</v>
      </c>
      <c r="AA7" s="476" t="str">
        <f>+'Cash flow summary'!O7</f>
        <v>Nov 16</v>
      </c>
      <c r="AB7" s="795">
        <v>42705</v>
      </c>
      <c r="AC7" s="476" t="str">
        <f>+'Cash flow summary'!Q7</f>
        <v>Jan 17</v>
      </c>
      <c r="AD7" s="476" t="str">
        <f>+'Cash flow summary'!R7</f>
        <v>Feb 17</v>
      </c>
      <c r="AE7" s="796">
        <v>42795</v>
      </c>
      <c r="AF7" s="476" t="str">
        <f>+'Cash flow summary'!T7</f>
        <v>Apr 17</v>
      </c>
      <c r="AG7" s="476" t="str">
        <f>+'Cash flow summary'!U7</f>
        <v>May 17</v>
      </c>
      <c r="AH7" s="478" t="str">
        <f>+'Cash flow summary'!V7</f>
        <v>Q1 Apr - Jun</v>
      </c>
      <c r="AI7" s="476" t="str">
        <f>+'Cash flow summary'!W7</f>
        <v>Jul 17</v>
      </c>
      <c r="AJ7" s="476" t="str">
        <f>+'Cash flow summary'!X7</f>
        <v>Aug 17</v>
      </c>
      <c r="AK7" s="478" t="str">
        <f>+'Cash flow summary'!Y7</f>
        <v>Q2 Jul - Sep</v>
      </c>
      <c r="AL7" s="476" t="str">
        <f>+'Cash flow summary'!Z7</f>
        <v>Oct 17</v>
      </c>
      <c r="AM7" s="476" t="str">
        <f>+'Cash flow summary'!AA7</f>
        <v>Nov 17</v>
      </c>
      <c r="AN7" s="478" t="str">
        <f>+'Cash flow summary'!AB7</f>
        <v>Q3 Oct - Dec</v>
      </c>
      <c r="AO7" s="476" t="str">
        <f>+'Cash flow summary'!AC7</f>
        <v>Jan 18</v>
      </c>
      <c r="AP7" s="476" t="str">
        <f>+'Cash flow summary'!AD7</f>
        <v>Feb 18</v>
      </c>
      <c r="AQ7" s="479" t="str">
        <f>+'Cash flow summary'!AE7</f>
        <v>Q4 Jan - Mar</v>
      </c>
      <c r="AR7" s="476" t="str">
        <f>+'Cash flow summary'!AF7</f>
        <v>Apr 18</v>
      </c>
      <c r="AS7" s="476" t="str">
        <f>+'Cash flow summary'!AG7</f>
        <v>May 18</v>
      </c>
      <c r="AT7" s="478" t="str">
        <f>+'Cash flow summary'!AH7</f>
        <v>Q1 Apr - Jun</v>
      </c>
      <c r="AU7" s="476" t="str">
        <f>+'Cash flow summary'!AI7</f>
        <v>Jul 18</v>
      </c>
      <c r="AV7" s="476" t="str">
        <f>+'Cash flow summary'!AJ7</f>
        <v>Aug 18</v>
      </c>
      <c r="AW7" s="478" t="str">
        <f>+'Cash flow summary'!AK7</f>
        <v>Q2 Jul - Sep</v>
      </c>
      <c r="AX7" s="545" t="s">
        <v>52</v>
      </c>
      <c r="AY7" s="546" t="s">
        <v>53</v>
      </c>
      <c r="AZ7" s="547" t="s">
        <v>54</v>
      </c>
      <c r="BA7" s="546" t="s">
        <v>35</v>
      </c>
    </row>
    <row r="8" spans="1:53" s="4" customFormat="1" ht="15" customHeight="1" x14ac:dyDescent="0.2">
      <c r="A8" s="349" t="s">
        <v>188</v>
      </c>
      <c r="B8" s="458" t="str">
        <f>+LEFT($E$5,5)&amp;"."&amp;A8&amp;"."&amp;$E$3</f>
        <v>ZK109.K270.C700</v>
      </c>
      <c r="C8" s="167" t="s">
        <v>189</v>
      </c>
      <c r="D8" s="168"/>
      <c r="E8" s="229">
        <f t="shared" ref="E8:L8" si="0">SUM(E9:E19)</f>
        <v>35500</v>
      </c>
      <c r="F8" s="432">
        <f t="shared" si="0"/>
        <v>0</v>
      </c>
      <c r="G8" s="229">
        <f t="shared" si="0"/>
        <v>35500</v>
      </c>
      <c r="H8" s="229">
        <f t="shared" si="0"/>
        <v>36800</v>
      </c>
      <c r="I8" s="203">
        <f t="shared" si="0"/>
        <v>0</v>
      </c>
      <c r="J8" s="321">
        <f>SUM(J9:J19)</f>
        <v>0</v>
      </c>
      <c r="K8" s="203">
        <f t="shared" si="0"/>
        <v>0</v>
      </c>
      <c r="L8" s="219">
        <f t="shared" si="0"/>
        <v>0</v>
      </c>
      <c r="M8" s="219"/>
      <c r="N8" s="198">
        <f t="shared" ref="N8:AD8" si="1">SUM(N9:N19)</f>
        <v>0</v>
      </c>
      <c r="O8" s="198">
        <f t="shared" ref="O8:P8" si="2">SUM(O9:O19)</f>
        <v>1700</v>
      </c>
      <c r="P8" s="198">
        <f t="shared" si="2"/>
        <v>0</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14600</v>
      </c>
      <c r="AC8" s="200">
        <f t="shared" si="1"/>
        <v>0</v>
      </c>
      <c r="AD8" s="200">
        <f t="shared" si="1"/>
        <v>3500</v>
      </c>
      <c r="AE8" s="398">
        <f t="shared" ref="AE8:AW8" si="3">SUM(AE9:AE19)</f>
        <v>0</v>
      </c>
      <c r="AF8" s="200">
        <f t="shared" si="3"/>
        <v>0</v>
      </c>
      <c r="AG8" s="200">
        <f t="shared" si="3"/>
        <v>0</v>
      </c>
      <c r="AH8" s="200">
        <f t="shared" si="3"/>
        <v>5000</v>
      </c>
      <c r="AI8" s="200">
        <f t="shared" si="3"/>
        <v>0</v>
      </c>
      <c r="AJ8" s="200">
        <f t="shared" si="3"/>
        <v>0</v>
      </c>
      <c r="AK8" s="200">
        <f t="shared" si="3"/>
        <v>0</v>
      </c>
      <c r="AL8" s="200">
        <f t="shared" si="3"/>
        <v>6000</v>
      </c>
      <c r="AM8" s="200">
        <f t="shared" si="3"/>
        <v>0</v>
      </c>
      <c r="AN8" s="200">
        <f t="shared" si="3"/>
        <v>0</v>
      </c>
      <c r="AO8" s="200">
        <f t="shared" si="3"/>
        <v>0</v>
      </c>
      <c r="AP8" s="200">
        <f t="shared" si="3"/>
        <v>6000</v>
      </c>
      <c r="AQ8" s="398">
        <f t="shared" si="3"/>
        <v>0</v>
      </c>
      <c r="AR8" s="200">
        <f t="shared" si="3"/>
        <v>0</v>
      </c>
      <c r="AS8" s="200">
        <f t="shared" si="3"/>
        <v>0</v>
      </c>
      <c r="AT8" s="200">
        <f t="shared" si="3"/>
        <v>0</v>
      </c>
      <c r="AU8" s="200">
        <f t="shared" si="3"/>
        <v>0</v>
      </c>
      <c r="AV8" s="200">
        <f t="shared" si="3"/>
        <v>0</v>
      </c>
      <c r="AW8" s="200">
        <f t="shared" si="3"/>
        <v>0</v>
      </c>
      <c r="AX8" s="198">
        <f>SUM(Q8:AW8)</f>
        <v>35100</v>
      </c>
      <c r="AY8" s="200">
        <f>+AX8+N8</f>
        <v>35100</v>
      </c>
      <c r="AZ8" s="440">
        <f t="shared" ref="AZ8:AZ58" si="4">+G8-AY8</f>
        <v>400</v>
      </c>
    </row>
    <row r="9" spans="1:53" s="4" customFormat="1" ht="15" customHeight="1" x14ac:dyDescent="0.2">
      <c r="A9" s="339"/>
      <c r="B9" s="468"/>
      <c r="C9" s="340" t="s">
        <v>5145</v>
      </c>
      <c r="D9" s="351"/>
      <c r="E9" s="204">
        <v>10000</v>
      </c>
      <c r="F9" s="370">
        <f>-E9+G9</f>
        <v>0</v>
      </c>
      <c r="G9" s="249">
        <v>10000</v>
      </c>
      <c r="H9" s="572">
        <f>SUM(N9:AW9)</f>
        <v>9600</v>
      </c>
      <c r="I9" s="221"/>
      <c r="J9" s="370">
        <f>-I9+K9</f>
        <v>0</v>
      </c>
      <c r="K9" s="249"/>
      <c r="L9" s="222"/>
      <c r="M9" s="249"/>
      <c r="N9" s="235"/>
      <c r="O9" s="235"/>
      <c r="P9" s="235"/>
      <c r="Q9" s="253"/>
      <c r="R9" s="250"/>
      <c r="S9" s="400"/>
      <c r="T9" s="395"/>
      <c r="U9" s="250"/>
      <c r="V9" s="250"/>
      <c r="W9" s="250"/>
      <c r="X9" s="591"/>
      <c r="Y9" s="250"/>
      <c r="Z9" s="250"/>
      <c r="AA9" s="250"/>
      <c r="AB9" s="250">
        <v>9600</v>
      </c>
      <c r="AC9" s="250"/>
      <c r="AD9" s="250"/>
      <c r="AE9" s="400"/>
      <c r="AF9" s="395"/>
      <c r="AG9" s="250"/>
      <c r="AH9" s="250"/>
      <c r="AI9" s="250"/>
      <c r="AJ9" s="250"/>
      <c r="AK9" s="250"/>
      <c r="AL9" s="250"/>
      <c r="AM9" s="250"/>
      <c r="AN9" s="250"/>
      <c r="AO9" s="250"/>
      <c r="AP9" s="250"/>
      <c r="AQ9" s="400"/>
      <c r="AR9" s="395"/>
      <c r="AS9" s="250"/>
      <c r="AT9" s="250"/>
      <c r="AU9" s="250"/>
      <c r="AV9" s="250"/>
      <c r="AW9" s="250"/>
      <c r="AX9" s="441">
        <f>SUM(Q9:AW9)</f>
        <v>9600</v>
      </c>
      <c r="AY9" s="442">
        <f>+AX9+N9</f>
        <v>9600</v>
      </c>
      <c r="AZ9" s="443">
        <f t="shared" si="4"/>
        <v>400</v>
      </c>
    </row>
    <row r="10" spans="1:53" s="4" customFormat="1" ht="15" hidden="1" customHeight="1" x14ac:dyDescent="0.2">
      <c r="A10" s="150"/>
      <c r="B10" s="459"/>
      <c r="C10" s="451"/>
      <c r="D10" s="451"/>
      <c r="E10" s="204"/>
      <c r="F10" s="370">
        <f t="shared" ref="F10:F64" si="5">-E10+G10</f>
        <v>0</v>
      </c>
      <c r="G10" s="256"/>
      <c r="H10" s="572">
        <f t="shared" ref="H10:H64" si="6">SUM(N10:AW10)</f>
        <v>0</v>
      </c>
      <c r="I10" s="224"/>
      <c r="J10" s="370">
        <f t="shared" ref="J10:J64" si="7">-I10+K10</f>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441">
        <f t="shared" ref="AX10:AX60" si="8">SUM(Q10:AW10)</f>
        <v>0</v>
      </c>
      <c r="AY10" s="442">
        <f t="shared" ref="AY10:AY60" si="9">+AX10+N10</f>
        <v>0</v>
      </c>
      <c r="AZ10" s="443">
        <f t="shared" si="4"/>
        <v>0</v>
      </c>
    </row>
    <row r="11" spans="1:53" s="4" customFormat="1" ht="15" hidden="1" customHeight="1" x14ac:dyDescent="0.2">
      <c r="A11" s="150"/>
      <c r="B11" s="459"/>
      <c r="C11" s="262"/>
      <c r="D11" s="373"/>
      <c r="E11" s="204"/>
      <c r="F11" s="370">
        <f t="shared" si="5"/>
        <v>0</v>
      </c>
      <c r="G11" s="256"/>
      <c r="H11" s="572">
        <f t="shared" si="6"/>
        <v>0</v>
      </c>
      <c r="I11" s="224"/>
      <c r="J11" s="370">
        <f t="shared" si="7"/>
        <v>0</v>
      </c>
      <c r="K11" s="249"/>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441">
        <f t="shared" si="8"/>
        <v>0</v>
      </c>
      <c r="AY11" s="442">
        <f t="shared" si="9"/>
        <v>0</v>
      </c>
      <c r="AZ11" s="443">
        <f t="shared" si="4"/>
        <v>0</v>
      </c>
    </row>
    <row r="12" spans="1:53" s="4" customFormat="1" ht="15" hidden="1" customHeight="1" x14ac:dyDescent="0.2">
      <c r="A12" s="150"/>
      <c r="B12" s="459"/>
      <c r="C12" s="262"/>
      <c r="D12" s="373"/>
      <c r="E12" s="204"/>
      <c r="F12" s="370">
        <f t="shared" si="5"/>
        <v>0</v>
      </c>
      <c r="G12" s="256"/>
      <c r="H12" s="572">
        <f t="shared" si="6"/>
        <v>0</v>
      </c>
      <c r="I12" s="224"/>
      <c r="J12" s="370">
        <f t="shared" si="7"/>
        <v>0</v>
      </c>
      <c r="K12" s="256"/>
      <c r="L12" s="225"/>
      <c r="M12" s="256"/>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441">
        <f t="shared" si="8"/>
        <v>0</v>
      </c>
      <c r="AY12" s="442">
        <f t="shared" si="9"/>
        <v>0</v>
      </c>
      <c r="AZ12" s="443">
        <f t="shared" si="4"/>
        <v>0</v>
      </c>
    </row>
    <row r="13" spans="1:53" s="4" customFormat="1" ht="15" hidden="1" customHeight="1" x14ac:dyDescent="0.2">
      <c r="A13" s="150"/>
      <c r="B13" s="459"/>
      <c r="C13" s="262"/>
      <c r="D13" s="373"/>
      <c r="E13" s="204"/>
      <c r="F13" s="370">
        <f t="shared" si="5"/>
        <v>0</v>
      </c>
      <c r="G13" s="256"/>
      <c r="H13" s="572">
        <f t="shared" si="6"/>
        <v>0</v>
      </c>
      <c r="I13" s="224"/>
      <c r="J13" s="370">
        <f t="shared" si="7"/>
        <v>0</v>
      </c>
      <c r="K13" s="256"/>
      <c r="L13" s="225"/>
      <c r="M13" s="256"/>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441">
        <f t="shared" si="8"/>
        <v>0</v>
      </c>
      <c r="AY13" s="442">
        <f t="shared" si="9"/>
        <v>0</v>
      </c>
      <c r="AZ13" s="443">
        <f t="shared" si="4"/>
        <v>0</v>
      </c>
    </row>
    <row r="14" spans="1:53" s="4" customFormat="1" ht="15" hidden="1" customHeight="1" x14ac:dyDescent="0.2">
      <c r="A14" s="150"/>
      <c r="B14" s="459"/>
      <c r="C14" s="262"/>
      <c r="D14" s="373"/>
      <c r="E14" s="204"/>
      <c r="F14" s="370">
        <f t="shared" si="5"/>
        <v>0</v>
      </c>
      <c r="G14" s="256"/>
      <c r="H14" s="572">
        <f t="shared" si="6"/>
        <v>0</v>
      </c>
      <c r="I14" s="224"/>
      <c r="J14" s="370">
        <f t="shared" si="7"/>
        <v>0</v>
      </c>
      <c r="K14" s="256"/>
      <c r="L14" s="225"/>
      <c r="M14" s="256"/>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441">
        <f t="shared" si="8"/>
        <v>0</v>
      </c>
      <c r="AY14" s="442">
        <f t="shared" si="9"/>
        <v>0</v>
      </c>
      <c r="AZ14" s="443">
        <f t="shared" si="4"/>
        <v>0</v>
      </c>
    </row>
    <row r="15" spans="1:53" s="4" customFormat="1" ht="15" hidden="1" customHeight="1" x14ac:dyDescent="0.2">
      <c r="A15" s="150"/>
      <c r="B15" s="459"/>
      <c r="C15" s="262"/>
      <c r="D15" s="373"/>
      <c r="E15" s="204"/>
      <c r="F15" s="370">
        <f t="shared" si="5"/>
        <v>0</v>
      </c>
      <c r="G15" s="256"/>
      <c r="H15" s="572">
        <f t="shared" si="6"/>
        <v>0</v>
      </c>
      <c r="I15" s="224"/>
      <c r="J15" s="370">
        <f t="shared" si="7"/>
        <v>0</v>
      </c>
      <c r="K15" s="256"/>
      <c r="L15" s="225"/>
      <c r="M15" s="256"/>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441">
        <f t="shared" si="8"/>
        <v>0</v>
      </c>
      <c r="AY15" s="442">
        <f t="shared" si="9"/>
        <v>0</v>
      </c>
      <c r="AZ15" s="443">
        <f t="shared" si="4"/>
        <v>0</v>
      </c>
    </row>
    <row r="16" spans="1:53" s="4" customFormat="1" ht="15" hidden="1" customHeight="1" x14ac:dyDescent="0.2">
      <c r="A16" s="150"/>
      <c r="B16" s="459"/>
      <c r="C16" s="262"/>
      <c r="D16" s="373"/>
      <c r="E16" s="204"/>
      <c r="F16" s="370">
        <f t="shared" si="5"/>
        <v>0</v>
      </c>
      <c r="G16" s="256"/>
      <c r="H16" s="572">
        <f t="shared" si="6"/>
        <v>0</v>
      </c>
      <c r="I16" s="224"/>
      <c r="J16" s="370">
        <f t="shared" si="7"/>
        <v>0</v>
      </c>
      <c r="K16" s="256"/>
      <c r="L16" s="225"/>
      <c r="M16" s="256"/>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441">
        <f t="shared" si="8"/>
        <v>0</v>
      </c>
      <c r="AY16" s="442">
        <f t="shared" si="9"/>
        <v>0</v>
      </c>
      <c r="AZ16" s="443">
        <f t="shared" si="4"/>
        <v>0</v>
      </c>
    </row>
    <row r="17" spans="1:52" s="4" customFormat="1" ht="15" customHeight="1" x14ac:dyDescent="0.2">
      <c r="A17" s="150"/>
      <c r="B17" s="459"/>
      <c r="C17" s="262" t="s">
        <v>5146</v>
      </c>
      <c r="D17" s="373"/>
      <c r="E17" s="204">
        <v>5000</v>
      </c>
      <c r="F17" s="370">
        <f t="shared" si="5"/>
        <v>0</v>
      </c>
      <c r="G17" s="256">
        <v>5000</v>
      </c>
      <c r="H17" s="572">
        <f t="shared" si="6"/>
        <v>5000</v>
      </c>
      <c r="I17" s="224"/>
      <c r="J17" s="370">
        <f t="shared" si="7"/>
        <v>0</v>
      </c>
      <c r="K17" s="256"/>
      <c r="L17" s="225"/>
      <c r="M17" s="256"/>
      <c r="N17" s="235"/>
      <c r="O17" s="235"/>
      <c r="P17" s="235"/>
      <c r="Q17" s="253"/>
      <c r="R17" s="250"/>
      <c r="S17" s="400"/>
      <c r="T17" s="395"/>
      <c r="U17" s="250"/>
      <c r="V17" s="250"/>
      <c r="W17" s="250"/>
      <c r="X17" s="250"/>
      <c r="Y17" s="250"/>
      <c r="Z17" s="250"/>
      <c r="AA17" s="250"/>
      <c r="AB17" s="250">
        <v>5000</v>
      </c>
      <c r="AC17" s="250"/>
      <c r="AD17" s="250"/>
      <c r="AE17" s="400"/>
      <c r="AF17" s="395"/>
      <c r="AG17" s="250"/>
      <c r="AH17" s="250"/>
      <c r="AI17" s="250"/>
      <c r="AJ17" s="250"/>
      <c r="AK17" s="250"/>
      <c r="AL17" s="250"/>
      <c r="AM17" s="250"/>
      <c r="AN17" s="250"/>
      <c r="AO17" s="250"/>
      <c r="AP17" s="250"/>
      <c r="AQ17" s="400"/>
      <c r="AR17" s="395"/>
      <c r="AS17" s="250"/>
      <c r="AT17" s="250"/>
      <c r="AU17" s="250"/>
      <c r="AV17" s="250"/>
      <c r="AW17" s="250"/>
      <c r="AX17" s="441">
        <f t="shared" si="8"/>
        <v>5000</v>
      </c>
      <c r="AY17" s="442">
        <f t="shared" si="9"/>
        <v>5000</v>
      </c>
      <c r="AZ17" s="443">
        <f t="shared" si="4"/>
        <v>0</v>
      </c>
    </row>
    <row r="18" spans="1:52" s="4" customFormat="1" ht="15" customHeight="1" x14ac:dyDescent="0.2">
      <c r="A18" s="150"/>
      <c r="B18" s="459" t="str">
        <f>+B8</f>
        <v>ZK109.K270.C700</v>
      </c>
      <c r="C18" s="262" t="s">
        <v>5147</v>
      </c>
      <c r="D18" s="373"/>
      <c r="E18" s="204">
        <v>20500</v>
      </c>
      <c r="F18" s="370">
        <f t="shared" si="5"/>
        <v>0</v>
      </c>
      <c r="G18" s="256">
        <v>20500</v>
      </c>
      <c r="H18" s="572">
        <f t="shared" si="6"/>
        <v>20500</v>
      </c>
      <c r="I18" s="224"/>
      <c r="J18" s="370">
        <f t="shared" si="7"/>
        <v>0</v>
      </c>
      <c r="K18" s="256"/>
      <c r="L18" s="225"/>
      <c r="M18" s="256"/>
      <c r="N18" s="223"/>
      <c r="O18" s="223"/>
      <c r="P18" s="223"/>
      <c r="Q18" s="253"/>
      <c r="R18" s="250"/>
      <c r="S18" s="400"/>
      <c r="T18" s="395"/>
      <c r="U18" s="250"/>
      <c r="V18" s="250"/>
      <c r="W18" s="250"/>
      <c r="X18" s="250"/>
      <c r="Y18" s="250"/>
      <c r="Z18" s="250"/>
      <c r="AA18" s="250"/>
      <c r="AB18" s="250"/>
      <c r="AC18" s="250"/>
      <c r="AD18" s="250">
        <v>3500</v>
      </c>
      <c r="AE18" s="400"/>
      <c r="AF18" s="395"/>
      <c r="AG18" s="250"/>
      <c r="AH18" s="250">
        <v>5000</v>
      </c>
      <c r="AI18" s="250"/>
      <c r="AJ18" s="250"/>
      <c r="AK18" s="250"/>
      <c r="AL18" s="250">
        <v>6000</v>
      </c>
      <c r="AM18" s="250"/>
      <c r="AN18" s="250"/>
      <c r="AO18" s="250"/>
      <c r="AP18" s="250">
        <v>6000</v>
      </c>
      <c r="AQ18" s="400"/>
      <c r="AR18" s="395"/>
      <c r="AS18" s="250"/>
      <c r="AT18" s="250"/>
      <c r="AU18" s="250"/>
      <c r="AV18" s="250"/>
      <c r="AW18" s="250"/>
      <c r="AX18" s="441">
        <f t="shared" si="8"/>
        <v>20500</v>
      </c>
      <c r="AY18" s="442">
        <f t="shared" si="9"/>
        <v>20500</v>
      </c>
      <c r="AZ18" s="443">
        <f t="shared" si="4"/>
        <v>0</v>
      </c>
    </row>
    <row r="19" spans="1:52" s="4" customFormat="1" ht="15" customHeight="1" thickBot="1" x14ac:dyDescent="0.3">
      <c r="A19" s="170"/>
      <c r="B19" s="460"/>
      <c r="C19" s="280" t="s">
        <v>301</v>
      </c>
      <c r="D19" s="280"/>
      <c r="E19" s="277"/>
      <c r="F19" s="370">
        <f t="shared" si="5"/>
        <v>0</v>
      </c>
      <c r="G19" s="277"/>
      <c r="H19" s="579">
        <f>SUM(N19:AW19)-P19</f>
        <v>1700</v>
      </c>
      <c r="I19" s="227"/>
      <c r="J19" s="370">
        <f t="shared" si="7"/>
        <v>0</v>
      </c>
      <c r="K19" s="277">
        <v>0</v>
      </c>
      <c r="L19" s="228"/>
      <c r="M19" s="277"/>
      <c r="N19" s="235">
        <f>+IFERROR(VLOOKUP(B18,Sheet1!B:D,2,FALSE),0)</f>
        <v>0</v>
      </c>
      <c r="O19" s="235">
        <f>+IFERROR(VLOOKUP(B18,Sheet1!B:D,3,FALSE),0)</f>
        <v>1700</v>
      </c>
      <c r="P19" s="235">
        <f>+IFERROR(VLOOKUP(B18,Sheet1!B:E,4,FALSE),0)</f>
        <v>0</v>
      </c>
      <c r="Q19" s="264"/>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441">
        <f t="shared" si="8"/>
        <v>0</v>
      </c>
      <c r="AY19" s="442">
        <f t="shared" si="9"/>
        <v>0</v>
      </c>
      <c r="AZ19" s="443">
        <f t="shared" si="4"/>
        <v>0</v>
      </c>
    </row>
    <row r="20" spans="1:52" s="4" customFormat="1" ht="15" customHeight="1" x14ac:dyDescent="0.2">
      <c r="A20" s="196" t="s">
        <v>190</v>
      </c>
      <c r="B20" s="458" t="str">
        <f>+LEFT($E$5,5)&amp;"."&amp;A20&amp;"."&amp;$E$3</f>
        <v>ZK109.K271.C700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198">
        <f>SUM(P21:P26)</f>
        <v>0</v>
      </c>
      <c r="Q20" s="265">
        <f>SUM(Q21:Q26)</f>
        <v>0</v>
      </c>
      <c r="R20" s="269">
        <f>SUM(R21:R26)</f>
        <v>0</v>
      </c>
      <c r="S20" s="401">
        <f t="shared" ref="S20:Y20" si="11">SUM(S21:S26)</f>
        <v>0</v>
      </c>
      <c r="T20" s="411">
        <f t="shared" si="11"/>
        <v>0</v>
      </c>
      <c r="U20" s="269">
        <f t="shared" si="11"/>
        <v>0</v>
      </c>
      <c r="V20" s="269">
        <f t="shared" si="11"/>
        <v>0</v>
      </c>
      <c r="W20" s="269">
        <f t="shared" si="11"/>
        <v>0</v>
      </c>
      <c r="X20" s="269">
        <f t="shared" si="11"/>
        <v>0</v>
      </c>
      <c r="Y20" s="269">
        <f t="shared" si="11"/>
        <v>0</v>
      </c>
      <c r="Z20" s="269">
        <f t="shared" ref="Z20:AD20" si="12">SUM(Z21:Z26)</f>
        <v>0</v>
      </c>
      <c r="AA20" s="269">
        <f t="shared" si="12"/>
        <v>0</v>
      </c>
      <c r="AB20" s="269">
        <f t="shared" si="12"/>
        <v>0</v>
      </c>
      <c r="AC20" s="269">
        <f t="shared" si="12"/>
        <v>0</v>
      </c>
      <c r="AD20" s="269">
        <f t="shared" si="12"/>
        <v>0</v>
      </c>
      <c r="AE20" s="401">
        <f t="shared" ref="AE20" si="13">SUM(AE21:AE26)</f>
        <v>0</v>
      </c>
      <c r="AF20" s="411">
        <f t="shared" ref="AF20" si="14">SUM(AF21:AF26)</f>
        <v>0</v>
      </c>
      <c r="AG20" s="269">
        <f t="shared" ref="AG20" si="15">SUM(AG21:AG26)</f>
        <v>0</v>
      </c>
      <c r="AH20" s="269">
        <f t="shared" ref="AH20" si="16">SUM(AH21:AH26)</f>
        <v>0</v>
      </c>
      <c r="AI20" s="269">
        <f t="shared" ref="AI20" si="17">SUM(AI21:AI26)</f>
        <v>0</v>
      </c>
      <c r="AJ20" s="269">
        <f t="shared" ref="AJ20" si="18">SUM(AJ21:AJ26)</f>
        <v>0</v>
      </c>
      <c r="AK20" s="269">
        <f t="shared" ref="AK20" si="19">SUM(AK21:AK26)</f>
        <v>0</v>
      </c>
      <c r="AL20" s="269">
        <f t="shared" ref="AL20" si="20">SUM(AL21:AL26)</f>
        <v>0</v>
      </c>
      <c r="AM20" s="269">
        <f t="shared" ref="AM20" si="21">SUM(AM21:AM26)</f>
        <v>0</v>
      </c>
      <c r="AN20" s="269">
        <f t="shared" ref="AN20" si="22">SUM(AN21:AN26)</f>
        <v>0</v>
      </c>
      <c r="AO20" s="269">
        <f t="shared" ref="AO20" si="23">SUM(AO21:AO26)</f>
        <v>0</v>
      </c>
      <c r="AP20" s="269">
        <f t="shared" ref="AP20" si="24">SUM(AP21:AP26)</f>
        <v>0</v>
      </c>
      <c r="AQ20" s="401">
        <f t="shared" ref="AQ20" si="25">SUM(AQ21:AQ26)</f>
        <v>0</v>
      </c>
      <c r="AR20" s="411">
        <f t="shared" ref="AR20" si="26">SUM(AR21:AR26)</f>
        <v>0</v>
      </c>
      <c r="AS20" s="269">
        <f t="shared" ref="AS20" si="27">SUM(AS21:AS26)</f>
        <v>0</v>
      </c>
      <c r="AT20" s="269">
        <f t="shared" ref="AT20" si="28">SUM(AT21:AT26)</f>
        <v>0</v>
      </c>
      <c r="AU20" s="269">
        <f t="shared" ref="AU20" si="29">SUM(AU21:AU26)</f>
        <v>0</v>
      </c>
      <c r="AV20" s="269">
        <f t="shared" ref="AV20" si="30">SUM(AV21:AV26)</f>
        <v>0</v>
      </c>
      <c r="AW20" s="269">
        <f t="shared" ref="AW20" si="31">SUM(AW21:AW26)</f>
        <v>0</v>
      </c>
      <c r="AX20" s="441">
        <f t="shared" si="8"/>
        <v>0</v>
      </c>
      <c r="AY20" s="442">
        <f t="shared" si="9"/>
        <v>0</v>
      </c>
      <c r="AZ20" s="443">
        <f t="shared" si="4"/>
        <v>0</v>
      </c>
    </row>
    <row r="21" spans="1:52"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235"/>
      <c r="Q21" s="362"/>
      <c r="R21" s="363"/>
      <c r="S21" s="402"/>
      <c r="T21" s="412"/>
      <c r="U21" s="363"/>
      <c r="V21" s="363"/>
      <c r="W21" s="363"/>
      <c r="X21" s="363"/>
      <c r="Y21" s="363"/>
      <c r="Z21" s="363"/>
      <c r="AA21" s="363"/>
      <c r="AB21" s="363"/>
      <c r="AC21" s="363"/>
      <c r="AD21" s="363"/>
      <c r="AE21" s="402"/>
      <c r="AF21" s="412"/>
      <c r="AG21" s="363"/>
      <c r="AH21" s="363"/>
      <c r="AI21" s="363"/>
      <c r="AJ21" s="363"/>
      <c r="AK21" s="363"/>
      <c r="AL21" s="363"/>
      <c r="AM21" s="363"/>
      <c r="AN21" s="363"/>
      <c r="AO21" s="363"/>
      <c r="AP21" s="363"/>
      <c r="AQ21" s="402"/>
      <c r="AR21" s="412"/>
      <c r="AS21" s="363"/>
      <c r="AT21" s="363"/>
      <c r="AU21" s="363"/>
      <c r="AV21" s="363"/>
      <c r="AW21" s="363"/>
      <c r="AX21" s="441">
        <f t="shared" si="8"/>
        <v>0</v>
      </c>
      <c r="AY21" s="442">
        <f t="shared" si="9"/>
        <v>0</v>
      </c>
      <c r="AZ21" s="443">
        <f t="shared" si="4"/>
        <v>0</v>
      </c>
    </row>
    <row r="22" spans="1:52"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266"/>
      <c r="Q22" s="362"/>
      <c r="R22" s="363"/>
      <c r="S22" s="402"/>
      <c r="T22" s="412"/>
      <c r="U22" s="363"/>
      <c r="V22" s="363"/>
      <c r="W22" s="363"/>
      <c r="X22" s="363"/>
      <c r="Y22" s="363"/>
      <c r="Z22" s="363"/>
      <c r="AA22" s="363"/>
      <c r="AB22" s="363"/>
      <c r="AC22" s="363"/>
      <c r="AD22" s="363"/>
      <c r="AE22" s="402"/>
      <c r="AF22" s="412"/>
      <c r="AG22" s="363"/>
      <c r="AH22" s="363"/>
      <c r="AI22" s="363"/>
      <c r="AJ22" s="363"/>
      <c r="AK22" s="363"/>
      <c r="AL22" s="363"/>
      <c r="AM22" s="363"/>
      <c r="AN22" s="363"/>
      <c r="AO22" s="363"/>
      <c r="AP22" s="363"/>
      <c r="AQ22" s="402"/>
      <c r="AR22" s="412"/>
      <c r="AS22" s="363"/>
      <c r="AT22" s="363"/>
      <c r="AU22" s="363"/>
      <c r="AV22" s="363"/>
      <c r="AW22" s="363"/>
      <c r="AX22" s="441">
        <f>SUM(Q22:AW22)</f>
        <v>0</v>
      </c>
      <c r="AY22" s="442">
        <f>+AX22+N22</f>
        <v>0</v>
      </c>
      <c r="AZ22" s="443">
        <f>+G22-AY22</f>
        <v>0</v>
      </c>
    </row>
    <row r="23" spans="1:52"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266"/>
      <c r="Q23" s="362"/>
      <c r="R23" s="363"/>
      <c r="S23" s="402"/>
      <c r="T23" s="412"/>
      <c r="U23" s="363"/>
      <c r="V23" s="363"/>
      <c r="W23" s="363"/>
      <c r="X23" s="363"/>
      <c r="Y23" s="363"/>
      <c r="Z23" s="363"/>
      <c r="AA23" s="363"/>
      <c r="AB23" s="363"/>
      <c r="AC23" s="363"/>
      <c r="AD23" s="363"/>
      <c r="AE23" s="402"/>
      <c r="AF23" s="412"/>
      <c r="AG23" s="363"/>
      <c r="AH23" s="363"/>
      <c r="AI23" s="363"/>
      <c r="AJ23" s="363"/>
      <c r="AK23" s="363"/>
      <c r="AL23" s="363"/>
      <c r="AM23" s="363"/>
      <c r="AN23" s="363"/>
      <c r="AO23" s="363"/>
      <c r="AP23" s="363"/>
      <c r="AQ23" s="402"/>
      <c r="AR23" s="412"/>
      <c r="AS23" s="363"/>
      <c r="AT23" s="363"/>
      <c r="AU23" s="363"/>
      <c r="AV23" s="363"/>
      <c r="AW23" s="363"/>
      <c r="AX23" s="441">
        <f>SUM(Q23:AW23)</f>
        <v>0</v>
      </c>
      <c r="AY23" s="442">
        <f>+AX23+N23</f>
        <v>0</v>
      </c>
      <c r="AZ23" s="443">
        <f>+G23-AY23</f>
        <v>0</v>
      </c>
    </row>
    <row r="24" spans="1:52"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266"/>
      <c r="Q24" s="362"/>
      <c r="R24" s="363"/>
      <c r="S24" s="402"/>
      <c r="T24" s="412"/>
      <c r="U24" s="363"/>
      <c r="V24" s="363"/>
      <c r="W24" s="363"/>
      <c r="X24" s="363"/>
      <c r="Y24" s="363"/>
      <c r="Z24" s="363"/>
      <c r="AA24" s="363"/>
      <c r="AB24" s="363"/>
      <c r="AC24" s="363"/>
      <c r="AD24" s="363"/>
      <c r="AE24" s="402"/>
      <c r="AF24" s="412"/>
      <c r="AG24" s="363"/>
      <c r="AH24" s="363"/>
      <c r="AI24" s="363"/>
      <c r="AJ24" s="363"/>
      <c r="AK24" s="363"/>
      <c r="AL24" s="363"/>
      <c r="AM24" s="363"/>
      <c r="AN24" s="363"/>
      <c r="AO24" s="363"/>
      <c r="AP24" s="363"/>
      <c r="AQ24" s="402"/>
      <c r="AR24" s="412"/>
      <c r="AS24" s="363"/>
      <c r="AT24" s="363"/>
      <c r="AU24" s="363"/>
      <c r="AV24" s="363"/>
      <c r="AW24" s="363"/>
      <c r="AX24" s="441">
        <f>SUM(Q24:AW24)</f>
        <v>0</v>
      </c>
      <c r="AY24" s="442">
        <f>+AX24+N24</f>
        <v>0</v>
      </c>
      <c r="AZ24" s="443">
        <f>+G24-AY24</f>
        <v>0</v>
      </c>
    </row>
    <row r="25" spans="1:52" s="4" customFormat="1" ht="15" customHeight="1" x14ac:dyDescent="0.2">
      <c r="A25" s="339"/>
      <c r="B25" s="468" t="str">
        <f>+B20</f>
        <v>ZK109.K271.C700</v>
      </c>
      <c r="C25" s="340"/>
      <c r="D25" s="346"/>
      <c r="E25" s="249"/>
      <c r="F25" s="370">
        <f t="shared" si="5"/>
        <v>0</v>
      </c>
      <c r="G25" s="249">
        <v>0</v>
      </c>
      <c r="H25" s="572">
        <f t="shared" si="6"/>
        <v>0</v>
      </c>
      <c r="I25" s="231"/>
      <c r="J25" s="370">
        <f t="shared" si="7"/>
        <v>0</v>
      </c>
      <c r="K25" s="249">
        <v>0</v>
      </c>
      <c r="L25" s="232"/>
      <c r="M25" s="249"/>
      <c r="N25" s="235"/>
      <c r="O25" s="235"/>
      <c r="P25" s="235"/>
      <c r="Q25" s="362"/>
      <c r="R25" s="363"/>
      <c r="S25" s="402"/>
      <c r="T25" s="412"/>
      <c r="U25" s="363"/>
      <c r="V25" s="363"/>
      <c r="W25" s="363"/>
      <c r="X25" s="363"/>
      <c r="Y25" s="363"/>
      <c r="Z25" s="363"/>
      <c r="AA25" s="363"/>
      <c r="AB25" s="363"/>
      <c r="AC25" s="363"/>
      <c r="AD25" s="363"/>
      <c r="AE25" s="402"/>
      <c r="AF25" s="412"/>
      <c r="AG25" s="363"/>
      <c r="AH25" s="363"/>
      <c r="AI25" s="363"/>
      <c r="AJ25" s="363"/>
      <c r="AK25" s="363"/>
      <c r="AL25" s="363"/>
      <c r="AM25" s="363"/>
      <c r="AN25" s="363"/>
      <c r="AO25" s="363"/>
      <c r="AP25" s="363"/>
      <c r="AQ25" s="402"/>
      <c r="AR25" s="412"/>
      <c r="AS25" s="363"/>
      <c r="AT25" s="363"/>
      <c r="AU25" s="363"/>
      <c r="AV25" s="363"/>
      <c r="AW25" s="363"/>
      <c r="AX25" s="441">
        <f>SUM(Q25:AW25)</f>
        <v>0</v>
      </c>
      <c r="AY25" s="442">
        <f>+AX25+N25</f>
        <v>0</v>
      </c>
      <c r="AZ25" s="443">
        <f>+G25-AY25</f>
        <v>0</v>
      </c>
    </row>
    <row r="26" spans="1:52"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235">
        <f>+IFERROR(VLOOKUP(C25,Sheet1!C:E,3,FALSE)+VLOOKUP(C25,Sheet1!C:F,4,FALSE),0)</f>
        <v>0</v>
      </c>
      <c r="Q26" s="364"/>
      <c r="R26" s="365"/>
      <c r="S26" s="403"/>
      <c r="T26" s="413"/>
      <c r="U26" s="365"/>
      <c r="V26" s="365"/>
      <c r="W26" s="365"/>
      <c r="X26" s="365"/>
      <c r="Y26" s="365"/>
      <c r="Z26" s="365"/>
      <c r="AA26" s="365"/>
      <c r="AB26" s="365"/>
      <c r="AC26" s="365"/>
      <c r="AD26" s="365"/>
      <c r="AE26" s="403"/>
      <c r="AF26" s="413"/>
      <c r="AG26" s="365"/>
      <c r="AH26" s="365"/>
      <c r="AI26" s="365"/>
      <c r="AJ26" s="365"/>
      <c r="AK26" s="365"/>
      <c r="AL26" s="365"/>
      <c r="AM26" s="365"/>
      <c r="AN26" s="365"/>
      <c r="AO26" s="365"/>
      <c r="AP26" s="365"/>
      <c r="AQ26" s="403"/>
      <c r="AR26" s="413"/>
      <c r="AS26" s="365"/>
      <c r="AT26" s="365"/>
      <c r="AU26" s="365"/>
      <c r="AV26" s="365"/>
      <c r="AW26" s="365"/>
      <c r="AX26" s="441">
        <f t="shared" si="8"/>
        <v>0</v>
      </c>
      <c r="AY26" s="442">
        <f t="shared" si="9"/>
        <v>0</v>
      </c>
      <c r="AZ26" s="443">
        <f t="shared" si="4"/>
        <v>0</v>
      </c>
    </row>
    <row r="27" spans="1:52" s="4" customFormat="1" ht="15" customHeight="1" x14ac:dyDescent="0.2">
      <c r="A27" s="196" t="s">
        <v>192</v>
      </c>
      <c r="B27" s="458" t="str">
        <f>+LEFT($E$5,5)&amp;"."&amp;A27&amp;"."&amp;$E$3</f>
        <v>ZK109.K138.C700</v>
      </c>
      <c r="C27" s="343" t="s">
        <v>193</v>
      </c>
      <c r="D27" s="343"/>
      <c r="E27" s="229">
        <f t="shared" ref="E27:L27" si="32">SUM(E28:E33)</f>
        <v>0</v>
      </c>
      <c r="F27" s="433">
        <f t="shared" si="32"/>
        <v>0</v>
      </c>
      <c r="G27" s="229">
        <f t="shared" si="32"/>
        <v>0</v>
      </c>
      <c r="H27" s="229">
        <f t="shared" si="32"/>
        <v>1545</v>
      </c>
      <c r="I27" s="203">
        <f t="shared" si="32"/>
        <v>0</v>
      </c>
      <c r="J27" s="321">
        <f t="shared" si="32"/>
        <v>0</v>
      </c>
      <c r="K27" s="203">
        <f t="shared" si="32"/>
        <v>0</v>
      </c>
      <c r="L27" s="219">
        <f t="shared" si="32"/>
        <v>0</v>
      </c>
      <c r="M27" s="219"/>
      <c r="N27" s="198"/>
      <c r="O27" s="198"/>
      <c r="P27" s="198"/>
      <c r="Q27" s="265">
        <f>SUM(Q28:Q33)</f>
        <v>0</v>
      </c>
      <c r="R27" s="269">
        <f>SUM(R28:R33)</f>
        <v>0</v>
      </c>
      <c r="S27" s="401">
        <f t="shared" ref="S27:Y27" si="33">SUM(S28:S33)</f>
        <v>0</v>
      </c>
      <c r="T27" s="411">
        <f t="shared" si="33"/>
        <v>0</v>
      </c>
      <c r="U27" s="269">
        <f t="shared" si="33"/>
        <v>0</v>
      </c>
      <c r="V27" s="269">
        <f t="shared" si="33"/>
        <v>0</v>
      </c>
      <c r="W27" s="269">
        <f t="shared" si="33"/>
        <v>0</v>
      </c>
      <c r="X27" s="269">
        <f t="shared" si="33"/>
        <v>0</v>
      </c>
      <c r="Y27" s="269">
        <f t="shared" si="33"/>
        <v>0</v>
      </c>
      <c r="Z27" s="269">
        <f t="shared" ref="Z27:AD27" si="34">SUM(Z28:Z33)</f>
        <v>0</v>
      </c>
      <c r="AA27" s="269">
        <f t="shared" si="34"/>
        <v>0</v>
      </c>
      <c r="AB27" s="269">
        <f t="shared" si="34"/>
        <v>0</v>
      </c>
      <c r="AC27" s="269">
        <f t="shared" si="34"/>
        <v>0</v>
      </c>
      <c r="AD27" s="269">
        <f t="shared" si="34"/>
        <v>0</v>
      </c>
      <c r="AE27" s="401">
        <f t="shared" ref="AE27" si="35">SUM(AE28:AE33)</f>
        <v>0</v>
      </c>
      <c r="AF27" s="411">
        <f t="shared" ref="AF27" si="36">SUM(AF28:AF33)</f>
        <v>0</v>
      </c>
      <c r="AG27" s="269">
        <f t="shared" ref="AG27" si="37">SUM(AG28:AG33)</f>
        <v>0</v>
      </c>
      <c r="AH27" s="269">
        <f t="shared" ref="AH27" si="38">SUM(AH28:AH33)</f>
        <v>0</v>
      </c>
      <c r="AI27" s="269">
        <f t="shared" ref="AI27" si="39">SUM(AI28:AI33)</f>
        <v>0</v>
      </c>
      <c r="AJ27" s="269">
        <f t="shared" ref="AJ27" si="40">SUM(AJ28:AJ33)</f>
        <v>0</v>
      </c>
      <c r="AK27" s="269">
        <f t="shared" ref="AK27" si="41">SUM(AK28:AK33)</f>
        <v>0</v>
      </c>
      <c r="AL27" s="269">
        <f t="shared" ref="AL27" si="42">SUM(AL28:AL33)</f>
        <v>0</v>
      </c>
      <c r="AM27" s="269">
        <f t="shared" ref="AM27" si="43">SUM(AM28:AM33)</f>
        <v>0</v>
      </c>
      <c r="AN27" s="269">
        <f t="shared" ref="AN27" si="44">SUM(AN28:AN33)</f>
        <v>0</v>
      </c>
      <c r="AO27" s="269">
        <f t="shared" ref="AO27" si="45">SUM(AO28:AO33)</f>
        <v>0</v>
      </c>
      <c r="AP27" s="269">
        <f t="shared" ref="AP27" si="46">SUM(AP28:AP33)</f>
        <v>0</v>
      </c>
      <c r="AQ27" s="401">
        <f t="shared" ref="AQ27" si="47">SUM(AQ28:AQ33)</f>
        <v>0</v>
      </c>
      <c r="AR27" s="411">
        <f t="shared" ref="AR27" si="48">SUM(AR28:AR33)</f>
        <v>0</v>
      </c>
      <c r="AS27" s="269">
        <f t="shared" ref="AS27" si="49">SUM(AS28:AS33)</f>
        <v>0</v>
      </c>
      <c r="AT27" s="269">
        <f t="shared" ref="AT27" si="50">SUM(AT28:AT33)</f>
        <v>0</v>
      </c>
      <c r="AU27" s="269">
        <f t="shared" ref="AU27" si="51">SUM(AU28:AU33)</f>
        <v>0</v>
      </c>
      <c r="AV27" s="269">
        <f t="shared" ref="AV27" si="52">SUM(AV28:AV33)</f>
        <v>0</v>
      </c>
      <c r="AW27" s="269">
        <f t="shared" ref="AW27" si="53">SUM(AW28:AW33)</f>
        <v>0</v>
      </c>
      <c r="AX27" s="441">
        <f t="shared" si="8"/>
        <v>0</v>
      </c>
      <c r="AY27" s="442">
        <f t="shared" si="9"/>
        <v>0</v>
      </c>
      <c r="AZ27" s="443">
        <f t="shared" si="4"/>
        <v>0</v>
      </c>
    </row>
    <row r="28" spans="1:52"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235"/>
      <c r="Q28" s="362"/>
      <c r="R28" s="363"/>
      <c r="S28" s="402"/>
      <c r="T28" s="412"/>
      <c r="U28" s="363"/>
      <c r="V28" s="363"/>
      <c r="W28" s="363"/>
      <c r="X28" s="363"/>
      <c r="Y28" s="363"/>
      <c r="Z28" s="363"/>
      <c r="AA28" s="363"/>
      <c r="AB28" s="363"/>
      <c r="AC28" s="363"/>
      <c r="AD28" s="363"/>
      <c r="AE28" s="402"/>
      <c r="AF28" s="412"/>
      <c r="AG28" s="363"/>
      <c r="AH28" s="363"/>
      <c r="AI28" s="363"/>
      <c r="AJ28" s="363"/>
      <c r="AK28" s="363"/>
      <c r="AL28" s="363"/>
      <c r="AM28" s="363"/>
      <c r="AN28" s="363"/>
      <c r="AO28" s="363"/>
      <c r="AP28" s="363"/>
      <c r="AQ28" s="402"/>
      <c r="AR28" s="412"/>
      <c r="AS28" s="363"/>
      <c r="AT28" s="363"/>
      <c r="AU28" s="363"/>
      <c r="AV28" s="363"/>
      <c r="AW28" s="363"/>
      <c r="AX28" s="441">
        <f t="shared" si="8"/>
        <v>0</v>
      </c>
      <c r="AY28" s="442">
        <f t="shared" si="9"/>
        <v>0</v>
      </c>
      <c r="AZ28" s="443">
        <f t="shared" si="4"/>
        <v>0</v>
      </c>
    </row>
    <row r="29" spans="1:52"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266"/>
      <c r="Q29" s="362"/>
      <c r="R29" s="363"/>
      <c r="S29" s="402"/>
      <c r="T29" s="412"/>
      <c r="U29" s="363"/>
      <c r="V29" s="363"/>
      <c r="W29" s="363"/>
      <c r="X29" s="363"/>
      <c r="Y29" s="363"/>
      <c r="Z29" s="363"/>
      <c r="AA29" s="363"/>
      <c r="AB29" s="363"/>
      <c r="AC29" s="363"/>
      <c r="AD29" s="363"/>
      <c r="AE29" s="402"/>
      <c r="AF29" s="412"/>
      <c r="AG29" s="363"/>
      <c r="AH29" s="363"/>
      <c r="AI29" s="363"/>
      <c r="AJ29" s="363"/>
      <c r="AK29" s="363"/>
      <c r="AL29" s="363"/>
      <c r="AM29" s="363"/>
      <c r="AN29" s="363"/>
      <c r="AO29" s="363"/>
      <c r="AP29" s="363"/>
      <c r="AQ29" s="402"/>
      <c r="AR29" s="412"/>
      <c r="AS29" s="363"/>
      <c r="AT29" s="363"/>
      <c r="AU29" s="363"/>
      <c r="AV29" s="363"/>
      <c r="AW29" s="363"/>
      <c r="AX29" s="441">
        <f>SUM(Q29:AW29)</f>
        <v>0</v>
      </c>
      <c r="AY29" s="442">
        <f>+AX29+N29</f>
        <v>0</v>
      </c>
      <c r="AZ29" s="443">
        <f>+G29-AY29</f>
        <v>0</v>
      </c>
    </row>
    <row r="30" spans="1:52"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266"/>
      <c r="Q30" s="362"/>
      <c r="R30" s="363"/>
      <c r="S30" s="402"/>
      <c r="T30" s="412"/>
      <c r="U30" s="363"/>
      <c r="V30" s="363"/>
      <c r="W30" s="363"/>
      <c r="X30" s="363"/>
      <c r="Y30" s="363"/>
      <c r="Z30" s="363"/>
      <c r="AA30" s="363"/>
      <c r="AB30" s="363"/>
      <c r="AC30" s="363"/>
      <c r="AD30" s="363"/>
      <c r="AE30" s="402"/>
      <c r="AF30" s="412"/>
      <c r="AG30" s="363"/>
      <c r="AH30" s="363"/>
      <c r="AI30" s="363"/>
      <c r="AJ30" s="363"/>
      <c r="AK30" s="363"/>
      <c r="AL30" s="363"/>
      <c r="AM30" s="363"/>
      <c r="AN30" s="363"/>
      <c r="AO30" s="363"/>
      <c r="AP30" s="363"/>
      <c r="AQ30" s="402"/>
      <c r="AR30" s="412"/>
      <c r="AS30" s="363"/>
      <c r="AT30" s="363"/>
      <c r="AU30" s="363"/>
      <c r="AV30" s="363"/>
      <c r="AW30" s="363"/>
      <c r="AX30" s="441">
        <f>SUM(Q30:AW30)</f>
        <v>0</v>
      </c>
      <c r="AY30" s="442">
        <f>+AX30+N30</f>
        <v>0</v>
      </c>
      <c r="AZ30" s="443">
        <f>+G30-AY30</f>
        <v>0</v>
      </c>
    </row>
    <row r="31" spans="1:52"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266"/>
      <c r="Q31" s="362"/>
      <c r="R31" s="363"/>
      <c r="S31" s="402"/>
      <c r="T31" s="412"/>
      <c r="U31" s="363"/>
      <c r="V31" s="363"/>
      <c r="W31" s="363"/>
      <c r="X31" s="363"/>
      <c r="Y31" s="363"/>
      <c r="Z31" s="363"/>
      <c r="AA31" s="363"/>
      <c r="AB31" s="363"/>
      <c r="AC31" s="363"/>
      <c r="AD31" s="363"/>
      <c r="AE31" s="402"/>
      <c r="AF31" s="412"/>
      <c r="AG31" s="363"/>
      <c r="AH31" s="363"/>
      <c r="AI31" s="363"/>
      <c r="AJ31" s="363"/>
      <c r="AK31" s="363"/>
      <c r="AL31" s="363"/>
      <c r="AM31" s="363"/>
      <c r="AN31" s="363"/>
      <c r="AO31" s="363"/>
      <c r="AP31" s="363"/>
      <c r="AQ31" s="402"/>
      <c r="AR31" s="412"/>
      <c r="AS31" s="363"/>
      <c r="AT31" s="363"/>
      <c r="AU31" s="363"/>
      <c r="AV31" s="363"/>
      <c r="AW31" s="363"/>
      <c r="AX31" s="441">
        <f>SUM(Q31:AW31)</f>
        <v>0</v>
      </c>
      <c r="AY31" s="442">
        <f>+AX31+N31</f>
        <v>0</v>
      </c>
      <c r="AZ31" s="443">
        <f>+G31-AY31</f>
        <v>0</v>
      </c>
    </row>
    <row r="32" spans="1:52" s="4" customFormat="1" ht="15" customHeight="1" x14ac:dyDescent="0.2">
      <c r="A32" s="344"/>
      <c r="B32" s="469" t="str">
        <f>+B27</f>
        <v>ZK109.K138.C700</v>
      </c>
      <c r="C32" s="340"/>
      <c r="D32" s="756"/>
      <c r="E32" s="249"/>
      <c r="F32" s="370">
        <f t="shared" si="5"/>
        <v>0</v>
      </c>
      <c r="G32" s="249"/>
      <c r="H32" s="572">
        <f t="shared" si="6"/>
        <v>0</v>
      </c>
      <c r="I32" s="231"/>
      <c r="J32" s="370">
        <f t="shared" si="7"/>
        <v>0</v>
      </c>
      <c r="K32" s="249">
        <v>0</v>
      </c>
      <c r="L32" s="232"/>
      <c r="M32" s="249"/>
      <c r="N32" s="266"/>
      <c r="O32" s="266"/>
      <c r="P32" s="266"/>
      <c r="Q32" s="362"/>
      <c r="R32" s="363"/>
      <c r="S32" s="402"/>
      <c r="T32" s="412"/>
      <c r="U32" s="363"/>
      <c r="V32" s="363"/>
      <c r="W32" s="363"/>
      <c r="X32" s="363"/>
      <c r="Y32" s="363"/>
      <c r="Z32" s="363"/>
      <c r="AA32" s="363"/>
      <c r="AB32" s="363"/>
      <c r="AC32" s="363"/>
      <c r="AD32" s="363"/>
      <c r="AE32" s="402"/>
      <c r="AF32" s="412"/>
      <c r="AG32" s="363"/>
      <c r="AH32" s="363"/>
      <c r="AI32" s="363"/>
      <c r="AJ32" s="363"/>
      <c r="AK32" s="363"/>
      <c r="AL32" s="363"/>
      <c r="AM32" s="363"/>
      <c r="AN32" s="363"/>
      <c r="AO32" s="363"/>
      <c r="AP32" s="363"/>
      <c r="AQ32" s="402"/>
      <c r="AR32" s="412"/>
      <c r="AS32" s="363"/>
      <c r="AT32" s="363"/>
      <c r="AU32" s="363"/>
      <c r="AV32" s="363"/>
      <c r="AW32" s="363"/>
      <c r="AX32" s="441">
        <f>SUM(Q32:AW32)</f>
        <v>0</v>
      </c>
      <c r="AY32" s="442">
        <f>+AX32+N32</f>
        <v>0</v>
      </c>
      <c r="AZ32" s="443">
        <f>+G32-AY32</f>
        <v>0</v>
      </c>
    </row>
    <row r="33" spans="1:52" s="4" customFormat="1" ht="15" customHeight="1" thickBot="1" x14ac:dyDescent="0.25">
      <c r="A33" s="170"/>
      <c r="B33" s="460"/>
      <c r="C33" s="274" t="s">
        <v>301</v>
      </c>
      <c r="D33" s="274"/>
      <c r="E33" s="277"/>
      <c r="F33" s="370">
        <f t="shared" si="5"/>
        <v>0</v>
      </c>
      <c r="G33" s="277">
        <v>0</v>
      </c>
      <c r="H33" s="579">
        <f t="shared" si="6"/>
        <v>1545</v>
      </c>
      <c r="I33" s="227"/>
      <c r="J33" s="370">
        <f t="shared" si="7"/>
        <v>0</v>
      </c>
      <c r="K33" s="277">
        <v>0</v>
      </c>
      <c r="L33" s="228"/>
      <c r="M33" s="277"/>
      <c r="N33" s="235">
        <f>+IFERROR(VLOOKUP(B32,Sheet1!B:D,2,FALSE),0)</f>
        <v>0</v>
      </c>
      <c r="O33" s="235">
        <f>+IFERROR(VLOOKUP(B32,Sheet1!B:D,3,FALSE)+VLOOKUP(B32,Sheet1!B:E,4,FALSE),0)</f>
        <v>1545</v>
      </c>
      <c r="P33" s="235">
        <f>+IFERROR(VLOOKUP(C32,Sheet1!C:E,3,FALSE)+VLOOKUP(C32,Sheet1!C:F,4,FALSE),0)</f>
        <v>0</v>
      </c>
      <c r="Q33" s="364"/>
      <c r="R33" s="365"/>
      <c r="S33" s="403"/>
      <c r="T33" s="413"/>
      <c r="U33" s="365"/>
      <c r="V33" s="365"/>
      <c r="W33" s="365"/>
      <c r="X33" s="365"/>
      <c r="Y33" s="365"/>
      <c r="Z33" s="365"/>
      <c r="AA33" s="365"/>
      <c r="AB33" s="365"/>
      <c r="AC33" s="365"/>
      <c r="AD33" s="365"/>
      <c r="AE33" s="403"/>
      <c r="AF33" s="413"/>
      <c r="AG33" s="365"/>
      <c r="AH33" s="365"/>
      <c r="AI33" s="365"/>
      <c r="AJ33" s="365"/>
      <c r="AK33" s="365"/>
      <c r="AL33" s="365"/>
      <c r="AM33" s="365"/>
      <c r="AN33" s="365"/>
      <c r="AO33" s="365"/>
      <c r="AP33" s="365"/>
      <c r="AQ33" s="403"/>
      <c r="AR33" s="413"/>
      <c r="AS33" s="365"/>
      <c r="AT33" s="365"/>
      <c r="AU33" s="365"/>
      <c r="AV33" s="365"/>
      <c r="AW33" s="365"/>
      <c r="AX33" s="441">
        <f t="shared" si="8"/>
        <v>0</v>
      </c>
      <c r="AY33" s="442">
        <f t="shared" si="9"/>
        <v>0</v>
      </c>
      <c r="AZ33" s="443">
        <f t="shared" si="4"/>
        <v>0</v>
      </c>
    </row>
    <row r="34" spans="1:52" s="4" customFormat="1" ht="15" customHeight="1" x14ac:dyDescent="0.2">
      <c r="A34" s="196" t="s">
        <v>194</v>
      </c>
      <c r="B34" s="458" t="str">
        <f>+LEFT($E$5,5)&amp;"."&amp;A34&amp;"."&amp;$E$3</f>
        <v>ZK109.K158.C700</v>
      </c>
      <c r="C34" s="343" t="s">
        <v>196</v>
      </c>
      <c r="D34" s="343"/>
      <c r="E34" s="229">
        <f t="shared" ref="E34:L34" si="54">SUM(E35:E37)</f>
        <v>4725</v>
      </c>
      <c r="F34" s="433">
        <f>SUM(F35:F37)</f>
        <v>0</v>
      </c>
      <c r="G34" s="229">
        <f>SUM(G35:G37)</f>
        <v>4725</v>
      </c>
      <c r="H34" s="229">
        <f t="shared" si="54"/>
        <v>4725</v>
      </c>
      <c r="I34" s="203">
        <f t="shared" si="54"/>
        <v>0</v>
      </c>
      <c r="J34" s="321">
        <f>SUM(J35:J37)</f>
        <v>0</v>
      </c>
      <c r="K34" s="203">
        <f t="shared" si="54"/>
        <v>0</v>
      </c>
      <c r="L34" s="219">
        <f t="shared" si="54"/>
        <v>0</v>
      </c>
      <c r="M34" s="219"/>
      <c r="N34" s="198">
        <f>SUM(N35:N37)</f>
        <v>0</v>
      </c>
      <c r="O34" s="198">
        <f>SUM(O35:O37)</f>
        <v>0</v>
      </c>
      <c r="P34" s="198">
        <f>SUM(P35:P37)</f>
        <v>0</v>
      </c>
      <c r="Q34" s="265">
        <f>SUM(Q35:Q37)</f>
        <v>0</v>
      </c>
      <c r="R34" s="269">
        <f>SUM(R35:R37)</f>
        <v>0</v>
      </c>
      <c r="S34" s="401">
        <f t="shared" ref="S34:Y34" si="55">SUM(S35:S37)</f>
        <v>0</v>
      </c>
      <c r="T34" s="411">
        <f t="shared" si="55"/>
        <v>0</v>
      </c>
      <c r="U34" s="269">
        <f t="shared" si="55"/>
        <v>0</v>
      </c>
      <c r="V34" s="269">
        <f t="shared" si="55"/>
        <v>0</v>
      </c>
      <c r="W34" s="269">
        <f t="shared" si="55"/>
        <v>0</v>
      </c>
      <c r="X34" s="269">
        <f t="shared" si="55"/>
        <v>0</v>
      </c>
      <c r="Y34" s="269">
        <f t="shared" si="55"/>
        <v>0</v>
      </c>
      <c r="Z34" s="269">
        <f t="shared" ref="Z34:AD34" si="56">SUM(Z35:Z37)</f>
        <v>0</v>
      </c>
      <c r="AA34" s="269">
        <f t="shared" si="56"/>
        <v>0</v>
      </c>
      <c r="AB34" s="269">
        <f t="shared" si="56"/>
        <v>0</v>
      </c>
      <c r="AC34" s="269">
        <f t="shared" si="56"/>
        <v>0</v>
      </c>
      <c r="AD34" s="269">
        <f t="shared" si="56"/>
        <v>900</v>
      </c>
      <c r="AE34" s="401">
        <f t="shared" ref="AE34" si="57">SUM(AE35:AE37)</f>
        <v>0</v>
      </c>
      <c r="AF34" s="411">
        <f t="shared" ref="AF34" si="58">SUM(AF35:AF37)</f>
        <v>0</v>
      </c>
      <c r="AG34" s="269">
        <f t="shared" ref="AG34" si="59">SUM(AG35:AG37)</f>
        <v>0</v>
      </c>
      <c r="AH34" s="269">
        <f t="shared" ref="AH34" si="60">SUM(AH35:AH37)</f>
        <v>1125</v>
      </c>
      <c r="AI34" s="269">
        <f t="shared" ref="AI34" si="61">SUM(AI35:AI37)</f>
        <v>0</v>
      </c>
      <c r="AJ34" s="269">
        <f t="shared" ref="AJ34" si="62">SUM(AJ35:AJ37)</f>
        <v>0</v>
      </c>
      <c r="AK34" s="269">
        <f t="shared" ref="AK34" si="63">SUM(AK35:AK37)</f>
        <v>0</v>
      </c>
      <c r="AL34" s="269">
        <f t="shared" ref="AL34" si="64">SUM(AL35:AL37)</f>
        <v>1350</v>
      </c>
      <c r="AM34" s="269">
        <f t="shared" ref="AM34" si="65">SUM(AM35:AM37)</f>
        <v>0</v>
      </c>
      <c r="AN34" s="269">
        <f t="shared" ref="AN34" si="66">SUM(AN35:AN37)</f>
        <v>0</v>
      </c>
      <c r="AO34" s="269">
        <f t="shared" ref="AO34" si="67">SUM(AO35:AO37)</f>
        <v>0</v>
      </c>
      <c r="AP34" s="269">
        <f t="shared" ref="AP34" si="68">SUM(AP35:AP37)</f>
        <v>1350</v>
      </c>
      <c r="AQ34" s="401">
        <f t="shared" ref="AQ34" si="69">SUM(AQ35:AQ37)</f>
        <v>0</v>
      </c>
      <c r="AR34" s="411">
        <f t="shared" ref="AR34" si="70">SUM(AR35:AR37)</f>
        <v>0</v>
      </c>
      <c r="AS34" s="269">
        <f t="shared" ref="AS34" si="71">SUM(AS35:AS37)</f>
        <v>0</v>
      </c>
      <c r="AT34" s="269">
        <f t="shared" ref="AT34" si="72">SUM(AT35:AT37)</f>
        <v>0</v>
      </c>
      <c r="AU34" s="269">
        <f t="shared" ref="AU34" si="73">SUM(AU35:AU37)</f>
        <v>0</v>
      </c>
      <c r="AV34" s="269">
        <f t="shared" ref="AV34" si="74">SUM(AV35:AV37)</f>
        <v>0</v>
      </c>
      <c r="AW34" s="269">
        <f t="shared" ref="AW34" si="75">SUM(AW35:AW37)</f>
        <v>0</v>
      </c>
      <c r="AX34" s="441">
        <f t="shared" si="8"/>
        <v>4725</v>
      </c>
      <c r="AY34" s="442">
        <f t="shared" si="9"/>
        <v>4725</v>
      </c>
      <c r="AZ34" s="443">
        <f t="shared" si="4"/>
        <v>0</v>
      </c>
    </row>
    <row r="35" spans="1:52" s="4" customFormat="1" ht="15" customHeight="1" x14ac:dyDescent="0.2">
      <c r="A35" s="344"/>
      <c r="B35" s="469"/>
      <c r="C35" s="340" t="s">
        <v>5148</v>
      </c>
      <c r="D35" s="340"/>
      <c r="E35" s="207">
        <v>4725</v>
      </c>
      <c r="F35" s="370">
        <f t="shared" si="5"/>
        <v>0</v>
      </c>
      <c r="G35" s="249">
        <v>4725</v>
      </c>
      <c r="H35" s="572">
        <f t="shared" si="6"/>
        <v>4725</v>
      </c>
      <c r="I35" s="231"/>
      <c r="J35" s="370">
        <f t="shared" si="7"/>
        <v>0</v>
      </c>
      <c r="K35" s="249">
        <v>0</v>
      </c>
      <c r="L35" s="232"/>
      <c r="M35" s="249"/>
      <c r="N35" s="235"/>
      <c r="O35" s="235"/>
      <c r="P35" s="235"/>
      <c r="Q35" s="362"/>
      <c r="R35" s="363"/>
      <c r="S35" s="402"/>
      <c r="T35" s="412"/>
      <c r="U35" s="363"/>
      <c r="V35" s="363"/>
      <c r="W35" s="363"/>
      <c r="X35" s="363"/>
      <c r="Y35" s="363"/>
      <c r="Z35" s="363"/>
      <c r="AA35" s="363"/>
      <c r="AB35" s="363"/>
      <c r="AC35" s="363"/>
      <c r="AD35" s="363">
        <v>900</v>
      </c>
      <c r="AE35" s="402"/>
      <c r="AF35" s="412"/>
      <c r="AG35" s="363"/>
      <c r="AH35" s="363">
        <v>1125</v>
      </c>
      <c r="AI35" s="363"/>
      <c r="AJ35" s="363"/>
      <c r="AK35" s="363"/>
      <c r="AL35" s="363">
        <v>1350</v>
      </c>
      <c r="AM35" s="363"/>
      <c r="AN35" s="363"/>
      <c r="AO35" s="363"/>
      <c r="AP35" s="363">
        <v>1350</v>
      </c>
      <c r="AQ35" s="402"/>
      <c r="AR35" s="412"/>
      <c r="AS35" s="363"/>
      <c r="AT35" s="363"/>
      <c r="AU35" s="363"/>
      <c r="AV35" s="363"/>
      <c r="AW35" s="363"/>
      <c r="AX35" s="441">
        <f t="shared" si="8"/>
        <v>4725</v>
      </c>
      <c r="AY35" s="442">
        <f t="shared" si="9"/>
        <v>4725</v>
      </c>
      <c r="AZ35" s="443">
        <f t="shared" si="4"/>
        <v>0</v>
      </c>
    </row>
    <row r="36" spans="1:52" s="4" customFormat="1" ht="15" customHeight="1" x14ac:dyDescent="0.2">
      <c r="A36" s="344"/>
      <c r="B36" s="491" t="str">
        <f>+B34</f>
        <v>ZK109.K158.C700</v>
      </c>
      <c r="C36" s="340"/>
      <c r="D36" s="373"/>
      <c r="E36" s="249"/>
      <c r="F36" s="370">
        <f t="shared" si="5"/>
        <v>0</v>
      </c>
      <c r="G36" s="249"/>
      <c r="H36" s="572">
        <f t="shared" si="6"/>
        <v>0</v>
      </c>
      <c r="I36" s="231"/>
      <c r="J36" s="370">
        <f t="shared" si="7"/>
        <v>0</v>
      </c>
      <c r="K36" s="249">
        <v>0</v>
      </c>
      <c r="L36" s="232"/>
      <c r="M36" s="249"/>
      <c r="N36" s="235"/>
      <c r="O36" s="235"/>
      <c r="P36" s="235"/>
      <c r="Q36" s="362"/>
      <c r="R36" s="363"/>
      <c r="S36" s="402"/>
      <c r="T36" s="412"/>
      <c r="U36" s="363"/>
      <c r="V36" s="363"/>
      <c r="W36" s="363"/>
      <c r="X36" s="363"/>
      <c r="Y36" s="363"/>
      <c r="Z36" s="363"/>
      <c r="AA36" s="363"/>
      <c r="AB36" s="363"/>
      <c r="AC36" s="363"/>
      <c r="AD36" s="363"/>
      <c r="AE36" s="402"/>
      <c r="AF36" s="412"/>
      <c r="AG36" s="363"/>
      <c r="AH36" s="363"/>
      <c r="AI36" s="363"/>
      <c r="AJ36" s="363"/>
      <c r="AK36" s="363"/>
      <c r="AL36" s="363"/>
      <c r="AM36" s="363"/>
      <c r="AN36" s="363"/>
      <c r="AO36" s="363"/>
      <c r="AP36" s="363"/>
      <c r="AQ36" s="402"/>
      <c r="AR36" s="412"/>
      <c r="AS36" s="363"/>
      <c r="AT36" s="363"/>
      <c r="AU36" s="363"/>
      <c r="AV36" s="363"/>
      <c r="AW36" s="363"/>
      <c r="AX36" s="441">
        <f>SUM(Q36:AW36)</f>
        <v>0</v>
      </c>
      <c r="AY36" s="442">
        <f>+AX36+N36</f>
        <v>0</v>
      </c>
      <c r="AZ36" s="443">
        <f>+G36-AY36</f>
        <v>0</v>
      </c>
    </row>
    <row r="37" spans="1:52"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235">
        <f>+IFERROR(VLOOKUP(C36,Sheet1!C:E,3,FALSE)+VLOOKUP(C36,Sheet1!C:F,4,FALSE),0)</f>
        <v>0</v>
      </c>
      <c r="Q37" s="364"/>
      <c r="R37" s="365"/>
      <c r="S37" s="403"/>
      <c r="T37" s="413"/>
      <c r="U37" s="365"/>
      <c r="V37" s="365"/>
      <c r="W37" s="365"/>
      <c r="X37" s="365"/>
      <c r="Y37" s="365"/>
      <c r="Z37" s="365"/>
      <c r="AA37" s="365"/>
      <c r="AB37" s="365"/>
      <c r="AC37" s="365"/>
      <c r="AD37" s="365"/>
      <c r="AE37" s="403"/>
      <c r="AF37" s="413"/>
      <c r="AG37" s="365"/>
      <c r="AH37" s="365"/>
      <c r="AI37" s="365"/>
      <c r="AJ37" s="365"/>
      <c r="AK37" s="365"/>
      <c r="AL37" s="365"/>
      <c r="AM37" s="365"/>
      <c r="AN37" s="365"/>
      <c r="AO37" s="365"/>
      <c r="AP37" s="365"/>
      <c r="AQ37" s="403"/>
      <c r="AR37" s="413"/>
      <c r="AS37" s="365"/>
      <c r="AT37" s="365"/>
      <c r="AU37" s="365"/>
      <c r="AV37" s="365"/>
      <c r="AW37" s="365"/>
      <c r="AX37" s="441">
        <f t="shared" si="8"/>
        <v>0</v>
      </c>
      <c r="AY37" s="442">
        <f t="shared" si="9"/>
        <v>0</v>
      </c>
      <c r="AZ37" s="443">
        <f t="shared" si="4"/>
        <v>0</v>
      </c>
    </row>
    <row r="38" spans="1:52" s="4" customFormat="1" ht="15" customHeight="1" x14ac:dyDescent="0.2">
      <c r="A38" s="196" t="s">
        <v>195</v>
      </c>
      <c r="B38" s="458" t="str">
        <f>+LEFT($E$5,5)&amp;"."&amp;A38&amp;"."&amp;$E$3</f>
        <v>ZK109.K159.C700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198">
        <f>SUM(P39:P40)</f>
        <v>0</v>
      </c>
      <c r="Q38" s="265">
        <f>SUM(Q39:Q40)</f>
        <v>0</v>
      </c>
      <c r="R38" s="269">
        <f>SUM(R39:R40)</f>
        <v>0</v>
      </c>
      <c r="S38" s="401">
        <f t="shared" ref="S38:Y38" si="77">SUM(S39:S40)</f>
        <v>0</v>
      </c>
      <c r="T38" s="411">
        <f t="shared" si="77"/>
        <v>0</v>
      </c>
      <c r="U38" s="269">
        <f t="shared" si="77"/>
        <v>0</v>
      </c>
      <c r="V38" s="269">
        <f t="shared" si="77"/>
        <v>0</v>
      </c>
      <c r="W38" s="269">
        <f t="shared" si="77"/>
        <v>0</v>
      </c>
      <c r="X38" s="269">
        <f t="shared" si="77"/>
        <v>0</v>
      </c>
      <c r="Y38" s="269">
        <f t="shared" si="77"/>
        <v>0</v>
      </c>
      <c r="Z38" s="269">
        <f t="shared" ref="Z38:AD38" si="78">SUM(Z39:Z40)</f>
        <v>0</v>
      </c>
      <c r="AA38" s="269">
        <f t="shared" si="78"/>
        <v>0</v>
      </c>
      <c r="AB38" s="269">
        <f t="shared" si="78"/>
        <v>0</v>
      </c>
      <c r="AC38" s="269">
        <f t="shared" si="78"/>
        <v>0</v>
      </c>
      <c r="AD38" s="269">
        <f t="shared" si="78"/>
        <v>0</v>
      </c>
      <c r="AE38" s="401">
        <f t="shared" ref="AE38" si="79">SUM(AE39:AE40)</f>
        <v>0</v>
      </c>
      <c r="AF38" s="411">
        <f t="shared" ref="AF38" si="80">SUM(AF39:AF40)</f>
        <v>0</v>
      </c>
      <c r="AG38" s="269">
        <f t="shared" ref="AG38" si="81">SUM(AG39:AG40)</f>
        <v>0</v>
      </c>
      <c r="AH38" s="269">
        <f t="shared" ref="AH38" si="82">SUM(AH39:AH40)</f>
        <v>0</v>
      </c>
      <c r="AI38" s="269">
        <f t="shared" ref="AI38" si="83">SUM(AI39:AI40)</f>
        <v>0</v>
      </c>
      <c r="AJ38" s="269">
        <f t="shared" ref="AJ38" si="84">SUM(AJ39:AJ40)</f>
        <v>0</v>
      </c>
      <c r="AK38" s="269">
        <f t="shared" ref="AK38" si="85">SUM(AK39:AK40)</f>
        <v>0</v>
      </c>
      <c r="AL38" s="269">
        <f t="shared" ref="AL38" si="86">SUM(AL39:AL40)</f>
        <v>0</v>
      </c>
      <c r="AM38" s="269">
        <f t="shared" ref="AM38" si="87">SUM(AM39:AM40)</f>
        <v>0</v>
      </c>
      <c r="AN38" s="269">
        <f t="shared" ref="AN38" si="88">SUM(AN39:AN40)</f>
        <v>0</v>
      </c>
      <c r="AO38" s="269">
        <f t="shared" ref="AO38" si="89">SUM(AO39:AO40)</f>
        <v>0</v>
      </c>
      <c r="AP38" s="269">
        <f t="shared" ref="AP38" si="90">SUM(AP39:AP40)</f>
        <v>0</v>
      </c>
      <c r="AQ38" s="401">
        <f t="shared" ref="AQ38" si="91">SUM(AQ39:AQ40)</f>
        <v>0</v>
      </c>
      <c r="AR38" s="411">
        <f t="shared" ref="AR38" si="92">SUM(AR39:AR40)</f>
        <v>0</v>
      </c>
      <c r="AS38" s="269">
        <f t="shared" ref="AS38" si="93">SUM(AS39:AS40)</f>
        <v>0</v>
      </c>
      <c r="AT38" s="269">
        <f t="shared" ref="AT38" si="94">SUM(AT39:AT40)</f>
        <v>0</v>
      </c>
      <c r="AU38" s="269">
        <f t="shared" ref="AU38" si="95">SUM(AU39:AU40)</f>
        <v>0</v>
      </c>
      <c r="AV38" s="269">
        <f t="shared" ref="AV38" si="96">SUM(AV39:AV40)</f>
        <v>0</v>
      </c>
      <c r="AW38" s="269">
        <f t="shared" ref="AW38" si="97">SUM(AW39:AW40)</f>
        <v>0</v>
      </c>
      <c r="AX38" s="441">
        <f t="shared" si="8"/>
        <v>0</v>
      </c>
      <c r="AY38" s="442">
        <f t="shared" si="9"/>
        <v>0</v>
      </c>
      <c r="AZ38" s="443">
        <f t="shared" si="4"/>
        <v>0</v>
      </c>
    </row>
    <row r="39" spans="1:52" s="4" customFormat="1" ht="15" customHeight="1" x14ac:dyDescent="0.2">
      <c r="A39" s="150"/>
      <c r="B39" s="459" t="str">
        <f>+B38</f>
        <v>ZK109.K159.C700</v>
      </c>
      <c r="C39" s="340"/>
      <c r="D39" s="340"/>
      <c r="E39" s="249"/>
      <c r="F39" s="370">
        <f t="shared" si="5"/>
        <v>0</v>
      </c>
      <c r="G39" s="249">
        <v>0</v>
      </c>
      <c r="H39" s="572">
        <f t="shared" si="6"/>
        <v>0</v>
      </c>
      <c r="I39" s="231"/>
      <c r="J39" s="370">
        <f t="shared" si="7"/>
        <v>0</v>
      </c>
      <c r="K39" s="249">
        <v>0</v>
      </c>
      <c r="L39" s="232"/>
      <c r="M39" s="249"/>
      <c r="N39" s="235"/>
      <c r="O39" s="235"/>
      <c r="P39" s="235"/>
      <c r="Q39" s="362"/>
      <c r="R39" s="363"/>
      <c r="S39" s="402"/>
      <c r="T39" s="412"/>
      <c r="U39" s="363"/>
      <c r="V39" s="363"/>
      <c r="W39" s="363"/>
      <c r="X39" s="363"/>
      <c r="Y39" s="363"/>
      <c r="Z39" s="363"/>
      <c r="AA39" s="363"/>
      <c r="AB39" s="363"/>
      <c r="AC39" s="363"/>
      <c r="AD39" s="363"/>
      <c r="AE39" s="402"/>
      <c r="AF39" s="412"/>
      <c r="AG39" s="363"/>
      <c r="AH39" s="363"/>
      <c r="AI39" s="363"/>
      <c r="AJ39" s="363"/>
      <c r="AK39" s="363"/>
      <c r="AL39" s="363"/>
      <c r="AM39" s="363"/>
      <c r="AN39" s="363"/>
      <c r="AO39" s="363"/>
      <c r="AP39" s="363"/>
      <c r="AQ39" s="402"/>
      <c r="AR39" s="412"/>
      <c r="AS39" s="363"/>
      <c r="AT39" s="363"/>
      <c r="AU39" s="363"/>
      <c r="AV39" s="363"/>
      <c r="AW39" s="363"/>
      <c r="AX39" s="441">
        <f t="shared" si="8"/>
        <v>0</v>
      </c>
      <c r="AY39" s="442">
        <f t="shared" si="9"/>
        <v>0</v>
      </c>
      <c r="AZ39" s="443">
        <f t="shared" si="4"/>
        <v>0</v>
      </c>
    </row>
    <row r="40" spans="1:52"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235">
        <f>+IFERROR(VLOOKUP(C39,Sheet1!C:E,3,FALSE)+VLOOKUP(C39,Sheet1!C:F,4,FALSE),0)</f>
        <v>0</v>
      </c>
      <c r="Q40" s="364"/>
      <c r="R40" s="365"/>
      <c r="S40" s="403"/>
      <c r="T40" s="413"/>
      <c r="U40" s="365"/>
      <c r="V40" s="365"/>
      <c r="W40" s="365"/>
      <c r="X40" s="365"/>
      <c r="Y40" s="365"/>
      <c r="Z40" s="365"/>
      <c r="AA40" s="365"/>
      <c r="AB40" s="365"/>
      <c r="AC40" s="365"/>
      <c r="AD40" s="365"/>
      <c r="AE40" s="403"/>
      <c r="AF40" s="413"/>
      <c r="AG40" s="365"/>
      <c r="AH40" s="365"/>
      <c r="AI40" s="365"/>
      <c r="AJ40" s="365"/>
      <c r="AK40" s="365"/>
      <c r="AL40" s="365"/>
      <c r="AM40" s="365"/>
      <c r="AN40" s="365"/>
      <c r="AO40" s="365"/>
      <c r="AP40" s="365"/>
      <c r="AQ40" s="403"/>
      <c r="AR40" s="413"/>
      <c r="AS40" s="365"/>
      <c r="AT40" s="365"/>
      <c r="AU40" s="365"/>
      <c r="AV40" s="365"/>
      <c r="AW40" s="365"/>
      <c r="AX40" s="441">
        <f t="shared" si="8"/>
        <v>0</v>
      </c>
      <c r="AY40" s="442">
        <f t="shared" si="9"/>
        <v>0</v>
      </c>
      <c r="AZ40" s="443">
        <f t="shared" si="4"/>
        <v>0</v>
      </c>
    </row>
    <row r="41" spans="1:52" s="4" customFormat="1" ht="15" customHeight="1" x14ac:dyDescent="0.2">
      <c r="A41" s="196" t="s">
        <v>198</v>
      </c>
      <c r="B41" s="458" t="str">
        <f>+LEFT($E$5,5)&amp;"."&amp;A41&amp;"."&amp;$E$3</f>
        <v>ZK109.K272.C700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198"/>
      <c r="Q41" s="265">
        <f>SUM(Q42:Q43)</f>
        <v>0</v>
      </c>
      <c r="R41" s="269">
        <f>SUM(R42:R43)</f>
        <v>0</v>
      </c>
      <c r="S41" s="401">
        <f t="shared" ref="S41:Y41" si="99">SUM(S42:S43)</f>
        <v>0</v>
      </c>
      <c r="T41" s="411">
        <f t="shared" si="99"/>
        <v>0</v>
      </c>
      <c r="U41" s="269">
        <f t="shared" si="99"/>
        <v>0</v>
      </c>
      <c r="V41" s="269">
        <f t="shared" si="99"/>
        <v>0</v>
      </c>
      <c r="W41" s="269">
        <f t="shared" si="99"/>
        <v>0</v>
      </c>
      <c r="X41" s="269">
        <f t="shared" si="99"/>
        <v>0</v>
      </c>
      <c r="Y41" s="269">
        <f t="shared" si="99"/>
        <v>0</v>
      </c>
      <c r="Z41" s="269">
        <f t="shared" ref="Z41:AD41" si="100">SUM(Z42:Z43)</f>
        <v>0</v>
      </c>
      <c r="AA41" s="269">
        <f t="shared" si="100"/>
        <v>0</v>
      </c>
      <c r="AB41" s="269">
        <f t="shared" si="100"/>
        <v>0</v>
      </c>
      <c r="AC41" s="269">
        <f t="shared" si="100"/>
        <v>0</v>
      </c>
      <c r="AD41" s="269">
        <f t="shared" si="100"/>
        <v>0</v>
      </c>
      <c r="AE41" s="401">
        <f t="shared" ref="AE41" si="101">SUM(AE42:AE43)</f>
        <v>0</v>
      </c>
      <c r="AF41" s="411">
        <f t="shared" ref="AF41" si="102">SUM(AF42:AF43)</f>
        <v>0</v>
      </c>
      <c r="AG41" s="269">
        <f t="shared" ref="AG41" si="103">SUM(AG42:AG43)</f>
        <v>0</v>
      </c>
      <c r="AH41" s="269">
        <f t="shared" ref="AH41" si="104">SUM(AH42:AH43)</f>
        <v>0</v>
      </c>
      <c r="AI41" s="269">
        <f t="shared" ref="AI41" si="105">SUM(AI42:AI43)</f>
        <v>0</v>
      </c>
      <c r="AJ41" s="269">
        <f t="shared" ref="AJ41" si="106">SUM(AJ42:AJ43)</f>
        <v>0</v>
      </c>
      <c r="AK41" s="269">
        <f t="shared" ref="AK41" si="107">SUM(AK42:AK43)</f>
        <v>0</v>
      </c>
      <c r="AL41" s="269">
        <f t="shared" ref="AL41" si="108">SUM(AL42:AL43)</f>
        <v>0</v>
      </c>
      <c r="AM41" s="269">
        <f t="shared" ref="AM41" si="109">SUM(AM42:AM43)</f>
        <v>0</v>
      </c>
      <c r="AN41" s="269">
        <f t="shared" ref="AN41" si="110">SUM(AN42:AN43)</f>
        <v>0</v>
      </c>
      <c r="AO41" s="269">
        <f t="shared" ref="AO41" si="111">SUM(AO42:AO43)</f>
        <v>0</v>
      </c>
      <c r="AP41" s="269">
        <f t="shared" ref="AP41" si="112">SUM(AP42:AP43)</f>
        <v>0</v>
      </c>
      <c r="AQ41" s="401">
        <f t="shared" ref="AQ41" si="113">SUM(AQ42:AQ43)</f>
        <v>0</v>
      </c>
      <c r="AR41" s="411">
        <f t="shared" ref="AR41" si="114">SUM(AR42:AR43)</f>
        <v>0</v>
      </c>
      <c r="AS41" s="269">
        <f t="shared" ref="AS41" si="115">SUM(AS42:AS43)</f>
        <v>0</v>
      </c>
      <c r="AT41" s="269">
        <f t="shared" ref="AT41" si="116">SUM(AT42:AT43)</f>
        <v>0</v>
      </c>
      <c r="AU41" s="269">
        <f t="shared" ref="AU41" si="117">SUM(AU42:AU43)</f>
        <v>0</v>
      </c>
      <c r="AV41" s="269">
        <f t="shared" ref="AV41" si="118">SUM(AV42:AV43)</f>
        <v>0</v>
      </c>
      <c r="AW41" s="269">
        <f t="shared" ref="AW41" si="119">SUM(AW42:AW43)</f>
        <v>0</v>
      </c>
      <c r="AX41" s="441">
        <f t="shared" si="8"/>
        <v>0</v>
      </c>
      <c r="AY41" s="442">
        <f t="shared" si="9"/>
        <v>0</v>
      </c>
      <c r="AZ41" s="443">
        <f t="shared" si="4"/>
        <v>0</v>
      </c>
    </row>
    <row r="42" spans="1:52" s="4" customFormat="1" ht="15" customHeight="1" x14ac:dyDescent="0.2">
      <c r="A42" s="151"/>
      <c r="B42" s="463" t="str">
        <f>+B41</f>
        <v>ZK109.K272.C700</v>
      </c>
      <c r="C42" s="273"/>
      <c r="D42" s="273"/>
      <c r="E42" s="249"/>
      <c r="F42" s="370">
        <f t="shared" si="5"/>
        <v>0</v>
      </c>
      <c r="G42" s="249">
        <v>0</v>
      </c>
      <c r="H42" s="572">
        <f t="shared" si="6"/>
        <v>0</v>
      </c>
      <c r="I42" s="231"/>
      <c r="J42" s="370">
        <f t="shared" si="7"/>
        <v>0</v>
      </c>
      <c r="K42" s="249">
        <v>0</v>
      </c>
      <c r="L42" s="232"/>
      <c r="M42" s="249"/>
      <c r="N42" s="235"/>
      <c r="O42" s="235"/>
      <c r="P42" s="235"/>
      <c r="Q42" s="362"/>
      <c r="R42" s="363"/>
      <c r="S42" s="402"/>
      <c r="T42" s="412"/>
      <c r="U42" s="363"/>
      <c r="V42" s="363"/>
      <c r="W42" s="363"/>
      <c r="X42" s="363"/>
      <c r="Y42" s="363"/>
      <c r="Z42" s="363"/>
      <c r="AA42" s="363"/>
      <c r="AB42" s="363"/>
      <c r="AC42" s="363"/>
      <c r="AD42" s="363"/>
      <c r="AE42" s="402"/>
      <c r="AF42" s="412"/>
      <c r="AG42" s="363"/>
      <c r="AH42" s="363"/>
      <c r="AI42" s="363"/>
      <c r="AJ42" s="363"/>
      <c r="AK42" s="363"/>
      <c r="AL42" s="363"/>
      <c r="AM42" s="363"/>
      <c r="AN42" s="363"/>
      <c r="AO42" s="363"/>
      <c r="AP42" s="363"/>
      <c r="AQ42" s="402"/>
      <c r="AR42" s="412"/>
      <c r="AS42" s="363"/>
      <c r="AT42" s="363"/>
      <c r="AU42" s="363"/>
      <c r="AV42" s="363"/>
      <c r="AW42" s="363"/>
      <c r="AX42" s="441">
        <f t="shared" si="8"/>
        <v>0</v>
      </c>
      <c r="AY42" s="442">
        <f t="shared" si="9"/>
        <v>0</v>
      </c>
      <c r="AZ42" s="443">
        <f t="shared" si="4"/>
        <v>0</v>
      </c>
    </row>
    <row r="43" spans="1:52"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235">
        <f>+IFERROR(VLOOKUP(C42,Sheet1!C:E,3,FALSE)+VLOOKUP(C42,Sheet1!C:F,4,FALSE),0)</f>
        <v>0</v>
      </c>
      <c r="Q43" s="364"/>
      <c r="R43" s="365"/>
      <c r="S43" s="403"/>
      <c r="T43" s="413"/>
      <c r="U43" s="365"/>
      <c r="V43" s="365"/>
      <c r="W43" s="365"/>
      <c r="X43" s="365"/>
      <c r="Y43" s="365"/>
      <c r="Z43" s="365"/>
      <c r="AA43" s="365"/>
      <c r="AB43" s="365"/>
      <c r="AC43" s="365"/>
      <c r="AD43" s="365"/>
      <c r="AE43" s="403"/>
      <c r="AF43" s="413"/>
      <c r="AG43" s="365"/>
      <c r="AH43" s="365"/>
      <c r="AI43" s="365"/>
      <c r="AJ43" s="365"/>
      <c r="AK43" s="365"/>
      <c r="AL43" s="365"/>
      <c r="AM43" s="365"/>
      <c r="AN43" s="365"/>
      <c r="AO43" s="365"/>
      <c r="AP43" s="365"/>
      <c r="AQ43" s="403"/>
      <c r="AR43" s="413"/>
      <c r="AS43" s="365"/>
      <c r="AT43" s="365"/>
      <c r="AU43" s="365"/>
      <c r="AV43" s="365"/>
      <c r="AW43" s="365"/>
      <c r="AX43" s="441">
        <f t="shared" si="8"/>
        <v>0</v>
      </c>
      <c r="AY43" s="442">
        <f t="shared" si="9"/>
        <v>0</v>
      </c>
      <c r="AZ43" s="443">
        <f t="shared" si="4"/>
        <v>0</v>
      </c>
    </row>
    <row r="44" spans="1:52" s="4" customFormat="1" ht="15" customHeight="1" x14ac:dyDescent="0.2">
      <c r="A44" s="196" t="s">
        <v>200</v>
      </c>
      <c r="B44" s="458" t="str">
        <f>+LEFT($E$5,5)&amp;"."&amp;A44&amp;"."&amp;$E$3</f>
        <v>ZK109.K273.C700</v>
      </c>
      <c r="C44" s="343" t="s">
        <v>201</v>
      </c>
      <c r="D44" s="343"/>
      <c r="E44" s="229">
        <f t="shared" ref="E44:L44" si="120">SUM(E45:E46)</f>
        <v>3600</v>
      </c>
      <c r="F44" s="433">
        <f t="shared" si="120"/>
        <v>0</v>
      </c>
      <c r="G44" s="229">
        <f t="shared" si="120"/>
        <v>3600</v>
      </c>
      <c r="H44" s="229">
        <f t="shared" si="120"/>
        <v>3600</v>
      </c>
      <c r="I44" s="203">
        <f t="shared" si="120"/>
        <v>0</v>
      </c>
      <c r="J44" s="321">
        <f t="shared" si="120"/>
        <v>0</v>
      </c>
      <c r="K44" s="203">
        <f t="shared" si="120"/>
        <v>0</v>
      </c>
      <c r="L44" s="219">
        <f t="shared" si="120"/>
        <v>0</v>
      </c>
      <c r="M44" s="219"/>
      <c r="N44" s="198">
        <f>SUM(N45:N46)</f>
        <v>0</v>
      </c>
      <c r="O44" s="198">
        <f>SUM(O45:O46)</f>
        <v>0</v>
      </c>
      <c r="P44" s="198">
        <f>SUM(P45:P46)</f>
        <v>0</v>
      </c>
      <c r="Q44" s="265">
        <f>SUM(Q45:Q46)</f>
        <v>0</v>
      </c>
      <c r="R44" s="269">
        <f>SUM(R45:R46)</f>
        <v>0</v>
      </c>
      <c r="S44" s="401">
        <f t="shared" ref="S44:Y44" si="121">SUM(S45:S46)</f>
        <v>0</v>
      </c>
      <c r="T44" s="411">
        <f t="shared" si="121"/>
        <v>0</v>
      </c>
      <c r="U44" s="269">
        <f t="shared" si="121"/>
        <v>0</v>
      </c>
      <c r="V44" s="269">
        <f t="shared" si="121"/>
        <v>0</v>
      </c>
      <c r="W44" s="269">
        <f t="shared" si="121"/>
        <v>0</v>
      </c>
      <c r="X44" s="269">
        <f t="shared" si="121"/>
        <v>0</v>
      </c>
      <c r="Y44" s="269">
        <f t="shared" si="121"/>
        <v>0</v>
      </c>
      <c r="Z44" s="269">
        <f t="shared" ref="Z44:AD44" si="122">SUM(Z45:Z46)</f>
        <v>0</v>
      </c>
      <c r="AA44" s="269">
        <f t="shared" si="122"/>
        <v>0</v>
      </c>
      <c r="AB44" s="269">
        <f t="shared" si="122"/>
        <v>0</v>
      </c>
      <c r="AC44" s="269">
        <f t="shared" si="122"/>
        <v>0</v>
      </c>
      <c r="AD44" s="269">
        <f t="shared" si="122"/>
        <v>900</v>
      </c>
      <c r="AE44" s="401">
        <f t="shared" ref="AE44" si="123">SUM(AE45:AE46)</f>
        <v>0</v>
      </c>
      <c r="AF44" s="411">
        <f t="shared" ref="AF44" si="124">SUM(AF45:AF46)</f>
        <v>0</v>
      </c>
      <c r="AG44" s="269">
        <f t="shared" ref="AG44" si="125">SUM(AG45:AG46)</f>
        <v>0</v>
      </c>
      <c r="AH44" s="269">
        <f t="shared" ref="AH44" si="126">SUM(AH45:AH46)</f>
        <v>900</v>
      </c>
      <c r="AI44" s="269">
        <f t="shared" ref="AI44" si="127">SUM(AI45:AI46)</f>
        <v>0</v>
      </c>
      <c r="AJ44" s="269">
        <f t="shared" ref="AJ44" si="128">SUM(AJ45:AJ46)</f>
        <v>0</v>
      </c>
      <c r="AK44" s="269">
        <f t="shared" ref="AK44" si="129">SUM(AK45:AK46)</f>
        <v>0</v>
      </c>
      <c r="AL44" s="269">
        <f t="shared" ref="AL44" si="130">SUM(AL45:AL46)</f>
        <v>900</v>
      </c>
      <c r="AM44" s="269">
        <f t="shared" ref="AM44" si="131">SUM(AM45:AM46)</f>
        <v>0</v>
      </c>
      <c r="AN44" s="269">
        <f t="shared" ref="AN44" si="132">SUM(AN45:AN46)</f>
        <v>0</v>
      </c>
      <c r="AO44" s="269">
        <f t="shared" ref="AO44" si="133">SUM(AO45:AO46)</f>
        <v>0</v>
      </c>
      <c r="AP44" s="269">
        <f t="shared" ref="AP44" si="134">SUM(AP45:AP46)</f>
        <v>900</v>
      </c>
      <c r="AQ44" s="401">
        <f t="shared" ref="AQ44" si="135">SUM(AQ45:AQ46)</f>
        <v>0</v>
      </c>
      <c r="AR44" s="411">
        <f t="shared" ref="AR44" si="136">SUM(AR45:AR46)</f>
        <v>0</v>
      </c>
      <c r="AS44" s="269">
        <f t="shared" ref="AS44" si="137">SUM(AS45:AS46)</f>
        <v>0</v>
      </c>
      <c r="AT44" s="269">
        <f t="shared" ref="AT44" si="138">SUM(AT45:AT46)</f>
        <v>0</v>
      </c>
      <c r="AU44" s="269">
        <f t="shared" ref="AU44" si="139">SUM(AU45:AU46)</f>
        <v>0</v>
      </c>
      <c r="AV44" s="269">
        <f t="shared" ref="AV44" si="140">SUM(AV45:AV46)</f>
        <v>0</v>
      </c>
      <c r="AW44" s="269">
        <f t="shared" ref="AW44" si="141">SUM(AW45:AW46)</f>
        <v>0</v>
      </c>
      <c r="AX44" s="441">
        <f t="shared" si="8"/>
        <v>3600</v>
      </c>
      <c r="AY44" s="442">
        <f t="shared" si="9"/>
        <v>3600</v>
      </c>
      <c r="AZ44" s="443">
        <f t="shared" si="4"/>
        <v>0</v>
      </c>
    </row>
    <row r="45" spans="1:52" s="4" customFormat="1" ht="15" customHeight="1" x14ac:dyDescent="0.2">
      <c r="A45" s="151"/>
      <c r="B45" s="463" t="str">
        <f>+B44</f>
        <v>ZK109.K273.C700</v>
      </c>
      <c r="C45" s="273" t="s">
        <v>5149</v>
      </c>
      <c r="D45" s="273"/>
      <c r="E45" s="207">
        <v>3600</v>
      </c>
      <c r="F45" s="370">
        <f t="shared" si="5"/>
        <v>0</v>
      </c>
      <c r="G45" s="249">
        <v>3600</v>
      </c>
      <c r="H45" s="572">
        <f t="shared" si="6"/>
        <v>3600</v>
      </c>
      <c r="I45" s="231"/>
      <c r="J45" s="370">
        <f t="shared" si="7"/>
        <v>0</v>
      </c>
      <c r="K45" s="249">
        <v>0</v>
      </c>
      <c r="L45" s="232"/>
      <c r="M45" s="249"/>
      <c r="N45" s="235"/>
      <c r="O45" s="235"/>
      <c r="P45" s="235"/>
      <c r="Q45" s="362"/>
      <c r="R45" s="363"/>
      <c r="S45" s="402"/>
      <c r="T45" s="412"/>
      <c r="U45" s="363"/>
      <c r="V45" s="363"/>
      <c r="W45" s="363"/>
      <c r="X45" s="363"/>
      <c r="Y45" s="363"/>
      <c r="Z45" s="363"/>
      <c r="AA45" s="363"/>
      <c r="AB45" s="363"/>
      <c r="AC45" s="363"/>
      <c r="AD45" s="363">
        <v>900</v>
      </c>
      <c r="AE45" s="402"/>
      <c r="AF45" s="412"/>
      <c r="AG45" s="363"/>
      <c r="AH45" s="363">
        <v>900</v>
      </c>
      <c r="AI45" s="363"/>
      <c r="AJ45" s="363"/>
      <c r="AK45" s="363"/>
      <c r="AL45" s="363">
        <v>900</v>
      </c>
      <c r="AM45" s="363"/>
      <c r="AN45" s="363"/>
      <c r="AO45" s="363"/>
      <c r="AP45" s="363">
        <v>900</v>
      </c>
      <c r="AQ45" s="402"/>
      <c r="AR45" s="412"/>
      <c r="AS45" s="363"/>
      <c r="AT45" s="363"/>
      <c r="AU45" s="363"/>
      <c r="AV45" s="363"/>
      <c r="AW45" s="363"/>
      <c r="AX45" s="441">
        <f t="shared" si="8"/>
        <v>3600</v>
      </c>
      <c r="AY45" s="442">
        <f t="shared" si="9"/>
        <v>3600</v>
      </c>
      <c r="AZ45" s="443">
        <f t="shared" si="4"/>
        <v>0</v>
      </c>
    </row>
    <row r="46" spans="1:52"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235">
        <f>+IFERROR(VLOOKUP(C45,Sheet1!C:E,3,FALSE)+VLOOKUP(C45,Sheet1!C:F,4,FALSE),0)</f>
        <v>0</v>
      </c>
      <c r="Q46" s="364"/>
      <c r="R46" s="365"/>
      <c r="S46" s="403"/>
      <c r="T46" s="413"/>
      <c r="U46" s="365"/>
      <c r="V46" s="365"/>
      <c r="W46" s="365"/>
      <c r="X46" s="365"/>
      <c r="Y46" s="365"/>
      <c r="Z46" s="365"/>
      <c r="AA46" s="365"/>
      <c r="AB46" s="365"/>
      <c r="AC46" s="365"/>
      <c r="AD46" s="365"/>
      <c r="AE46" s="403"/>
      <c r="AF46" s="413"/>
      <c r="AG46" s="365"/>
      <c r="AH46" s="365"/>
      <c r="AI46" s="365"/>
      <c r="AJ46" s="365"/>
      <c r="AK46" s="365"/>
      <c r="AL46" s="365"/>
      <c r="AM46" s="365"/>
      <c r="AN46" s="365"/>
      <c r="AO46" s="365"/>
      <c r="AP46" s="365"/>
      <c r="AQ46" s="403"/>
      <c r="AR46" s="413"/>
      <c r="AS46" s="365"/>
      <c r="AT46" s="365"/>
      <c r="AU46" s="365"/>
      <c r="AV46" s="365"/>
      <c r="AW46" s="365"/>
      <c r="AX46" s="441">
        <f t="shared" si="8"/>
        <v>0</v>
      </c>
      <c r="AY46" s="442">
        <f t="shared" si="9"/>
        <v>0</v>
      </c>
      <c r="AZ46" s="443">
        <f t="shared" si="4"/>
        <v>0</v>
      </c>
    </row>
    <row r="47" spans="1:52" s="4" customFormat="1" ht="15" customHeight="1" x14ac:dyDescent="0.2">
      <c r="A47" s="196" t="s">
        <v>202</v>
      </c>
      <c r="B47" s="458" t="str">
        <f>+LEFT($E$5,5)&amp;"."&amp;A47&amp;"."&amp;$E$3</f>
        <v>ZK109.K274.C700</v>
      </c>
      <c r="C47" s="343" t="s">
        <v>203</v>
      </c>
      <c r="D47" s="343"/>
      <c r="E47" s="229">
        <f t="shared" ref="E47:L47" si="142">SUM(E48:E49)</f>
        <v>3150</v>
      </c>
      <c r="F47" s="433">
        <f t="shared" si="142"/>
        <v>0</v>
      </c>
      <c r="G47" s="229">
        <f t="shared" si="142"/>
        <v>3150</v>
      </c>
      <c r="H47" s="229">
        <f t="shared" si="142"/>
        <v>3150</v>
      </c>
      <c r="I47" s="203">
        <f t="shared" si="142"/>
        <v>0</v>
      </c>
      <c r="J47" s="321">
        <f t="shared" si="142"/>
        <v>0</v>
      </c>
      <c r="K47" s="203">
        <f t="shared" si="142"/>
        <v>0</v>
      </c>
      <c r="L47" s="219">
        <f t="shared" si="142"/>
        <v>0</v>
      </c>
      <c r="M47" s="219"/>
      <c r="N47" s="198"/>
      <c r="O47" s="198"/>
      <c r="P47" s="198"/>
      <c r="Q47" s="265">
        <f>SUM(Q48:Q49)</f>
        <v>0</v>
      </c>
      <c r="R47" s="269">
        <f>SUM(R48:R49)</f>
        <v>0</v>
      </c>
      <c r="S47" s="401">
        <f t="shared" ref="S47:Y47" si="143">SUM(S48:S49)</f>
        <v>0</v>
      </c>
      <c r="T47" s="411">
        <f t="shared" si="143"/>
        <v>0</v>
      </c>
      <c r="U47" s="269">
        <f t="shared" si="143"/>
        <v>0</v>
      </c>
      <c r="V47" s="269">
        <f t="shared" si="143"/>
        <v>0</v>
      </c>
      <c r="W47" s="269">
        <f t="shared" si="143"/>
        <v>0</v>
      </c>
      <c r="X47" s="269">
        <f t="shared" si="143"/>
        <v>0</v>
      </c>
      <c r="Y47" s="269">
        <f t="shared" si="143"/>
        <v>0</v>
      </c>
      <c r="Z47" s="269">
        <f t="shared" ref="Z47:AD47" si="144">SUM(Z48:Z49)</f>
        <v>0</v>
      </c>
      <c r="AA47" s="269">
        <f t="shared" si="144"/>
        <v>0</v>
      </c>
      <c r="AB47" s="269">
        <f t="shared" si="144"/>
        <v>0</v>
      </c>
      <c r="AC47" s="269">
        <f t="shared" si="144"/>
        <v>0</v>
      </c>
      <c r="AD47" s="269">
        <f t="shared" si="144"/>
        <v>600</v>
      </c>
      <c r="AE47" s="401">
        <f t="shared" ref="AE47" si="145">SUM(AE48:AE49)</f>
        <v>0</v>
      </c>
      <c r="AF47" s="411">
        <f t="shared" ref="AF47" si="146">SUM(AF48:AF49)</f>
        <v>0</v>
      </c>
      <c r="AG47" s="269">
        <f t="shared" ref="AG47" si="147">SUM(AG48:AG49)</f>
        <v>0</v>
      </c>
      <c r="AH47" s="269">
        <f t="shared" ref="AH47" si="148">SUM(AH48:AH49)</f>
        <v>750</v>
      </c>
      <c r="AI47" s="269">
        <f t="shared" ref="AI47" si="149">SUM(AI48:AI49)</f>
        <v>0</v>
      </c>
      <c r="AJ47" s="269">
        <f t="shared" ref="AJ47" si="150">SUM(AJ48:AJ49)</f>
        <v>0</v>
      </c>
      <c r="AK47" s="269">
        <f t="shared" ref="AK47" si="151">SUM(AK48:AK49)</f>
        <v>0</v>
      </c>
      <c r="AL47" s="269">
        <f t="shared" ref="AL47" si="152">SUM(AL48:AL49)</f>
        <v>900</v>
      </c>
      <c r="AM47" s="269">
        <f t="shared" ref="AM47" si="153">SUM(AM48:AM49)</f>
        <v>0</v>
      </c>
      <c r="AN47" s="269">
        <f t="shared" ref="AN47" si="154">SUM(AN48:AN49)</f>
        <v>0</v>
      </c>
      <c r="AO47" s="269">
        <f t="shared" ref="AO47" si="155">SUM(AO48:AO49)</f>
        <v>0</v>
      </c>
      <c r="AP47" s="269">
        <f t="shared" ref="AP47" si="156">SUM(AP48:AP49)</f>
        <v>900</v>
      </c>
      <c r="AQ47" s="401">
        <f t="shared" ref="AQ47" si="157">SUM(AQ48:AQ49)</f>
        <v>0</v>
      </c>
      <c r="AR47" s="411">
        <f t="shared" ref="AR47" si="158">SUM(AR48:AR49)</f>
        <v>0</v>
      </c>
      <c r="AS47" s="269">
        <f t="shared" ref="AS47" si="159">SUM(AS48:AS49)</f>
        <v>0</v>
      </c>
      <c r="AT47" s="269">
        <f t="shared" ref="AT47" si="160">SUM(AT48:AT49)</f>
        <v>0</v>
      </c>
      <c r="AU47" s="269">
        <f t="shared" ref="AU47" si="161">SUM(AU48:AU49)</f>
        <v>0</v>
      </c>
      <c r="AV47" s="269">
        <f t="shared" ref="AV47" si="162">SUM(AV48:AV49)</f>
        <v>0</v>
      </c>
      <c r="AW47" s="269">
        <f t="shared" ref="AW47" si="163">SUM(AW48:AW49)</f>
        <v>0</v>
      </c>
      <c r="AX47" s="441">
        <f t="shared" si="8"/>
        <v>3150</v>
      </c>
      <c r="AY47" s="442">
        <f t="shared" si="9"/>
        <v>3150</v>
      </c>
      <c r="AZ47" s="443">
        <f t="shared" si="4"/>
        <v>0</v>
      </c>
    </row>
    <row r="48" spans="1:52" s="4" customFormat="1" ht="15" customHeight="1" x14ac:dyDescent="0.2">
      <c r="A48" s="151"/>
      <c r="B48" s="463" t="str">
        <f>+B47</f>
        <v>ZK109.K274.C700</v>
      </c>
      <c r="C48" s="273" t="s">
        <v>5150</v>
      </c>
      <c r="D48" s="273"/>
      <c r="E48" s="207">
        <v>3150</v>
      </c>
      <c r="F48" s="370">
        <f t="shared" si="5"/>
        <v>0</v>
      </c>
      <c r="G48" s="249">
        <v>3150</v>
      </c>
      <c r="H48" s="572">
        <f t="shared" si="6"/>
        <v>3150</v>
      </c>
      <c r="I48" s="231"/>
      <c r="J48" s="370">
        <f t="shared" si="7"/>
        <v>0</v>
      </c>
      <c r="K48" s="249">
        <v>0</v>
      </c>
      <c r="L48" s="232"/>
      <c r="M48" s="249"/>
      <c r="N48" s="235"/>
      <c r="O48" s="235"/>
      <c r="P48" s="235"/>
      <c r="Q48" s="362"/>
      <c r="R48" s="363"/>
      <c r="S48" s="402"/>
      <c r="T48" s="412"/>
      <c r="U48" s="363"/>
      <c r="V48" s="363"/>
      <c r="W48" s="363"/>
      <c r="X48" s="363"/>
      <c r="Y48" s="363"/>
      <c r="Z48" s="363"/>
      <c r="AA48" s="363"/>
      <c r="AB48" s="363"/>
      <c r="AC48" s="363"/>
      <c r="AD48" s="363">
        <v>600</v>
      </c>
      <c r="AE48" s="402"/>
      <c r="AF48" s="412"/>
      <c r="AG48" s="363"/>
      <c r="AH48" s="363">
        <v>750</v>
      </c>
      <c r="AI48" s="363"/>
      <c r="AJ48" s="363"/>
      <c r="AK48" s="363"/>
      <c r="AL48" s="363">
        <v>900</v>
      </c>
      <c r="AM48" s="363"/>
      <c r="AN48" s="363"/>
      <c r="AO48" s="363"/>
      <c r="AP48" s="363">
        <v>900</v>
      </c>
      <c r="AQ48" s="402"/>
      <c r="AR48" s="412"/>
      <c r="AS48" s="363"/>
      <c r="AT48" s="363"/>
      <c r="AU48" s="363"/>
      <c r="AV48" s="363"/>
      <c r="AW48" s="363"/>
      <c r="AX48" s="441">
        <f t="shared" si="8"/>
        <v>3150</v>
      </c>
      <c r="AY48" s="442">
        <f t="shared" si="9"/>
        <v>3150</v>
      </c>
      <c r="AZ48" s="443">
        <f t="shared" si="4"/>
        <v>0</v>
      </c>
    </row>
    <row r="49" spans="1:52"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236">
        <f>+IFERROR(VLOOKUP(C48,Sheet1!C:E,3,FALSE)+VLOOKUP(C48,Sheet1!C:F,4,FALSE),0)</f>
        <v>0</v>
      </c>
      <c r="Q49" s="364"/>
      <c r="R49" s="365"/>
      <c r="S49" s="403"/>
      <c r="T49" s="413"/>
      <c r="U49" s="365"/>
      <c r="V49" s="365"/>
      <c r="W49" s="365"/>
      <c r="X49" s="365"/>
      <c r="Y49" s="365"/>
      <c r="Z49" s="365"/>
      <c r="AA49" s="365"/>
      <c r="AB49" s="365"/>
      <c r="AC49" s="365"/>
      <c r="AD49" s="365"/>
      <c r="AE49" s="403"/>
      <c r="AF49" s="413"/>
      <c r="AG49" s="365"/>
      <c r="AH49" s="365"/>
      <c r="AI49" s="365"/>
      <c r="AJ49" s="365"/>
      <c r="AK49" s="365"/>
      <c r="AL49" s="365"/>
      <c r="AM49" s="365"/>
      <c r="AN49" s="365"/>
      <c r="AO49" s="365"/>
      <c r="AP49" s="365"/>
      <c r="AQ49" s="403"/>
      <c r="AR49" s="413"/>
      <c r="AS49" s="365"/>
      <c r="AT49" s="365"/>
      <c r="AU49" s="365"/>
      <c r="AV49" s="365"/>
      <c r="AW49" s="365"/>
      <c r="AX49" s="441">
        <f t="shared" si="8"/>
        <v>0</v>
      </c>
      <c r="AY49" s="442">
        <f t="shared" si="9"/>
        <v>0</v>
      </c>
      <c r="AZ49" s="443">
        <f t="shared" si="4"/>
        <v>0</v>
      </c>
    </row>
    <row r="50" spans="1:52"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0">
        <f>SUM(P51:P52)</f>
        <v>0</v>
      </c>
      <c r="Q50" s="481">
        <f>SUM(Q51:Q52)</f>
        <v>0</v>
      </c>
      <c r="R50" s="482">
        <f>SUM(R51:R52)</f>
        <v>0</v>
      </c>
      <c r="S50" s="483">
        <f t="shared" ref="S50:Y50" si="165">SUM(S51:S52)</f>
        <v>0</v>
      </c>
      <c r="T50" s="484">
        <f t="shared" si="165"/>
        <v>0</v>
      </c>
      <c r="U50" s="482">
        <f t="shared" si="165"/>
        <v>0</v>
      </c>
      <c r="V50" s="482">
        <f t="shared" si="165"/>
        <v>0</v>
      </c>
      <c r="W50" s="482">
        <f t="shared" si="165"/>
        <v>0</v>
      </c>
      <c r="X50" s="482">
        <f t="shared" si="165"/>
        <v>0</v>
      </c>
      <c r="Y50" s="482">
        <f t="shared" si="165"/>
        <v>0</v>
      </c>
      <c r="Z50" s="482">
        <f t="shared" ref="Z50:AD50" si="166">SUM(Z51:Z52)</f>
        <v>0</v>
      </c>
      <c r="AA50" s="482">
        <f t="shared" si="166"/>
        <v>0</v>
      </c>
      <c r="AB50" s="482">
        <f t="shared" si="166"/>
        <v>0</v>
      </c>
      <c r="AC50" s="482">
        <f t="shared" si="166"/>
        <v>0</v>
      </c>
      <c r="AD50" s="482">
        <f t="shared" si="166"/>
        <v>0</v>
      </c>
      <c r="AE50" s="483">
        <f t="shared" ref="AE50" si="167">SUM(AE51:AE52)</f>
        <v>0</v>
      </c>
      <c r="AF50" s="484">
        <f t="shared" ref="AF50" si="168">SUM(AF51:AF52)</f>
        <v>0</v>
      </c>
      <c r="AG50" s="482">
        <f t="shared" ref="AG50" si="169">SUM(AG51:AG52)</f>
        <v>0</v>
      </c>
      <c r="AH50" s="482">
        <f t="shared" ref="AH50" si="170">SUM(AH51:AH52)</f>
        <v>0</v>
      </c>
      <c r="AI50" s="482">
        <f t="shared" ref="AI50" si="171">SUM(AI51:AI52)</f>
        <v>0</v>
      </c>
      <c r="AJ50" s="482">
        <f t="shared" ref="AJ50" si="172">SUM(AJ51:AJ52)</f>
        <v>0</v>
      </c>
      <c r="AK50" s="482">
        <f t="shared" ref="AK50" si="173">SUM(AK51:AK52)</f>
        <v>0</v>
      </c>
      <c r="AL50" s="482">
        <f t="shared" ref="AL50" si="174">SUM(AL51:AL52)</f>
        <v>0</v>
      </c>
      <c r="AM50" s="482">
        <f t="shared" ref="AM50" si="175">SUM(AM51:AM52)</f>
        <v>0</v>
      </c>
      <c r="AN50" s="482">
        <f t="shared" ref="AN50" si="176">SUM(AN51:AN52)</f>
        <v>0</v>
      </c>
      <c r="AO50" s="482">
        <f t="shared" ref="AO50" si="177">SUM(AO51:AO52)</f>
        <v>0</v>
      </c>
      <c r="AP50" s="482">
        <f t="shared" ref="AP50" si="178">SUM(AP51:AP52)</f>
        <v>0</v>
      </c>
      <c r="AQ50" s="483">
        <f t="shared" ref="AQ50" si="179">SUM(AQ51:AQ52)</f>
        <v>0</v>
      </c>
      <c r="AR50" s="484">
        <f t="shared" ref="AR50" si="180">SUM(AR51:AR52)</f>
        <v>0</v>
      </c>
      <c r="AS50" s="482">
        <f t="shared" ref="AS50" si="181">SUM(AS51:AS52)</f>
        <v>0</v>
      </c>
      <c r="AT50" s="482">
        <f t="shared" ref="AT50" si="182">SUM(AT51:AT52)</f>
        <v>0</v>
      </c>
      <c r="AU50" s="482">
        <f t="shared" ref="AU50" si="183">SUM(AU51:AU52)</f>
        <v>0</v>
      </c>
      <c r="AV50" s="482">
        <f t="shared" ref="AV50" si="184">SUM(AV51:AV52)</f>
        <v>0</v>
      </c>
      <c r="AW50" s="482">
        <f t="shared" ref="AW50" si="185">SUM(AW51:AW52)</f>
        <v>0</v>
      </c>
      <c r="AX50" s="441">
        <f t="shared" si="8"/>
        <v>0</v>
      </c>
      <c r="AY50" s="442">
        <f t="shared" si="9"/>
        <v>0</v>
      </c>
      <c r="AZ50" s="443">
        <f t="shared" si="4"/>
        <v>0</v>
      </c>
    </row>
    <row r="51" spans="1:52" s="4" customFormat="1" ht="15" hidden="1" customHeight="1" thickBot="1" x14ac:dyDescent="0.25">
      <c r="A51" s="151"/>
      <c r="B51" s="463"/>
      <c r="C51" s="273"/>
      <c r="D51" s="273"/>
      <c r="E51" s="249"/>
      <c r="F51" s="552">
        <f t="shared" si="5"/>
        <v>0</v>
      </c>
      <c r="G51" s="249">
        <v>0</v>
      </c>
      <c r="H51" s="220">
        <f t="shared" si="6"/>
        <v>0</v>
      </c>
      <c r="I51" s="231"/>
      <c r="J51" s="552">
        <f t="shared" si="7"/>
        <v>0</v>
      </c>
      <c r="K51" s="249">
        <v>0</v>
      </c>
      <c r="L51" s="232"/>
      <c r="M51" s="249"/>
      <c r="N51" s="235"/>
      <c r="O51" s="235"/>
      <c r="P51" s="235"/>
      <c r="Q51" s="362"/>
      <c r="R51" s="363"/>
      <c r="S51" s="402"/>
      <c r="T51" s="412"/>
      <c r="U51" s="363"/>
      <c r="V51" s="363"/>
      <c r="W51" s="363"/>
      <c r="X51" s="363"/>
      <c r="Y51" s="363"/>
      <c r="Z51" s="363"/>
      <c r="AA51" s="363"/>
      <c r="AB51" s="363"/>
      <c r="AC51" s="363"/>
      <c r="AD51" s="363"/>
      <c r="AE51" s="402"/>
      <c r="AF51" s="412"/>
      <c r="AG51" s="363"/>
      <c r="AH51" s="363"/>
      <c r="AI51" s="363"/>
      <c r="AJ51" s="363"/>
      <c r="AK51" s="363"/>
      <c r="AL51" s="363"/>
      <c r="AM51" s="363"/>
      <c r="AN51" s="363"/>
      <c r="AO51" s="363"/>
      <c r="AP51" s="363"/>
      <c r="AQ51" s="402"/>
      <c r="AR51" s="412"/>
      <c r="AS51" s="363"/>
      <c r="AT51" s="363"/>
      <c r="AU51" s="363"/>
      <c r="AV51" s="363"/>
      <c r="AW51" s="363"/>
      <c r="AX51" s="441">
        <f t="shared" si="8"/>
        <v>0</v>
      </c>
      <c r="AY51" s="442">
        <f t="shared" si="9"/>
        <v>0</v>
      </c>
      <c r="AZ51" s="443">
        <f t="shared" si="4"/>
        <v>0</v>
      </c>
    </row>
    <row r="52" spans="1:52"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480">
        <f>+IFERROR(VLOOKUP(C51,Sheet1!C:E,3,FALSE)+VLOOKUP(C51,Sheet1!C:F,4,FALSE),0)</f>
        <v>0</v>
      </c>
      <c r="Q52" s="364"/>
      <c r="R52" s="365"/>
      <c r="S52" s="403"/>
      <c r="T52" s="413"/>
      <c r="U52" s="365"/>
      <c r="V52" s="365"/>
      <c r="W52" s="365"/>
      <c r="X52" s="365"/>
      <c r="Y52" s="365"/>
      <c r="Z52" s="365"/>
      <c r="AA52" s="365"/>
      <c r="AB52" s="365"/>
      <c r="AC52" s="365"/>
      <c r="AD52" s="365"/>
      <c r="AE52" s="403"/>
      <c r="AF52" s="413"/>
      <c r="AG52" s="365"/>
      <c r="AH52" s="365"/>
      <c r="AI52" s="365"/>
      <c r="AJ52" s="365"/>
      <c r="AK52" s="365"/>
      <c r="AL52" s="365"/>
      <c r="AM52" s="365"/>
      <c r="AN52" s="365"/>
      <c r="AO52" s="365"/>
      <c r="AP52" s="365"/>
      <c r="AQ52" s="403"/>
      <c r="AR52" s="413"/>
      <c r="AS52" s="365"/>
      <c r="AT52" s="365"/>
      <c r="AU52" s="365"/>
      <c r="AV52" s="365"/>
      <c r="AW52" s="365"/>
      <c r="AX52" s="441">
        <f t="shared" si="8"/>
        <v>0</v>
      </c>
      <c r="AY52" s="442">
        <f t="shared" si="9"/>
        <v>0</v>
      </c>
      <c r="AZ52" s="443">
        <f t="shared" si="4"/>
        <v>0</v>
      </c>
    </row>
    <row r="53" spans="1:52"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0">
        <f>SUM(P54:P55)</f>
        <v>0</v>
      </c>
      <c r="Q53" s="481">
        <f>SUM(Q54:Q55)</f>
        <v>0</v>
      </c>
      <c r="R53" s="482">
        <f>SUM(R54:R55)</f>
        <v>0</v>
      </c>
      <c r="S53" s="483">
        <f t="shared" ref="S53:Y53" si="187">SUM(S54:S55)</f>
        <v>0</v>
      </c>
      <c r="T53" s="484">
        <f t="shared" si="187"/>
        <v>0</v>
      </c>
      <c r="U53" s="482">
        <f t="shared" si="187"/>
        <v>0</v>
      </c>
      <c r="V53" s="482">
        <f t="shared" si="187"/>
        <v>0</v>
      </c>
      <c r="W53" s="482">
        <f t="shared" si="187"/>
        <v>0</v>
      </c>
      <c r="X53" s="482">
        <f t="shared" si="187"/>
        <v>0</v>
      </c>
      <c r="Y53" s="482">
        <f t="shared" si="187"/>
        <v>0</v>
      </c>
      <c r="Z53" s="482">
        <f t="shared" ref="Z53:AD53" si="188">SUM(Z54:Z55)</f>
        <v>0</v>
      </c>
      <c r="AA53" s="482">
        <f t="shared" si="188"/>
        <v>0</v>
      </c>
      <c r="AB53" s="482">
        <f t="shared" si="188"/>
        <v>0</v>
      </c>
      <c r="AC53" s="482">
        <f t="shared" si="188"/>
        <v>0</v>
      </c>
      <c r="AD53" s="482">
        <f t="shared" si="188"/>
        <v>0</v>
      </c>
      <c r="AE53" s="483">
        <f t="shared" ref="AE53" si="189">SUM(AE54:AE55)</f>
        <v>0</v>
      </c>
      <c r="AF53" s="484">
        <f t="shared" ref="AF53" si="190">SUM(AF54:AF55)</f>
        <v>0</v>
      </c>
      <c r="AG53" s="482">
        <f t="shared" ref="AG53" si="191">SUM(AG54:AG55)</f>
        <v>0</v>
      </c>
      <c r="AH53" s="482">
        <f t="shared" ref="AH53" si="192">SUM(AH54:AH55)</f>
        <v>0</v>
      </c>
      <c r="AI53" s="482">
        <f t="shared" ref="AI53" si="193">SUM(AI54:AI55)</f>
        <v>0</v>
      </c>
      <c r="AJ53" s="482">
        <f t="shared" ref="AJ53" si="194">SUM(AJ54:AJ55)</f>
        <v>0</v>
      </c>
      <c r="AK53" s="482">
        <f t="shared" ref="AK53" si="195">SUM(AK54:AK55)</f>
        <v>0</v>
      </c>
      <c r="AL53" s="482">
        <f t="shared" ref="AL53" si="196">SUM(AL54:AL55)</f>
        <v>0</v>
      </c>
      <c r="AM53" s="482">
        <f t="shared" ref="AM53" si="197">SUM(AM54:AM55)</f>
        <v>0</v>
      </c>
      <c r="AN53" s="482">
        <f t="shared" ref="AN53" si="198">SUM(AN54:AN55)</f>
        <v>0</v>
      </c>
      <c r="AO53" s="482">
        <f t="shared" ref="AO53" si="199">SUM(AO54:AO55)</f>
        <v>0</v>
      </c>
      <c r="AP53" s="482">
        <f t="shared" ref="AP53" si="200">SUM(AP54:AP55)</f>
        <v>0</v>
      </c>
      <c r="AQ53" s="483">
        <f t="shared" ref="AQ53" si="201">SUM(AQ54:AQ55)</f>
        <v>0</v>
      </c>
      <c r="AR53" s="484">
        <f t="shared" ref="AR53" si="202">SUM(AR54:AR55)</f>
        <v>0</v>
      </c>
      <c r="AS53" s="482">
        <f t="shared" ref="AS53" si="203">SUM(AS54:AS55)</f>
        <v>0</v>
      </c>
      <c r="AT53" s="482">
        <f t="shared" ref="AT53" si="204">SUM(AT54:AT55)</f>
        <v>0</v>
      </c>
      <c r="AU53" s="482">
        <f t="shared" ref="AU53" si="205">SUM(AU54:AU55)</f>
        <v>0</v>
      </c>
      <c r="AV53" s="482">
        <f t="shared" ref="AV53" si="206">SUM(AV54:AV55)</f>
        <v>0</v>
      </c>
      <c r="AW53" s="482">
        <f t="shared" ref="AW53" si="207">SUM(AW54:AW55)</f>
        <v>0</v>
      </c>
      <c r="AX53" s="441">
        <f t="shared" si="8"/>
        <v>0</v>
      </c>
      <c r="AY53" s="442">
        <f t="shared" si="9"/>
        <v>0</v>
      </c>
      <c r="AZ53" s="443">
        <f t="shared" si="4"/>
        <v>0</v>
      </c>
    </row>
    <row r="54" spans="1:52"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235"/>
      <c r="Q54" s="362"/>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441">
        <f t="shared" si="8"/>
        <v>0</v>
      </c>
      <c r="AY54" s="442">
        <f t="shared" si="9"/>
        <v>0</v>
      </c>
      <c r="AZ54" s="443">
        <f t="shared" si="4"/>
        <v>0</v>
      </c>
    </row>
    <row r="55" spans="1:52"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267"/>
      <c r="Q55" s="364"/>
      <c r="R55" s="365"/>
      <c r="S55" s="403"/>
      <c r="T55" s="413"/>
      <c r="U55" s="365"/>
      <c r="V55" s="365"/>
      <c r="W55" s="365"/>
      <c r="X55" s="365"/>
      <c r="Y55" s="365"/>
      <c r="Z55" s="365"/>
      <c r="AA55" s="365"/>
      <c r="AB55" s="365"/>
      <c r="AC55" s="365"/>
      <c r="AD55" s="365"/>
      <c r="AE55" s="403"/>
      <c r="AF55" s="413"/>
      <c r="AG55" s="365"/>
      <c r="AH55" s="365"/>
      <c r="AI55" s="365"/>
      <c r="AJ55" s="365"/>
      <c r="AK55" s="365"/>
      <c r="AL55" s="365"/>
      <c r="AM55" s="365"/>
      <c r="AN55" s="365"/>
      <c r="AO55" s="365"/>
      <c r="AP55" s="365"/>
      <c r="AQ55" s="403"/>
      <c r="AR55" s="413"/>
      <c r="AS55" s="365"/>
      <c r="AT55" s="365"/>
      <c r="AU55" s="365"/>
      <c r="AV55" s="365"/>
      <c r="AW55" s="365"/>
      <c r="AX55" s="441">
        <f t="shared" si="8"/>
        <v>0</v>
      </c>
      <c r="AY55" s="442">
        <f t="shared" si="9"/>
        <v>0</v>
      </c>
      <c r="AZ55" s="443">
        <f t="shared" si="4"/>
        <v>0</v>
      </c>
    </row>
    <row r="56" spans="1:52"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0">
        <f>SUM(P57:P58)</f>
        <v>0</v>
      </c>
      <c r="Q56" s="481">
        <f>SUM(Q57:Q58)</f>
        <v>0</v>
      </c>
      <c r="R56" s="482">
        <f>SUM(R57:R58)</f>
        <v>0</v>
      </c>
      <c r="S56" s="483">
        <f t="shared" ref="S56:Y56" si="209">SUM(S57:S58)</f>
        <v>0</v>
      </c>
      <c r="T56" s="484">
        <f t="shared" si="209"/>
        <v>0</v>
      </c>
      <c r="U56" s="482">
        <f t="shared" si="209"/>
        <v>0</v>
      </c>
      <c r="V56" s="482">
        <f t="shared" si="209"/>
        <v>0</v>
      </c>
      <c r="W56" s="482">
        <f t="shared" si="209"/>
        <v>0</v>
      </c>
      <c r="X56" s="482">
        <f t="shared" si="209"/>
        <v>0</v>
      </c>
      <c r="Y56" s="482">
        <f t="shared" si="209"/>
        <v>0</v>
      </c>
      <c r="Z56" s="482">
        <f t="shared" ref="Z56:AD56" si="210">SUM(Z57:Z58)</f>
        <v>0</v>
      </c>
      <c r="AA56" s="482">
        <f t="shared" si="210"/>
        <v>0</v>
      </c>
      <c r="AB56" s="482">
        <f t="shared" si="210"/>
        <v>0</v>
      </c>
      <c r="AC56" s="482">
        <f t="shared" si="210"/>
        <v>0</v>
      </c>
      <c r="AD56" s="482">
        <f t="shared" si="210"/>
        <v>0</v>
      </c>
      <c r="AE56" s="483">
        <f t="shared" ref="AE56" si="211">SUM(AE57:AE58)</f>
        <v>0</v>
      </c>
      <c r="AF56" s="484">
        <f t="shared" ref="AF56" si="212">SUM(AF57:AF58)</f>
        <v>0</v>
      </c>
      <c r="AG56" s="482">
        <f t="shared" ref="AG56" si="213">SUM(AG57:AG58)</f>
        <v>0</v>
      </c>
      <c r="AH56" s="482">
        <f t="shared" ref="AH56" si="214">SUM(AH57:AH58)</f>
        <v>0</v>
      </c>
      <c r="AI56" s="482">
        <f t="shared" ref="AI56" si="215">SUM(AI57:AI58)</f>
        <v>0</v>
      </c>
      <c r="AJ56" s="482">
        <f t="shared" ref="AJ56" si="216">SUM(AJ57:AJ58)</f>
        <v>0</v>
      </c>
      <c r="AK56" s="482">
        <f t="shared" ref="AK56" si="217">SUM(AK57:AK58)</f>
        <v>0</v>
      </c>
      <c r="AL56" s="482">
        <f t="shared" ref="AL56" si="218">SUM(AL57:AL58)</f>
        <v>0</v>
      </c>
      <c r="AM56" s="482">
        <f t="shared" ref="AM56" si="219">SUM(AM57:AM58)</f>
        <v>0</v>
      </c>
      <c r="AN56" s="482">
        <f t="shared" ref="AN56" si="220">SUM(AN57:AN58)</f>
        <v>0</v>
      </c>
      <c r="AO56" s="482">
        <f t="shared" ref="AO56" si="221">SUM(AO57:AO58)</f>
        <v>0</v>
      </c>
      <c r="AP56" s="482">
        <f t="shared" ref="AP56" si="222">SUM(AP57:AP58)</f>
        <v>0</v>
      </c>
      <c r="AQ56" s="483">
        <f t="shared" ref="AQ56" si="223">SUM(AQ57:AQ58)</f>
        <v>0</v>
      </c>
      <c r="AR56" s="484">
        <f t="shared" ref="AR56" si="224">SUM(AR57:AR58)</f>
        <v>0</v>
      </c>
      <c r="AS56" s="482">
        <f t="shared" ref="AS56" si="225">SUM(AS57:AS58)</f>
        <v>0</v>
      </c>
      <c r="AT56" s="482">
        <f t="shared" ref="AT56" si="226">SUM(AT57:AT58)</f>
        <v>0</v>
      </c>
      <c r="AU56" s="482">
        <f t="shared" ref="AU56" si="227">SUM(AU57:AU58)</f>
        <v>0</v>
      </c>
      <c r="AV56" s="482">
        <f t="shared" ref="AV56" si="228">SUM(AV57:AV58)</f>
        <v>0</v>
      </c>
      <c r="AW56" s="482">
        <f t="shared" ref="AW56" si="229">SUM(AW57:AW58)</f>
        <v>0</v>
      </c>
      <c r="AX56" s="441">
        <f t="shared" si="8"/>
        <v>0</v>
      </c>
      <c r="AY56" s="442">
        <f t="shared" si="9"/>
        <v>0</v>
      </c>
      <c r="AZ56" s="443">
        <f t="shared" si="4"/>
        <v>0</v>
      </c>
    </row>
    <row r="57" spans="1:52"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235"/>
      <c r="Q57" s="362"/>
      <c r="R57" s="363"/>
      <c r="S57" s="402"/>
      <c r="T57" s="412"/>
      <c r="U57" s="363"/>
      <c r="V57" s="363"/>
      <c r="W57" s="363"/>
      <c r="X57" s="363"/>
      <c r="Y57" s="363"/>
      <c r="Z57" s="363"/>
      <c r="AA57" s="363"/>
      <c r="AB57" s="363"/>
      <c r="AC57" s="363"/>
      <c r="AD57" s="363"/>
      <c r="AE57" s="402"/>
      <c r="AF57" s="412"/>
      <c r="AG57" s="363"/>
      <c r="AH57" s="363"/>
      <c r="AI57" s="363"/>
      <c r="AJ57" s="363"/>
      <c r="AK57" s="363"/>
      <c r="AL57" s="363"/>
      <c r="AM57" s="363"/>
      <c r="AN57" s="363"/>
      <c r="AO57" s="363"/>
      <c r="AP57" s="363"/>
      <c r="AQ57" s="402"/>
      <c r="AR57" s="412"/>
      <c r="AS57" s="363"/>
      <c r="AT57" s="363"/>
      <c r="AU57" s="363"/>
      <c r="AV57" s="363"/>
      <c r="AW57" s="363"/>
      <c r="AX57" s="441">
        <f t="shared" si="8"/>
        <v>0</v>
      </c>
      <c r="AY57" s="442">
        <f t="shared" si="9"/>
        <v>0</v>
      </c>
      <c r="AZ57" s="443">
        <f t="shared" si="4"/>
        <v>0</v>
      </c>
    </row>
    <row r="58" spans="1:52"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267"/>
      <c r="Q58" s="364"/>
      <c r="R58" s="365"/>
      <c r="S58" s="403"/>
      <c r="T58" s="413"/>
      <c r="U58" s="365"/>
      <c r="V58" s="365"/>
      <c r="W58" s="365"/>
      <c r="X58" s="365"/>
      <c r="Y58" s="365"/>
      <c r="Z58" s="365"/>
      <c r="AA58" s="365"/>
      <c r="AB58" s="365"/>
      <c r="AC58" s="365"/>
      <c r="AD58" s="365"/>
      <c r="AE58" s="403"/>
      <c r="AF58" s="413"/>
      <c r="AG58" s="365"/>
      <c r="AH58" s="365"/>
      <c r="AI58" s="365"/>
      <c r="AJ58" s="365"/>
      <c r="AK58" s="365"/>
      <c r="AL58" s="365"/>
      <c r="AM58" s="365"/>
      <c r="AN58" s="365"/>
      <c r="AO58" s="365"/>
      <c r="AP58" s="365"/>
      <c r="AQ58" s="403"/>
      <c r="AR58" s="413"/>
      <c r="AS58" s="365"/>
      <c r="AT58" s="365"/>
      <c r="AU58" s="365"/>
      <c r="AV58" s="365"/>
      <c r="AW58" s="365"/>
      <c r="AX58" s="441">
        <f t="shared" si="8"/>
        <v>0</v>
      </c>
      <c r="AY58" s="442">
        <f t="shared" si="9"/>
        <v>0</v>
      </c>
      <c r="AZ58" s="443">
        <f t="shared" si="4"/>
        <v>0</v>
      </c>
    </row>
    <row r="59" spans="1:52"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0">
        <f>SUM(P60:P61)</f>
        <v>0</v>
      </c>
      <c r="Q59" s="481">
        <f>SUM(Q60:Q61)</f>
        <v>0</v>
      </c>
      <c r="R59" s="482">
        <f>SUM(R60:R61)</f>
        <v>0</v>
      </c>
      <c r="S59" s="483">
        <f t="shared" ref="S59:Y59" si="231">SUM(S60:S61)</f>
        <v>0</v>
      </c>
      <c r="T59" s="484">
        <f t="shared" si="231"/>
        <v>0</v>
      </c>
      <c r="U59" s="482">
        <f t="shared" si="231"/>
        <v>0</v>
      </c>
      <c r="V59" s="482">
        <f t="shared" si="231"/>
        <v>0</v>
      </c>
      <c r="W59" s="482">
        <f t="shared" si="231"/>
        <v>0</v>
      </c>
      <c r="X59" s="482">
        <f t="shared" si="231"/>
        <v>0</v>
      </c>
      <c r="Y59" s="482">
        <f t="shared" si="231"/>
        <v>0</v>
      </c>
      <c r="Z59" s="482">
        <f t="shared" ref="Z59:AD59" si="232">SUM(Z60:Z61)</f>
        <v>0</v>
      </c>
      <c r="AA59" s="482">
        <f t="shared" si="232"/>
        <v>0</v>
      </c>
      <c r="AB59" s="482">
        <f t="shared" si="232"/>
        <v>0</v>
      </c>
      <c r="AC59" s="482">
        <f t="shared" si="232"/>
        <v>0</v>
      </c>
      <c r="AD59" s="482">
        <f t="shared" si="232"/>
        <v>0</v>
      </c>
      <c r="AE59" s="483">
        <f t="shared" ref="AE59" si="233">SUM(AE60:AE61)</f>
        <v>0</v>
      </c>
      <c r="AF59" s="484">
        <f t="shared" ref="AF59" si="234">SUM(AF60:AF61)</f>
        <v>0</v>
      </c>
      <c r="AG59" s="482">
        <f t="shared" ref="AG59" si="235">SUM(AG60:AG61)</f>
        <v>0</v>
      </c>
      <c r="AH59" s="482">
        <f t="shared" ref="AH59" si="236">SUM(AH60:AH61)</f>
        <v>0</v>
      </c>
      <c r="AI59" s="482">
        <f t="shared" ref="AI59" si="237">SUM(AI60:AI61)</f>
        <v>0</v>
      </c>
      <c r="AJ59" s="482">
        <f t="shared" ref="AJ59" si="238">SUM(AJ60:AJ61)</f>
        <v>0</v>
      </c>
      <c r="AK59" s="482">
        <f t="shared" ref="AK59" si="239">SUM(AK60:AK61)</f>
        <v>0</v>
      </c>
      <c r="AL59" s="482">
        <f t="shared" ref="AL59" si="240">SUM(AL60:AL61)</f>
        <v>0</v>
      </c>
      <c r="AM59" s="482">
        <f t="shared" ref="AM59" si="241">SUM(AM60:AM61)</f>
        <v>0</v>
      </c>
      <c r="AN59" s="482">
        <f t="shared" ref="AN59" si="242">SUM(AN60:AN61)</f>
        <v>0</v>
      </c>
      <c r="AO59" s="482">
        <f t="shared" ref="AO59" si="243">SUM(AO60:AO61)</f>
        <v>0</v>
      </c>
      <c r="AP59" s="482">
        <f t="shared" ref="AP59" si="244">SUM(AP60:AP61)</f>
        <v>0</v>
      </c>
      <c r="AQ59" s="483">
        <f t="shared" ref="AQ59" si="245">SUM(AQ60:AQ61)</f>
        <v>0</v>
      </c>
      <c r="AR59" s="484">
        <f t="shared" ref="AR59" si="246">SUM(AR60:AR61)</f>
        <v>0</v>
      </c>
      <c r="AS59" s="482">
        <f t="shared" ref="AS59" si="247">SUM(AS60:AS61)</f>
        <v>0</v>
      </c>
      <c r="AT59" s="482">
        <f t="shared" ref="AT59" si="248">SUM(AT60:AT61)</f>
        <v>0</v>
      </c>
      <c r="AU59" s="482">
        <f t="shared" ref="AU59" si="249">SUM(AU60:AU61)</f>
        <v>0</v>
      </c>
      <c r="AV59" s="482">
        <f t="shared" ref="AV59" si="250">SUM(AV60:AV61)</f>
        <v>0</v>
      </c>
      <c r="AW59" s="482">
        <f t="shared" ref="AW59" si="251">SUM(AW60:AW61)</f>
        <v>0</v>
      </c>
      <c r="AX59" s="441">
        <f t="shared" si="8"/>
        <v>0</v>
      </c>
      <c r="AY59" s="442">
        <f t="shared" si="9"/>
        <v>0</v>
      </c>
      <c r="AZ59" s="443">
        <f t="shared" ref="AZ59:AZ66" si="252">+G59-AY59</f>
        <v>0</v>
      </c>
    </row>
    <row r="60" spans="1:52"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235"/>
      <c r="Q60" s="362"/>
      <c r="R60" s="363"/>
      <c r="S60" s="402"/>
      <c r="T60" s="412"/>
      <c r="U60" s="363"/>
      <c r="V60" s="363"/>
      <c r="W60" s="363"/>
      <c r="X60" s="363"/>
      <c r="Y60" s="363"/>
      <c r="Z60" s="363"/>
      <c r="AA60" s="363"/>
      <c r="AB60" s="363"/>
      <c r="AC60" s="363"/>
      <c r="AD60" s="363"/>
      <c r="AE60" s="402"/>
      <c r="AF60" s="412"/>
      <c r="AG60" s="363"/>
      <c r="AH60" s="363"/>
      <c r="AI60" s="363"/>
      <c r="AJ60" s="363"/>
      <c r="AK60" s="363"/>
      <c r="AL60" s="363"/>
      <c r="AM60" s="363"/>
      <c r="AN60" s="363"/>
      <c r="AO60" s="363"/>
      <c r="AP60" s="363"/>
      <c r="AQ60" s="402"/>
      <c r="AR60" s="412"/>
      <c r="AS60" s="363"/>
      <c r="AT60" s="363"/>
      <c r="AU60" s="363"/>
      <c r="AV60" s="363"/>
      <c r="AW60" s="363"/>
      <c r="AX60" s="441">
        <f t="shared" si="8"/>
        <v>0</v>
      </c>
      <c r="AY60" s="442">
        <f t="shared" si="9"/>
        <v>0</v>
      </c>
      <c r="AZ60" s="443">
        <f t="shared" si="252"/>
        <v>0</v>
      </c>
    </row>
    <row r="61" spans="1:52"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267"/>
      <c r="Q61" s="364"/>
      <c r="R61" s="365"/>
      <c r="S61" s="403"/>
      <c r="T61" s="413"/>
      <c r="U61" s="365"/>
      <c r="V61" s="365"/>
      <c r="W61" s="365"/>
      <c r="X61" s="365"/>
      <c r="Y61" s="365"/>
      <c r="Z61" s="365"/>
      <c r="AA61" s="365"/>
      <c r="AB61" s="365"/>
      <c r="AC61" s="365"/>
      <c r="AD61" s="365"/>
      <c r="AE61" s="403"/>
      <c r="AF61" s="413"/>
      <c r="AG61" s="365"/>
      <c r="AH61" s="365"/>
      <c r="AI61" s="365"/>
      <c r="AJ61" s="365"/>
      <c r="AK61" s="365"/>
      <c r="AL61" s="365"/>
      <c r="AM61" s="365"/>
      <c r="AN61" s="365"/>
      <c r="AO61" s="365"/>
      <c r="AP61" s="365"/>
      <c r="AQ61" s="403"/>
      <c r="AR61" s="413"/>
      <c r="AS61" s="365"/>
      <c r="AT61" s="365"/>
      <c r="AU61" s="365"/>
      <c r="AV61" s="365"/>
      <c r="AW61" s="365"/>
      <c r="AX61" s="441">
        <f t="shared" ref="AX61:AX66" si="253">SUM(Q61:AW61)</f>
        <v>0</v>
      </c>
      <c r="AY61" s="442">
        <f t="shared" ref="AY61:AY66" si="254">+AX61+N61</f>
        <v>0</v>
      </c>
      <c r="AZ61" s="443">
        <f t="shared" si="252"/>
        <v>0</v>
      </c>
    </row>
    <row r="62" spans="1:52"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0">
        <f>SUM(P63:P64)</f>
        <v>0</v>
      </c>
      <c r="Q62" s="481">
        <f>SUM(Q63:Q64)</f>
        <v>0</v>
      </c>
      <c r="R62" s="482">
        <f>SUM(R63:R64)</f>
        <v>0</v>
      </c>
      <c r="S62" s="483">
        <f t="shared" ref="S62:Y62" si="256">SUM(S63:S64)</f>
        <v>0</v>
      </c>
      <c r="T62" s="484">
        <f t="shared" si="256"/>
        <v>0</v>
      </c>
      <c r="U62" s="482">
        <f t="shared" si="256"/>
        <v>0</v>
      </c>
      <c r="V62" s="482">
        <f t="shared" si="256"/>
        <v>0</v>
      </c>
      <c r="W62" s="482">
        <f t="shared" si="256"/>
        <v>0</v>
      </c>
      <c r="X62" s="482">
        <f t="shared" si="256"/>
        <v>0</v>
      </c>
      <c r="Y62" s="482">
        <f t="shared" si="256"/>
        <v>0</v>
      </c>
      <c r="Z62" s="482">
        <f t="shared" ref="Z62:AD62" si="257">SUM(Z63:Z64)</f>
        <v>0</v>
      </c>
      <c r="AA62" s="482">
        <f t="shared" si="257"/>
        <v>0</v>
      </c>
      <c r="AB62" s="482">
        <f t="shared" si="257"/>
        <v>0</v>
      </c>
      <c r="AC62" s="482">
        <f t="shared" si="257"/>
        <v>0</v>
      </c>
      <c r="AD62" s="482">
        <f t="shared" si="257"/>
        <v>0</v>
      </c>
      <c r="AE62" s="483">
        <f t="shared" ref="AE62" si="258">SUM(AE63:AE64)</f>
        <v>0</v>
      </c>
      <c r="AF62" s="484">
        <f t="shared" ref="AF62" si="259">SUM(AF63:AF64)</f>
        <v>0</v>
      </c>
      <c r="AG62" s="482">
        <f t="shared" ref="AG62" si="260">SUM(AG63:AG64)</f>
        <v>0</v>
      </c>
      <c r="AH62" s="482">
        <f t="shared" ref="AH62" si="261">SUM(AH63:AH64)</f>
        <v>0</v>
      </c>
      <c r="AI62" s="482">
        <f t="shared" ref="AI62" si="262">SUM(AI63:AI64)</f>
        <v>0</v>
      </c>
      <c r="AJ62" s="482">
        <f t="shared" ref="AJ62" si="263">SUM(AJ63:AJ64)</f>
        <v>0</v>
      </c>
      <c r="AK62" s="482">
        <f t="shared" ref="AK62" si="264">SUM(AK63:AK64)</f>
        <v>0</v>
      </c>
      <c r="AL62" s="482">
        <f t="shared" ref="AL62" si="265">SUM(AL63:AL64)</f>
        <v>0</v>
      </c>
      <c r="AM62" s="482">
        <f t="shared" ref="AM62" si="266">SUM(AM63:AM64)</f>
        <v>0</v>
      </c>
      <c r="AN62" s="482">
        <f t="shared" ref="AN62" si="267">SUM(AN63:AN64)</f>
        <v>0</v>
      </c>
      <c r="AO62" s="482">
        <f t="shared" ref="AO62" si="268">SUM(AO63:AO64)</f>
        <v>0</v>
      </c>
      <c r="AP62" s="482">
        <f t="shared" ref="AP62" si="269">SUM(AP63:AP64)</f>
        <v>0</v>
      </c>
      <c r="AQ62" s="483">
        <f t="shared" ref="AQ62" si="270">SUM(AQ63:AQ64)</f>
        <v>0</v>
      </c>
      <c r="AR62" s="484">
        <f t="shared" ref="AR62" si="271">SUM(AR63:AR64)</f>
        <v>0</v>
      </c>
      <c r="AS62" s="482">
        <f t="shared" ref="AS62" si="272">SUM(AS63:AS64)</f>
        <v>0</v>
      </c>
      <c r="AT62" s="482">
        <f t="shared" ref="AT62" si="273">SUM(AT63:AT64)</f>
        <v>0</v>
      </c>
      <c r="AU62" s="482">
        <f t="shared" ref="AU62" si="274">SUM(AU63:AU64)</f>
        <v>0</v>
      </c>
      <c r="AV62" s="482">
        <f t="shared" ref="AV62" si="275">SUM(AV63:AV64)</f>
        <v>0</v>
      </c>
      <c r="AW62" s="482">
        <f t="shared" ref="AW62" si="276">SUM(AW63:AW64)</f>
        <v>0</v>
      </c>
      <c r="AX62" s="441">
        <f t="shared" si="253"/>
        <v>0</v>
      </c>
      <c r="AY62" s="442">
        <f t="shared" si="254"/>
        <v>0</v>
      </c>
      <c r="AZ62" s="443">
        <f t="shared" si="252"/>
        <v>0</v>
      </c>
    </row>
    <row r="63" spans="1:52"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235"/>
      <c r="Q63" s="362"/>
      <c r="R63" s="363"/>
      <c r="S63" s="402"/>
      <c r="T63" s="412"/>
      <c r="U63" s="363"/>
      <c r="V63" s="363"/>
      <c r="W63" s="363"/>
      <c r="X63" s="363"/>
      <c r="Y63" s="363"/>
      <c r="Z63" s="363"/>
      <c r="AA63" s="363"/>
      <c r="AB63" s="363"/>
      <c r="AC63" s="363"/>
      <c r="AD63" s="363"/>
      <c r="AE63" s="402"/>
      <c r="AF63" s="412"/>
      <c r="AG63" s="363"/>
      <c r="AH63" s="363"/>
      <c r="AI63" s="363"/>
      <c r="AJ63" s="363"/>
      <c r="AK63" s="363"/>
      <c r="AL63" s="363"/>
      <c r="AM63" s="363"/>
      <c r="AN63" s="363"/>
      <c r="AO63" s="363"/>
      <c r="AP63" s="363"/>
      <c r="AQ63" s="402"/>
      <c r="AR63" s="412"/>
      <c r="AS63" s="363"/>
      <c r="AT63" s="363"/>
      <c r="AU63" s="363"/>
      <c r="AV63" s="363"/>
      <c r="AW63" s="363"/>
      <c r="AX63" s="441">
        <f t="shared" si="253"/>
        <v>0</v>
      </c>
      <c r="AY63" s="442">
        <f t="shared" si="254"/>
        <v>0</v>
      </c>
      <c r="AZ63" s="443">
        <f t="shared" si="252"/>
        <v>0</v>
      </c>
    </row>
    <row r="64" spans="1:52"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236"/>
      <c r="Q64" s="364"/>
      <c r="R64" s="365"/>
      <c r="S64" s="403"/>
      <c r="T64" s="413"/>
      <c r="U64" s="365"/>
      <c r="V64" s="365"/>
      <c r="W64" s="365"/>
      <c r="X64" s="365"/>
      <c r="Y64" s="365"/>
      <c r="Z64" s="365"/>
      <c r="AA64" s="365"/>
      <c r="AB64" s="365"/>
      <c r="AC64" s="365"/>
      <c r="AD64" s="365"/>
      <c r="AE64" s="403"/>
      <c r="AF64" s="413"/>
      <c r="AG64" s="365"/>
      <c r="AH64" s="365"/>
      <c r="AI64" s="365"/>
      <c r="AJ64" s="365"/>
      <c r="AK64" s="365"/>
      <c r="AL64" s="365"/>
      <c r="AM64" s="365"/>
      <c r="AN64" s="365"/>
      <c r="AO64" s="365"/>
      <c r="AP64" s="365"/>
      <c r="AQ64" s="403"/>
      <c r="AR64" s="413"/>
      <c r="AS64" s="365"/>
      <c r="AT64" s="365"/>
      <c r="AU64" s="365"/>
      <c r="AV64" s="365"/>
      <c r="AW64" s="365"/>
      <c r="AX64" s="441">
        <f t="shared" si="253"/>
        <v>0</v>
      </c>
      <c r="AY64" s="442">
        <f t="shared" si="254"/>
        <v>0</v>
      </c>
      <c r="AZ64" s="443">
        <f t="shared" si="252"/>
        <v>0</v>
      </c>
    </row>
    <row r="65" spans="1:52" ht="15.75" thickBot="1" x14ac:dyDescent="0.3">
      <c r="A65" s="177"/>
      <c r="B65" s="466"/>
      <c r="C65" s="178"/>
      <c r="D65" s="375"/>
      <c r="E65" s="209"/>
      <c r="F65" s="209"/>
      <c r="G65" s="209"/>
      <c r="H65" s="237"/>
      <c r="I65" s="224"/>
      <c r="J65" s="209"/>
      <c r="K65" s="238"/>
      <c r="L65" s="239"/>
      <c r="M65" s="239"/>
      <c r="N65" s="237"/>
      <c r="O65" s="237"/>
      <c r="P65" s="237"/>
      <c r="Q65" s="268"/>
      <c r="R65" s="270"/>
      <c r="S65" s="404"/>
      <c r="T65" s="414"/>
      <c r="U65" s="270"/>
      <c r="V65" s="270"/>
      <c r="W65" s="270"/>
      <c r="X65" s="270"/>
      <c r="Y65" s="270"/>
      <c r="Z65" s="270"/>
      <c r="AA65" s="270"/>
      <c r="AB65" s="270"/>
      <c r="AC65" s="270"/>
      <c r="AD65" s="270"/>
      <c r="AE65" s="404"/>
      <c r="AF65" s="414"/>
      <c r="AG65" s="270"/>
      <c r="AH65" s="270"/>
      <c r="AI65" s="270"/>
      <c r="AJ65" s="270"/>
      <c r="AK65" s="270"/>
      <c r="AL65" s="270"/>
      <c r="AM65" s="270"/>
      <c r="AN65" s="270"/>
      <c r="AO65" s="270"/>
      <c r="AP65" s="270"/>
      <c r="AQ65" s="404"/>
      <c r="AR65" s="414"/>
      <c r="AS65" s="270"/>
      <c r="AT65" s="270"/>
      <c r="AU65" s="270"/>
      <c r="AV65" s="270"/>
      <c r="AW65" s="270"/>
      <c r="AX65" s="441">
        <f t="shared" si="253"/>
        <v>0</v>
      </c>
      <c r="AY65" s="442">
        <f t="shared" si="254"/>
        <v>0</v>
      </c>
      <c r="AZ65" s="443">
        <f t="shared" si="252"/>
        <v>0</v>
      </c>
    </row>
    <row r="66" spans="1:52" s="565" customFormat="1" ht="22.5" customHeight="1" thickBot="1" x14ac:dyDescent="0.3">
      <c r="A66" s="175"/>
      <c r="B66" s="175"/>
      <c r="C66" s="176"/>
      <c r="D66" s="17"/>
      <c r="E66" s="240">
        <f t="shared" ref="E66:L66" si="277">SUM(E8,E20,E27,E34,E38,E41,E44,E47,E50,E53,E56,E59,E62)</f>
        <v>46975</v>
      </c>
      <c r="F66" s="328">
        <f t="shared" si="277"/>
        <v>0</v>
      </c>
      <c r="G66" s="240">
        <f t="shared" si="277"/>
        <v>46975</v>
      </c>
      <c r="H66" s="240">
        <f t="shared" si="277"/>
        <v>49820</v>
      </c>
      <c r="I66" s="241">
        <f t="shared" si="277"/>
        <v>0</v>
      </c>
      <c r="J66" s="328">
        <f>SUM(J8,J20,J27,J34,J38,J41,J44,J47,J50,J53,J56,J59,J62)</f>
        <v>0</v>
      </c>
      <c r="K66" s="241">
        <f t="shared" si="277"/>
        <v>0</v>
      </c>
      <c r="L66" s="241">
        <f t="shared" si="277"/>
        <v>0</v>
      </c>
      <c r="M66" s="241"/>
      <c r="N66" s="240">
        <f t="shared" ref="N66:AD66" si="278">SUM(N8,N20,N27,N34,N38,N41,N44,N47,N50,N53,N56,N59,N62)</f>
        <v>0</v>
      </c>
      <c r="O66" s="240">
        <f t="shared" ref="O66:P66" si="279">SUM(O8,O20,O27,O34,O38,O41,O44,O47,O50,O53,O56,O59,O62)</f>
        <v>1700</v>
      </c>
      <c r="P66" s="240">
        <f t="shared" si="279"/>
        <v>0</v>
      </c>
      <c r="Q66" s="240">
        <f t="shared" si="278"/>
        <v>0</v>
      </c>
      <c r="R66" s="240">
        <f t="shared" si="278"/>
        <v>0</v>
      </c>
      <c r="S66" s="405">
        <f t="shared" si="278"/>
        <v>0</v>
      </c>
      <c r="T66" s="397">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14600</v>
      </c>
      <c r="AC66" s="240">
        <f t="shared" si="278"/>
        <v>0</v>
      </c>
      <c r="AD66" s="240">
        <f t="shared" si="278"/>
        <v>5900</v>
      </c>
      <c r="AE66" s="405">
        <f t="shared" ref="AE66:AW66" si="280">SUM(AE8,AE20,AE27,AE34,AE38,AE41,AE44,AE47,AE50,AE53,AE56,AE59,AE62)</f>
        <v>0</v>
      </c>
      <c r="AF66" s="397">
        <f t="shared" si="280"/>
        <v>0</v>
      </c>
      <c r="AG66" s="240">
        <f t="shared" si="280"/>
        <v>0</v>
      </c>
      <c r="AH66" s="240">
        <f t="shared" si="280"/>
        <v>7775</v>
      </c>
      <c r="AI66" s="240">
        <f t="shared" si="280"/>
        <v>0</v>
      </c>
      <c r="AJ66" s="240">
        <f t="shared" si="280"/>
        <v>0</v>
      </c>
      <c r="AK66" s="240">
        <f t="shared" si="280"/>
        <v>0</v>
      </c>
      <c r="AL66" s="240">
        <f t="shared" si="280"/>
        <v>9150</v>
      </c>
      <c r="AM66" s="240">
        <f t="shared" si="280"/>
        <v>0</v>
      </c>
      <c r="AN66" s="240">
        <f t="shared" si="280"/>
        <v>0</v>
      </c>
      <c r="AO66" s="240">
        <f t="shared" si="280"/>
        <v>0</v>
      </c>
      <c r="AP66" s="240">
        <f t="shared" si="280"/>
        <v>9150</v>
      </c>
      <c r="AQ66" s="405">
        <f t="shared" si="280"/>
        <v>0</v>
      </c>
      <c r="AR66" s="397">
        <f t="shared" si="280"/>
        <v>0</v>
      </c>
      <c r="AS66" s="240">
        <f t="shared" si="280"/>
        <v>0</v>
      </c>
      <c r="AT66" s="240">
        <f t="shared" si="280"/>
        <v>0</v>
      </c>
      <c r="AU66" s="240">
        <f t="shared" si="280"/>
        <v>0</v>
      </c>
      <c r="AV66" s="240">
        <f t="shared" si="280"/>
        <v>0</v>
      </c>
      <c r="AW66" s="240">
        <f t="shared" si="280"/>
        <v>0</v>
      </c>
      <c r="AX66" s="240">
        <f t="shared" si="253"/>
        <v>46575</v>
      </c>
      <c r="AY66" s="240">
        <f t="shared" si="254"/>
        <v>46575</v>
      </c>
      <c r="AZ66" s="445">
        <f t="shared" si="252"/>
        <v>400</v>
      </c>
    </row>
    <row r="67" spans="1:52" hidden="1" x14ac:dyDescent="0.25">
      <c r="A67" s="447"/>
      <c r="B67" s="447"/>
      <c r="C67" s="447"/>
      <c r="D67" s="447"/>
      <c r="E67" s="863"/>
      <c r="F67" s="863"/>
      <c r="G67" s="863"/>
      <c r="H67" s="863"/>
      <c r="I67" s="864"/>
      <c r="J67" s="865"/>
      <c r="K67" s="865"/>
      <c r="L67" s="865"/>
      <c r="M67" s="866"/>
      <c r="N67" s="487"/>
      <c r="O67" s="487"/>
      <c r="P67" s="487"/>
      <c r="Q67" s="487"/>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row>
    <row r="68" spans="1:52" hidden="1" x14ac:dyDescent="0.25">
      <c r="A68" s="447"/>
      <c r="B68" s="447"/>
      <c r="C68" s="447"/>
      <c r="D68" s="447"/>
    </row>
    <row r="69" spans="1:52" hidden="1" x14ac:dyDescent="0.25">
      <c r="C69" s="456" t="s">
        <v>301</v>
      </c>
      <c r="N69" s="235">
        <f>+IFERROR(VLOOKUP(B68,Sheet1!B:D,2,FALSE),0)</f>
        <v>0</v>
      </c>
      <c r="O69" s="235">
        <f>+IFERROR(VLOOKUP(B68,Sheet1!B:D,3,FALSE)+VLOOKUP(B68,Sheet1!B:E,4,FALSE),0)</f>
        <v>0</v>
      </c>
      <c r="P69" s="235">
        <f>+IFERROR(VLOOKUP(C68,Sheet1!C:E,3,FALSE)+VLOOKUP(C68,Sheet1!C:F,4,FALSE),0)</f>
        <v>0</v>
      </c>
    </row>
    <row r="70" spans="1:52" ht="15.75" hidden="1" thickBot="1" x14ac:dyDescent="0.3">
      <c r="C70" s="456" t="s">
        <v>58</v>
      </c>
      <c r="E70" s="566"/>
      <c r="F70" s="566"/>
      <c r="G70" s="566"/>
      <c r="H70" s="490">
        <f>+H66*0.2</f>
        <v>9964</v>
      </c>
      <c r="I70" s="566"/>
      <c r="J70" s="566"/>
      <c r="K70" s="566"/>
      <c r="L70" s="566"/>
      <c r="M70" s="566"/>
      <c r="N70" s="490">
        <f t="shared" ref="N70:AD70" si="281">+N66*0.2</f>
        <v>0</v>
      </c>
      <c r="O70" s="490">
        <f t="shared" ref="O70:P70" si="282">+O66*0.2</f>
        <v>340</v>
      </c>
      <c r="P70" s="490">
        <f t="shared" si="282"/>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2920</v>
      </c>
      <c r="AC70" s="490">
        <f t="shared" si="281"/>
        <v>0</v>
      </c>
      <c r="AD70" s="490">
        <f t="shared" si="281"/>
        <v>1180</v>
      </c>
      <c r="AE70" s="490">
        <f t="shared" ref="AE70:AW70" si="283">+AE66*0.2</f>
        <v>0</v>
      </c>
      <c r="AF70" s="490">
        <f t="shared" si="283"/>
        <v>0</v>
      </c>
      <c r="AG70" s="490">
        <f t="shared" si="283"/>
        <v>0</v>
      </c>
      <c r="AH70" s="490">
        <f t="shared" si="283"/>
        <v>1555</v>
      </c>
      <c r="AI70" s="490">
        <f t="shared" si="283"/>
        <v>0</v>
      </c>
      <c r="AJ70" s="490">
        <f t="shared" si="283"/>
        <v>0</v>
      </c>
      <c r="AK70" s="490">
        <f t="shared" si="283"/>
        <v>0</v>
      </c>
      <c r="AL70" s="490">
        <f t="shared" si="283"/>
        <v>1830</v>
      </c>
      <c r="AM70" s="490">
        <f t="shared" si="283"/>
        <v>0</v>
      </c>
      <c r="AN70" s="490">
        <f t="shared" si="283"/>
        <v>0</v>
      </c>
      <c r="AO70" s="490">
        <f t="shared" si="283"/>
        <v>0</v>
      </c>
      <c r="AP70" s="490">
        <f t="shared" si="283"/>
        <v>1830</v>
      </c>
      <c r="AQ70" s="490">
        <f t="shared" si="283"/>
        <v>0</v>
      </c>
      <c r="AR70" s="490">
        <f t="shared" si="283"/>
        <v>0</v>
      </c>
      <c r="AS70" s="490">
        <f t="shared" si="283"/>
        <v>0</v>
      </c>
      <c r="AT70" s="490">
        <f t="shared" si="283"/>
        <v>0</v>
      </c>
      <c r="AU70" s="490">
        <f t="shared" si="283"/>
        <v>0</v>
      </c>
      <c r="AV70" s="490">
        <f t="shared" si="283"/>
        <v>0</v>
      </c>
      <c r="AW70" s="490">
        <f t="shared" si="283"/>
        <v>0</v>
      </c>
      <c r="AX70" s="490">
        <f>+AX66*0.2</f>
        <v>9315</v>
      </c>
      <c r="AY70" s="490">
        <f>+AY66*0.2</f>
        <v>9315</v>
      </c>
    </row>
    <row r="71" spans="1:52" ht="15.75" hidden="1" thickBot="1" x14ac:dyDescent="0.3">
      <c r="C71" s="456" t="s">
        <v>59</v>
      </c>
      <c r="E71" s="566"/>
      <c r="F71" s="566"/>
      <c r="G71" s="566"/>
      <c r="H71" s="490">
        <f>SUM(H66:H70)</f>
        <v>59784</v>
      </c>
      <c r="I71" s="566"/>
      <c r="J71" s="566"/>
      <c r="K71" s="566"/>
      <c r="L71" s="566"/>
      <c r="M71" s="566"/>
      <c r="N71" s="490"/>
      <c r="O71" s="490"/>
      <c r="P71" s="490"/>
      <c r="Q71" s="490">
        <f t="shared" ref="Q71:AD71" si="284">SUM(Q66:Q70)</f>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17520</v>
      </c>
      <c r="AC71" s="490">
        <f t="shared" si="284"/>
        <v>0</v>
      </c>
      <c r="AD71" s="490">
        <f t="shared" si="284"/>
        <v>7080</v>
      </c>
      <c r="AE71" s="490">
        <f t="shared" ref="AE71:AW71" si="285">SUM(AE66:AE70)</f>
        <v>0</v>
      </c>
      <c r="AF71" s="490">
        <f t="shared" si="285"/>
        <v>0</v>
      </c>
      <c r="AG71" s="490">
        <f t="shared" si="285"/>
        <v>0</v>
      </c>
      <c r="AH71" s="490">
        <f t="shared" si="285"/>
        <v>9330</v>
      </c>
      <c r="AI71" s="490">
        <f t="shared" si="285"/>
        <v>0</v>
      </c>
      <c r="AJ71" s="490">
        <f t="shared" si="285"/>
        <v>0</v>
      </c>
      <c r="AK71" s="490">
        <f t="shared" si="285"/>
        <v>0</v>
      </c>
      <c r="AL71" s="490">
        <f t="shared" si="285"/>
        <v>10980</v>
      </c>
      <c r="AM71" s="490">
        <f t="shared" si="285"/>
        <v>0</v>
      </c>
      <c r="AN71" s="490">
        <f t="shared" si="285"/>
        <v>0</v>
      </c>
      <c r="AO71" s="490">
        <f t="shared" si="285"/>
        <v>0</v>
      </c>
      <c r="AP71" s="490">
        <f t="shared" si="285"/>
        <v>10980</v>
      </c>
      <c r="AQ71" s="490">
        <f t="shared" si="285"/>
        <v>0</v>
      </c>
      <c r="AR71" s="490">
        <f t="shared" si="285"/>
        <v>0</v>
      </c>
      <c r="AS71" s="490">
        <f t="shared" si="285"/>
        <v>0</v>
      </c>
      <c r="AT71" s="490">
        <f t="shared" si="285"/>
        <v>0</v>
      </c>
      <c r="AU71" s="490">
        <f t="shared" si="285"/>
        <v>0</v>
      </c>
      <c r="AV71" s="490">
        <f t="shared" si="285"/>
        <v>0</v>
      </c>
      <c r="AW71" s="490">
        <f t="shared" si="285"/>
        <v>0</v>
      </c>
      <c r="AX71" s="490">
        <f>SUM(AX66:AX70)</f>
        <v>55890</v>
      </c>
      <c r="AY71" s="490">
        <f>SUM(AY66:AY70)</f>
        <v>55890</v>
      </c>
    </row>
    <row r="72" spans="1:52" hidden="1" x14ac:dyDescent="0.25"/>
    <row r="73" spans="1:52" hidden="1" x14ac:dyDescent="0.25"/>
    <row r="74" spans="1:52" hidden="1" x14ac:dyDescent="0.25"/>
    <row r="75" spans="1:52" hidden="1" x14ac:dyDescent="0.25"/>
    <row r="76" spans="1:52" ht="15.75" hidden="1" thickBot="1" x14ac:dyDescent="0.3">
      <c r="C76" s="456" t="s">
        <v>301</v>
      </c>
      <c r="N76" s="490">
        <f t="shared" ref="N76" si="286">SUM(N71:N75)</f>
        <v>0</v>
      </c>
      <c r="O76" s="490">
        <f>+IFERROR(VLOOKUP(B75,Sheet1!B:D,3,FALSE)+VLOOKUP(B75,Sheet1!B:E,4,FALSE),0)</f>
        <v>0</v>
      </c>
      <c r="P76" s="490">
        <f>+IFERROR(VLOOKUP(C75,Sheet1!C:E,3,FALSE)+VLOOKUP(C75,Sheet1!C:F,4,FALSE),0)</f>
        <v>0</v>
      </c>
    </row>
    <row r="77" spans="1:52" hidden="1" x14ac:dyDescent="0.25"/>
    <row r="78" spans="1:52" hidden="1" x14ac:dyDescent="0.25">
      <c r="O78" s="522">
        <f>+IFERROR(VLOOKUP(B77,Sheet1!B:D,3,FALSE)+VLOOKUP(B77,Sheet1!B:E,4,FALSE),0)</f>
        <v>0</v>
      </c>
      <c r="P78" s="522">
        <f>+IFERROR(VLOOKUP(C77,Sheet1!C:E,3,FALSE)+VLOOKUP(C77,Sheet1!C:F,4,FALSE),0)</f>
        <v>0</v>
      </c>
    </row>
    <row r="79" spans="1:52" hidden="1" x14ac:dyDescent="0.25">
      <c r="O79" s="522">
        <f>+IFERROR(VLOOKUP(B78,Sheet1!B:D,3,FALSE)+VLOOKUP(B78,Sheet1!B:E,4,FALSE),0)</f>
        <v>0</v>
      </c>
      <c r="P79" s="522">
        <f>+IFERROR(VLOOKUP(C78,Sheet1!C:E,3,FALSE)+VLOOKUP(C78,Sheet1!C:F,4,FALSE),0)</f>
        <v>0</v>
      </c>
    </row>
    <row r="80" spans="1:52" hidden="1" x14ac:dyDescent="0.25"/>
    <row r="81" spans="15:16" hidden="1" x14ac:dyDescent="0.25"/>
    <row r="82" spans="15:16" hidden="1" x14ac:dyDescent="0.25"/>
    <row r="83" spans="15:16" hidden="1" x14ac:dyDescent="0.25"/>
    <row r="84" spans="15:16" hidden="1" x14ac:dyDescent="0.25">
      <c r="O84" s="522">
        <f>+IFERROR(VLOOKUP(B83,Sheet1!B:D,3,FALSE)+VLOOKUP(B83,Sheet1!B:E,4,FALSE),0)</f>
        <v>0</v>
      </c>
      <c r="P84" s="522">
        <f>+IFERROR(VLOOKUP(C83,Sheet1!C:E,3,FALSE)+VLOOKUP(C83,Sheet1!C:F,4,FALSE),0)</f>
        <v>0</v>
      </c>
    </row>
    <row r="85" spans="15:16" hidden="1" x14ac:dyDescent="0.25"/>
    <row r="86" spans="15:16" hidden="1" x14ac:dyDescent="0.25"/>
    <row r="87" spans="15:16" hidden="1" x14ac:dyDescent="0.25">
      <c r="O87" s="522">
        <f>+IFERROR(VLOOKUP(B86,Sheet1!B:D,3,FALSE)+VLOOKUP(B86,Sheet1!B:E,4,FALSE),0)</f>
        <v>0</v>
      </c>
      <c r="P87" s="522">
        <f>+IFERROR(VLOOKUP(C86,Sheet1!C:E,3,FALSE)+VLOOKUP(C86,Sheet1!C:F,4,FALSE),0)</f>
        <v>0</v>
      </c>
    </row>
    <row r="88" spans="15:16" hidden="1" x14ac:dyDescent="0.25"/>
    <row r="89" spans="15:16" hidden="1" x14ac:dyDescent="0.25"/>
    <row r="90" spans="15:16" hidden="1" x14ac:dyDescent="0.25">
      <c r="O90" s="522">
        <f>+IFERROR(VLOOKUP(B89,Sheet1!B:D,3,FALSE)+VLOOKUP(B89,Sheet1!B:E,4,FALSE),0)</f>
        <v>0</v>
      </c>
      <c r="P90" s="522">
        <f>+IFERROR(VLOOKUP(C89,Sheet1!C:E,3,FALSE)+VLOOKUP(C89,Sheet1!C:F,4,FALSE),0)</f>
        <v>0</v>
      </c>
    </row>
    <row r="91" spans="15:16" hidden="1" x14ac:dyDescent="0.25"/>
    <row r="92" spans="15:16" hidden="1" x14ac:dyDescent="0.25"/>
    <row r="93" spans="15:16" hidden="1" x14ac:dyDescent="0.25">
      <c r="O93" s="522">
        <f>+IFERROR(VLOOKUP(B92,Sheet1!B:D,3,FALSE)+VLOOKUP(B92,Sheet1!B:E,4,FALSE),0)</f>
        <v>0</v>
      </c>
      <c r="P93" s="522">
        <f>+IFERROR(VLOOKUP(C92,Sheet1!C:E,3,FALSE)+VLOOKUP(C92,Sheet1!C:F,4,FALSE),0)</f>
        <v>0</v>
      </c>
    </row>
    <row r="94" spans="15:16" hidden="1" x14ac:dyDescent="0.25"/>
    <row r="95" spans="15:16" hidden="1" x14ac:dyDescent="0.25"/>
    <row r="96" spans="15:16" hidden="1" x14ac:dyDescent="0.25">
      <c r="O96" s="522">
        <f>+IFERROR(VLOOKUP(B95,Sheet1!B:D,3,FALSE)+VLOOKUP(B95,Sheet1!B:E,4,FALSE),0)</f>
        <v>0</v>
      </c>
      <c r="P96" s="522">
        <f>+IFERROR(VLOOKUP(C95,Sheet1!C:E,3,FALSE)+VLOOKUP(C95,Sheet1!C:F,4,FALSE),0)</f>
        <v>0</v>
      </c>
    </row>
    <row r="97" spans="15:16" hidden="1" x14ac:dyDescent="0.25"/>
    <row r="98" spans="15:16" hidden="1" x14ac:dyDescent="0.25"/>
    <row r="99" spans="15:16" hidden="1" x14ac:dyDescent="0.25">
      <c r="O99" s="522">
        <f>+IFERROR(VLOOKUP(B98,Sheet1!B:D,3,FALSE)+VLOOKUP(B98,Sheet1!B:E,4,FALSE),0)</f>
        <v>0</v>
      </c>
      <c r="P99" s="522">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row r="109" spans="15:16" hidden="1" x14ac:dyDescent="0.25"/>
    <row r="110" spans="15:16" hidden="1" x14ac:dyDescent="0.25"/>
    <row r="111" spans="15:16" hidden="1" x14ac:dyDescent="0.25"/>
    <row r="112" spans="15:16"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algorithmName="SHA-512" hashValue="Nt6KJH9d+dOQ2V0ruXj7stnPcGhiNRxJOeE7G/+6MrvHE/KLOSK7vtvo00s5t9OsbChmbJPW1Wj3FNqHU1TabQ==" saltValue="U6RwpY2wD7Rr5oAXjRH6Bg==" spinCount="100000" sheet="1" objects="1" scenarios="1" formatColumns="0" formatRows="0" insertRows="0"/>
  <mergeCells count="11">
    <mergeCell ref="E67:H67"/>
    <mergeCell ref="I67:M67"/>
    <mergeCell ref="H3:M3"/>
    <mergeCell ref="Q3:AW3"/>
    <mergeCell ref="H4:M4"/>
    <mergeCell ref="Q5:AW5"/>
    <mergeCell ref="E6:H6"/>
    <mergeCell ref="I6:M6"/>
    <mergeCell ref="Q6:AE6"/>
    <mergeCell ref="AF6:AQ6"/>
    <mergeCell ref="AR6:AW6"/>
  </mergeCells>
  <conditionalFormatting sqref="AZ9:AZ21 AZ26:AZ28 AZ33:AZ35 AZ37:AZ66">
    <cfRule type="cellIs" dxfId="126" priority="198" operator="lessThan">
      <formula>0</formula>
    </cfRule>
  </conditionalFormatting>
  <conditionalFormatting sqref="AZ8">
    <cfRule type="cellIs" dxfId="125" priority="197" operator="lessThan">
      <formula>0</formula>
    </cfRule>
  </conditionalFormatting>
  <conditionalFormatting sqref="AZ22:AZ25">
    <cfRule type="cellIs" dxfId="124" priority="148" operator="lessThan">
      <formula>0</formula>
    </cfRule>
  </conditionalFormatting>
  <conditionalFormatting sqref="AZ29:AZ32">
    <cfRule type="cellIs" dxfId="123" priority="145" operator="lessThan">
      <formula>0</formula>
    </cfRule>
  </conditionalFormatting>
  <conditionalFormatting sqref="AZ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AC30" activePane="bottomRight" state="frozen"/>
      <selection activeCell="AA1" sqref="AA1:AS1048576"/>
      <selection pane="topRight" activeCell="AA1" sqref="AA1:AS1048576"/>
      <selection pane="bottomLeft" activeCell="AA1" sqref="AA1:AS1048576"/>
      <selection pane="bottomRight" activeCell="BG33" sqref="BG3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IF(G69&gt;E69,"Budget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IF(AY69&lt;0,"Actual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ZK110.K278.C700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ZK110.K278.C700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ZK110.K279.C700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ZK110.K279.C700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ZK110.K280.C700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ZK110.K280.C700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ZK110.K281.C700</v>
      </c>
      <c r="C32" s="343" t="s">
        <v>211</v>
      </c>
      <c r="D32" s="343"/>
      <c r="E32" s="229">
        <f t="shared" ref="E32:L32" si="34">SUM(E33:E38)</f>
        <v>6000</v>
      </c>
      <c r="F32" s="590">
        <f>SUM(F33:F38)</f>
        <v>0</v>
      </c>
      <c r="G32" s="229">
        <f>SUM(G33:G38)</f>
        <v>6000</v>
      </c>
      <c r="H32" s="229">
        <f t="shared" si="34"/>
        <v>6000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1500</v>
      </c>
      <c r="AD32" s="401">
        <f t="shared" ref="AD32" si="37">SUM(AD33:AD38)</f>
        <v>0</v>
      </c>
      <c r="AE32" s="411">
        <f t="shared" ref="AE32" si="38">SUM(AE33:AE38)</f>
        <v>0</v>
      </c>
      <c r="AF32" s="269">
        <f t="shared" ref="AF32" si="39">SUM(AF33:AF38)</f>
        <v>0</v>
      </c>
      <c r="AG32" s="269">
        <f t="shared" ref="AG32" si="40">SUM(AG33:AG38)</f>
        <v>1500</v>
      </c>
      <c r="AH32" s="269">
        <f t="shared" ref="AH32" si="41">SUM(AH33:AH38)</f>
        <v>0</v>
      </c>
      <c r="AI32" s="269">
        <f t="shared" ref="AI32" si="42">SUM(AI33:AI38)</f>
        <v>0</v>
      </c>
      <c r="AJ32" s="269">
        <f t="shared" ref="AJ32" si="43">SUM(AJ33:AJ38)</f>
        <v>0</v>
      </c>
      <c r="AK32" s="269">
        <f t="shared" ref="AK32" si="44">SUM(AK33:AK38)</f>
        <v>1500</v>
      </c>
      <c r="AL32" s="269">
        <f t="shared" ref="AL32" si="45">SUM(AL33:AL38)</f>
        <v>0</v>
      </c>
      <c r="AM32" s="269">
        <f t="shared" ref="AM32" si="46">SUM(AM33:AM38)</f>
        <v>0</v>
      </c>
      <c r="AN32" s="269">
        <f t="shared" ref="AN32" si="47">SUM(AN33:AN38)</f>
        <v>0</v>
      </c>
      <c r="AO32" s="269">
        <f t="shared" ref="AO32" si="48">SUM(AO33:AO38)</f>
        <v>1500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6000</v>
      </c>
      <c r="AX32" s="442">
        <f t="shared" si="9"/>
        <v>6000</v>
      </c>
      <c r="AY32" s="443">
        <f t="shared" si="4"/>
        <v>0</v>
      </c>
    </row>
    <row r="33" spans="1:51" s="4" customFormat="1" ht="15" customHeight="1" x14ac:dyDescent="0.2">
      <c r="A33" s="339"/>
      <c r="B33" s="468"/>
      <c r="C33" s="340" t="s">
        <v>5151</v>
      </c>
      <c r="D33" s="340"/>
      <c r="E33" s="207">
        <v>6000</v>
      </c>
      <c r="F33" s="370">
        <f t="shared" si="5"/>
        <v>0</v>
      </c>
      <c r="G33" s="249">
        <v>6000</v>
      </c>
      <c r="H33" s="572">
        <f t="shared" si="6"/>
        <v>6000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v>1500</v>
      </c>
      <c r="AD33" s="402"/>
      <c r="AE33" s="412"/>
      <c r="AF33" s="363"/>
      <c r="AG33" s="363">
        <v>1500</v>
      </c>
      <c r="AH33" s="363"/>
      <c r="AI33" s="363"/>
      <c r="AJ33" s="363"/>
      <c r="AK33" s="363">
        <v>1500</v>
      </c>
      <c r="AL33" s="363"/>
      <c r="AM33" s="363"/>
      <c r="AN33" s="363"/>
      <c r="AO33" s="363">
        <v>1500</v>
      </c>
      <c r="AP33" s="402"/>
      <c r="AQ33" s="412"/>
      <c r="AR33" s="363"/>
      <c r="AS33" s="363"/>
      <c r="AT33" s="363"/>
      <c r="AU33" s="363"/>
      <c r="AV33" s="363"/>
      <c r="AW33" s="248">
        <f t="shared" si="8"/>
        <v>6000</v>
      </c>
      <c r="AX33" s="244">
        <f t="shared" si="9"/>
        <v>6000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ZK110.K281.C700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ZK110.K282.C700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ZK110.K282.C700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6000</v>
      </c>
      <c r="F69" s="328">
        <f t="shared" si="257"/>
        <v>0</v>
      </c>
      <c r="G69" s="240">
        <f t="shared" si="257"/>
        <v>6000</v>
      </c>
      <c r="H69" s="240">
        <f t="shared" si="257"/>
        <v>6000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1500</v>
      </c>
      <c r="AD69" s="405">
        <f t="shared" si="258"/>
        <v>0</v>
      </c>
      <c r="AE69" s="397">
        <f t="shared" si="258"/>
        <v>0</v>
      </c>
      <c r="AF69" s="240">
        <f t="shared" si="258"/>
        <v>0</v>
      </c>
      <c r="AG69" s="240">
        <f t="shared" si="258"/>
        <v>1500</v>
      </c>
      <c r="AH69" s="240">
        <f t="shared" si="258"/>
        <v>0</v>
      </c>
      <c r="AI69" s="240">
        <f t="shared" si="258"/>
        <v>0</v>
      </c>
      <c r="AJ69" s="240">
        <f t="shared" si="258"/>
        <v>0</v>
      </c>
      <c r="AK69" s="240">
        <f t="shared" si="258"/>
        <v>1500</v>
      </c>
      <c r="AL69" s="240">
        <f t="shared" si="258"/>
        <v>0</v>
      </c>
      <c r="AM69" s="240">
        <f t="shared" si="258"/>
        <v>0</v>
      </c>
      <c r="AN69" s="240">
        <f t="shared" si="258"/>
        <v>0</v>
      </c>
      <c r="AO69" s="240">
        <f t="shared" si="258"/>
        <v>1500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6000</v>
      </c>
      <c r="AX69" s="240">
        <f t="shared" si="234"/>
        <v>6000</v>
      </c>
      <c r="AY69" s="445">
        <f t="shared" si="232"/>
        <v>0</v>
      </c>
    </row>
    <row r="70" spans="1:51" hidden="1" x14ac:dyDescent="0.25">
      <c r="A70" s="447"/>
      <c r="B70" s="447"/>
      <c r="C70" s="447"/>
      <c r="D70" s="447"/>
      <c r="E70" s="863"/>
      <c r="F70" s="863"/>
      <c r="G70" s="863"/>
      <c r="H70" s="863"/>
      <c r="I70" s="864"/>
      <c r="J70" s="865"/>
      <c r="K70" s="865"/>
      <c r="L70" s="865"/>
      <c r="M70" s="866"/>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1200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300</v>
      </c>
      <c r="AD73" s="490">
        <f t="shared" ref="AD73:AV73" si="261">+AD69*0.2</f>
        <v>0</v>
      </c>
      <c r="AE73" s="490">
        <f t="shared" si="261"/>
        <v>0</v>
      </c>
      <c r="AF73" s="490">
        <f t="shared" si="261"/>
        <v>0</v>
      </c>
      <c r="AG73" s="490">
        <f t="shared" si="261"/>
        <v>300</v>
      </c>
      <c r="AH73" s="490">
        <f t="shared" si="261"/>
        <v>0</v>
      </c>
      <c r="AI73" s="490">
        <f t="shared" si="261"/>
        <v>0</v>
      </c>
      <c r="AJ73" s="490">
        <f t="shared" si="261"/>
        <v>0</v>
      </c>
      <c r="AK73" s="490">
        <f t="shared" si="261"/>
        <v>300</v>
      </c>
      <c r="AL73" s="490">
        <f t="shared" si="261"/>
        <v>0</v>
      </c>
      <c r="AM73" s="490">
        <f t="shared" si="261"/>
        <v>0</v>
      </c>
      <c r="AN73" s="490">
        <f t="shared" si="261"/>
        <v>0</v>
      </c>
      <c r="AO73" s="490">
        <f t="shared" si="261"/>
        <v>300</v>
      </c>
      <c r="AP73" s="490">
        <f t="shared" si="261"/>
        <v>0</v>
      </c>
      <c r="AQ73" s="490">
        <f t="shared" si="261"/>
        <v>0</v>
      </c>
      <c r="AR73" s="490">
        <f t="shared" si="261"/>
        <v>0</v>
      </c>
      <c r="AS73" s="490">
        <f t="shared" si="261"/>
        <v>0</v>
      </c>
      <c r="AT73" s="490">
        <f t="shared" si="261"/>
        <v>0</v>
      </c>
      <c r="AU73" s="490">
        <f t="shared" si="261"/>
        <v>0</v>
      </c>
      <c r="AV73" s="490">
        <f t="shared" si="261"/>
        <v>0</v>
      </c>
      <c r="AW73" s="490">
        <f>+AW69*0.2</f>
        <v>1200</v>
      </c>
      <c r="AX73" s="490">
        <f>+AX69*0.2</f>
        <v>1200</v>
      </c>
    </row>
    <row r="74" spans="1:51" ht="15.75" hidden="1" thickBot="1" x14ac:dyDescent="0.3">
      <c r="C74" s="456" t="s">
        <v>59</v>
      </c>
      <c r="E74" s="566"/>
      <c r="F74" s="566"/>
      <c r="G74" s="566"/>
      <c r="H74" s="490">
        <f>SUM(H69:H73)</f>
        <v>7200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1800</v>
      </c>
      <c r="AD74" s="490">
        <f t="shared" ref="AD74:AV74" si="264">SUM(AD69:AD73)</f>
        <v>0</v>
      </c>
      <c r="AE74" s="490">
        <f t="shared" si="264"/>
        <v>0</v>
      </c>
      <c r="AF74" s="490">
        <f t="shared" si="264"/>
        <v>0</v>
      </c>
      <c r="AG74" s="490">
        <f t="shared" si="264"/>
        <v>1800</v>
      </c>
      <c r="AH74" s="490">
        <f t="shared" si="264"/>
        <v>0</v>
      </c>
      <c r="AI74" s="490">
        <f t="shared" si="264"/>
        <v>0</v>
      </c>
      <c r="AJ74" s="490">
        <f t="shared" si="264"/>
        <v>0</v>
      </c>
      <c r="AK74" s="490">
        <f t="shared" si="264"/>
        <v>1800</v>
      </c>
      <c r="AL74" s="490">
        <f t="shared" si="264"/>
        <v>0</v>
      </c>
      <c r="AM74" s="490">
        <f t="shared" si="264"/>
        <v>0</v>
      </c>
      <c r="AN74" s="490">
        <f t="shared" si="264"/>
        <v>0</v>
      </c>
      <c r="AO74" s="490">
        <f t="shared" si="264"/>
        <v>1800</v>
      </c>
      <c r="AP74" s="490">
        <f t="shared" si="264"/>
        <v>0</v>
      </c>
      <c r="AQ74" s="490">
        <f t="shared" si="264"/>
        <v>0</v>
      </c>
      <c r="AR74" s="490">
        <f t="shared" si="264"/>
        <v>0</v>
      </c>
      <c r="AS74" s="490">
        <f t="shared" si="264"/>
        <v>0</v>
      </c>
      <c r="AT74" s="490">
        <f t="shared" si="264"/>
        <v>0</v>
      </c>
      <c r="AU74" s="490">
        <f t="shared" si="264"/>
        <v>0</v>
      </c>
      <c r="AV74" s="490">
        <f t="shared" si="264"/>
        <v>0</v>
      </c>
      <c r="AW74" s="490">
        <f>SUM(AW69:AW73)</f>
        <v>7200</v>
      </c>
      <c r="AX74" s="490">
        <f>SUM(AX69:AX73)</f>
        <v>7200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AA1" sqref="AA1:AS1048576"/>
      <selection pane="topRight" activeCell="AA1" sqref="AA1:AS1048576"/>
      <selection pane="bottomLeft" activeCell="AA1" sqref="AA1:AS1048576"/>
      <selection pane="bottomRight" activeCell="D1" sqref="D1"/>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IF(G57&gt;E57,"Budget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IF(AY57&lt;0,"Actual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ZK111.K129.C700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ZK111.K129.C700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ZK111.K246.C700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ZK111.K246.C700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ZK111.K106.C700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ZK111.K106.C700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ZK111.K283.C700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ZK111.K283.C700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ZK111.K105.C700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ZK111.K105.C700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63"/>
      <c r="F58" s="863"/>
      <c r="G58" s="863"/>
      <c r="H58" s="863"/>
      <c r="I58" s="864"/>
      <c r="J58" s="865"/>
      <c r="K58" s="865"/>
      <c r="L58" s="865"/>
      <c r="M58" s="866"/>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C2" sqref="C2:E4500"/>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C700</v>
      </c>
      <c r="C1" t="s">
        <v>298</v>
      </c>
      <c r="D1" t="s">
        <v>299</v>
      </c>
      <c r="E1" t="s">
        <v>300</v>
      </c>
      <c r="H1" s="613" t="s">
        <v>5108</v>
      </c>
      <c r="I1" s="613"/>
      <c r="J1" s="613"/>
      <c r="K1" s="613"/>
    </row>
    <row r="2" spans="1:21" ht="15.75" thickBot="1" x14ac:dyDescent="0.3">
      <c r="A2" t="s">
        <v>537</v>
      </c>
      <c r="B2" t="str">
        <f>+A2&amp;"."&amp;$A$1</f>
        <v>ZK100.K101.C700</v>
      </c>
      <c r="C2">
        <f>+IFERROR(VLOOKUP(B2,'[1]Sum table'!$A:$D,4,FALSE),0)</f>
        <v>0</v>
      </c>
      <c r="D2">
        <f>+IFERROR(VLOOKUP(B2,'[1]Sum table'!$A:$E,5,FALSE),0)</f>
        <v>0</v>
      </c>
      <c r="E2">
        <f>+IFERROR(VLOOKUP(B2,'[1]Sum table'!$A:$F,6,FALSE),0)</f>
        <v>0</v>
      </c>
      <c r="H2" s="613" t="s">
        <v>5109</v>
      </c>
      <c r="I2" s="613"/>
      <c r="J2" s="613"/>
      <c r="K2" s="613"/>
      <c r="R2" t="str">
        <f>+LEFT(B2,5)</f>
        <v>ZK100</v>
      </c>
      <c r="S2">
        <f>+C2</f>
        <v>0</v>
      </c>
      <c r="T2">
        <f t="shared" ref="T2:U17" si="0">+D2</f>
        <v>0</v>
      </c>
      <c r="U2">
        <f t="shared" si="0"/>
        <v>0</v>
      </c>
    </row>
    <row r="3" spans="1:21" x14ac:dyDescent="0.25">
      <c r="A3" t="s">
        <v>538</v>
      </c>
      <c r="B3" t="str">
        <f t="shared" ref="B3:B66" si="1">+A3&amp;"."&amp;$A$1</f>
        <v>ZK100.K102.C700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ZK100.K103.C700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ZK100.K104.C700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ZK100.K105.C700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ZK100.K106.C700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ZK100.K107.C700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ZK100.K108.C700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ZK100.K109.C700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ZK100.K110.C700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ZK100.K111.C700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ZK100.K112.C700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ZK100.K113.C700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ZK100.K114.C700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ZK100.K115.C700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ZK100.K116.C700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ZK100.K117.C700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ZK100.K118.C700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ZK100.K119.C700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ZK100.K120.C700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ZK100.K121.C700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ZK100.K122.C700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ZK100.K123.C700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ZK100.K124.C700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ZK100.K125.C700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ZK100.K126.C700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ZK100.K127.C700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ZK100.K128.C700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ZK100.K129.C700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ZK100.K130.C700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ZK100.K131.C700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ZK100.K132.C700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ZK100.K133.C700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ZK100.K134.C700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ZK100.K135.C700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ZK100.K136.C700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ZK100.K137.C700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ZK100.K138.C700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ZK100.K139.C700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ZK100.K140.C700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ZK100.K141.C700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ZK100.K142.C700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ZK100.K143.C700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ZK100.K144.C700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ZK100.K145.C700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ZK100.K146.C700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ZK100.K147.C700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ZK100.K148.C700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ZK100.K149.C700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ZK100.K150.C700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ZK100.K151.C700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ZK100.K152.C700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ZK100.K153.C700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ZK100.K154.C700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ZK100.K155.C700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ZK100.K156.C700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ZK100.K157.C700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ZK100.K158.C700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ZK100.K159.C700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ZK100.K160.C700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ZK100.K161.C700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ZK100.K162.C700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ZK100.K163.C700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ZK100.K164.C700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ZK100.K165.C700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ZK100.K166.C700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ZK100.K167.C700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ZK100.K168.C700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ZK100.K169.C700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ZK100.K170.C700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ZK100.K171.C700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ZK100.K172.C700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ZK100.K173.C700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ZK100.K174.C700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ZK100.K175.C700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ZK100.K176.C700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ZK100.K177.C700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ZK100.K178.C700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ZK100.K179.C700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ZK100.K180.C700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ZK100.K181.C700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ZK100.K182.C700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ZK100.K183.C700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ZK100.K184.C700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ZK100.K185.C700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ZK100.K186.C700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ZK100.K187.C700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ZK100.K188.C700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ZK100.K189.C700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ZK100.K190.C700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ZK100.K191.C700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ZK100.K192.C700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ZK100.K193.C700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ZK100.K194.C700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ZK100.K195.C700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ZK100.K196.C700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ZK100.K197.C700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ZK100.K198.C700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ZK100.K199.C700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ZK100.K200.C700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ZK100.K201.C700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ZK100.K202.C700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ZK100.K203.C700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ZK100.K204.C700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ZK100.K205.C700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ZK100.K206.C700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ZK100.K207.C700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ZK100.K208.C700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ZK100.K209.C700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ZK100.K210.C700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ZK100.K211.C700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ZK100.K212.C700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ZK100.K213.C700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ZK100.K214.C700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ZK100.K215.C700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ZK100.K216.C700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ZK100.K217.C700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ZK100.K218.C700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ZK100.K219.C700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ZK100.K220.C700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ZK100.K221.C700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ZK100.K222.C700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ZK100.K223.C700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ZK100.K224.C700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ZK100.K225.C700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ZK100.K226.C700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ZK100.K227.C700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ZK100.K228.C700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ZK100.K229.C700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ZK100.K230.C700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ZK100.K231.C700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ZK100.K232.C700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ZK100.K233.C700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ZK100.K234.C700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ZK100.K235.C700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ZK100.K236.C700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ZK100.K237.C700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ZK100.K238.C700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ZK100.K239.C700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ZK100.K240.C700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ZK100.K241.C700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ZK100.K242.C700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ZK100.K243.C700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ZK100.K244.C700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ZK100.K245.C700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ZK100.K246.C700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ZK100.K247.C700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ZK100.K248.C700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ZK100.K249.C700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ZK100.K250.C700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ZK100.K251.C700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ZK100.K252.C700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ZK100.K253.C700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ZK100.K254.C700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ZK100.K255.C700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ZK100.K256.C700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ZK100.K257.C700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ZK100.K258.C700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ZK100.K259.C700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ZK100.K260.C700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ZK100.K261.C700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ZK100.K262.C700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ZK100.K263.C700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ZK100.K264.C700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ZK100.K265.C700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ZK100.K266.C700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ZK100.K267.C700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ZK100.K268.C700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ZK100.K269.C700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ZK100.K270.C700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ZK100.K271.C700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ZK100.K272.C700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ZK100.K273.C700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ZK100.K274.C700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ZK100.K275.C700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ZK100.K276.C700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ZK100.K277.C700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ZK100.K278.C700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ZK100.K279.C700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ZK100.K280.C700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ZK100.K281.C700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ZK100.K282.C700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ZK100.K283.C700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ZK100.K284.C700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ZK100.K285.C700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ZK100.K286.C700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ZK100.K287.C700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ZK100.K288.C700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ZK100.K289.C700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ZK100.K290.C700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ZK100.K291.C700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ZK100.K292.C700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ZK100.K293.C700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ZK100.K294.C700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ZK100.K295.C700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ZK100.K296.C700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ZK100.K297.C700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ZK100.K298.C700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ZK100.K299.C700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ZK100.K300.C700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ZK100.K301.C700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ZK100.K302.C700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ZK100.K303.C700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ZK100.K304.C700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ZK100.K305.C700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ZK100.K306.C700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ZK100.K307.C700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ZK100.K308.C700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ZK100.K309.C700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ZK100.K310.C700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ZK100.K311.C700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ZK100.K312.C700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ZK100.K313.C700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ZK100.K314.C700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ZK100.K315.C700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ZK100.K316.C700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ZK100.K317.C700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ZK100.K318.C700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ZK100.K319.C700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ZK100.K320.C700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ZK100.K321.C700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ZK100.K322.C700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ZK100.K323.C700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ZK100.K324.C700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ZK100.K325.C700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ZK100.K326.C700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ZK100.K327.C700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ZK100.K328.C700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ZK100.K329.C700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ZK100.K330.C700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ZK100.K331.C700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ZK100.K332.C700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ZK100.K333.C700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ZK100.K334.C700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ZK100.K335.C700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ZK100.K336.C700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ZK100.K337.C700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ZK100.K338.C700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ZK100.K339.C700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ZK100.K340.C700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ZK100.K341.C700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ZK100.K342.C700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ZK100.K343.C700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ZK100.K344.C700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ZK100.K345.C700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ZK100.K346.C700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ZK100.K347.C700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ZK100.K348.C700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ZK100.K349.C700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ZK100.K350.C700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ZK100.K351.C700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ZK100.K352.C700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ZK100.K353.C700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ZK100.K354.C700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ZK100.K355.C700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ZK100.K356.C700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ZK100.K357.C700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ZK100.K358.C700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ZK100.K359.C700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ZK100.K360.C700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ZK100.K361.C700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ZK100.K362.C700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ZK100.K363.C700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ZK100.K364.C700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ZK100.K365.C700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ZK100.K366.C700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ZK100.K367.C700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ZK100.K368.C700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ZK100.K369.C700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ZK100.K370.C700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ZK100.K371.C700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ZK100.K372.C700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ZK100.K373.C700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ZK100.K374.C700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ZK100.K375.C700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ZK100.K376.C700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ZK100.K377.C700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ZK100.K378.C700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ZK100.K379.C700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ZK100.K380.C700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ZK100.K381.C700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ZK100.K382.C700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ZK100.K383.C700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ZK100.K384.C700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ZK100.K385.C700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ZK100.K386.C700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ZK100.K387.C700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ZK100.K388.C700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ZK100.K389.C700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ZK100.K390.C700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ZK100.K391.C700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ZK100.K392.C700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ZK100.K393.C700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ZK100.K394.C700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ZK100.K395.C700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ZK100.K396.C700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ZK100.K397.C700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ZK100.K398.C700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ZK100.K399.C700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ZK101.K100.C700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ZK101.K101.C700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ZK101.K102.C700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ZK101.K103.C700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ZK101.K104.C700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ZK101.K105.C700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ZK101.K106.C700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ZK101.K107.C700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ZK101.K108.C700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ZK101.K109.C700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ZK101.K110.C700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ZK101.K111.C700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ZK101.K112.C700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ZK101.K113.C700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ZK101.K114.C700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ZK101.K115.C700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ZK101.K116.C700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ZK101.K117.C700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ZK101.K118.C700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ZK101.K119.C700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ZK101.K120.C700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ZK101.K121.C700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ZK101.K122.C700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ZK101.K123.C700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ZK101.K124.C700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ZK101.K125.C700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ZK101.K126.C700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ZK101.K127.C700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ZK101.K128.C700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ZK101.K129.C700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ZK101.K130.C700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ZK101.K131.C700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ZK101.K132.C700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ZK101.K133.C700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ZK101.K134.C700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ZK101.K135.C700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ZK101.K136.C700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ZK101.K137.C700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ZK101.K138.C700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ZK101.K139.C700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ZK101.K140.C700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ZK101.K141.C700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ZK101.K142.C700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ZK101.K143.C700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ZK101.K144.C700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ZK101.K145.C700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ZK101.K146.C700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ZK101.K147.C700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ZK101.K148.C700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ZK101.K149.C700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ZK101.K150.C700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ZK101.K151.C700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ZK101.K152.C700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ZK101.K153.C700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ZK101.K154.C700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ZK101.K155.C700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ZK101.K156.C700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ZK101.K157.C700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ZK101.K158.C700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ZK101.K159.C700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ZK101.K160.C700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ZK101.K161.C700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ZK101.K162.C700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ZK101.K163.C700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ZK101.K164.C700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ZK101.K165.C700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ZK101.K166.C700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ZK101.K167.C700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ZK101.K168.C700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ZK101.K169.C700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ZK101.K170.C700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ZK101.K171.C700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ZK101.K172.C700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ZK101.K173.C700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ZK101.K174.C700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ZK101.K175.C700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ZK101.K176.C700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ZK101.K177.C700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ZK101.K178.C700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ZK101.K179.C700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ZK101.K180.C700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ZK101.K181.C700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ZK101.K182.C700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ZK101.K183.C700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ZK101.K184.C700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ZK101.K185.C700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ZK101.K186.C700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ZK101.K187.C700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ZK101.K188.C700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ZK101.K189.C700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ZK101.K190.C700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ZK101.K191.C700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ZK101.K192.C700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ZK101.K193.C700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ZK101.K194.C700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ZK101.K195.C700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ZK101.K196.C700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ZK101.K197.C700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ZK101.K198.C700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ZK101.K199.C700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ZK101.K200.C700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ZK101.K201.C700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ZK101.K202.C700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ZK101.K203.C700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ZK101.K204.C700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ZK101.K205.C700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ZK101.K206.C700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ZK101.K207.C700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ZK101.K208.C700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ZK101.K209.C700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ZK101.K210.C700</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ZK101.K211.C700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ZK101.K212.C700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ZK101.K213.C700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ZK101.K214.C700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ZK101.K215.C700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ZK101.K216.C700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ZK101.K217.C700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ZK101.K218.C700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ZK101.K219.C700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ZK101.K220.C700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ZK101.K221.C700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ZK101.K222.C700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ZK101.K223.C700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ZK101.K224.C700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ZK101.K225.C700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ZK101.K226.C700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ZK101.K227.C700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ZK101.K228.C700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ZK101.K229.C700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ZK101.K230.C700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ZK101.K231.C700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ZK101.K232.C700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ZK101.K233.C700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ZK101.K234.C700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ZK101.K235.C700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ZK101.K236.C700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ZK101.K237.C700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ZK101.K238.C700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ZK101.K239.C700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ZK101.K240.C700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ZK101.K241.C700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ZK101.K242.C700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ZK101.K243.C700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ZK101.K244.C700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ZK101.K245.C700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ZK101.K246.C700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ZK101.K247.C700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ZK101.K248.C700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ZK101.K249.C700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ZK101.K250.C700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ZK101.K251.C700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ZK101.K252.C700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ZK101.K253.C700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ZK101.K254.C700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ZK101.K255.C700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ZK101.K256.C700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ZK101.K257.C700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ZK101.K258.C700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ZK101.K259.C700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ZK101.K260.C700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ZK101.K261.C700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ZK101.K262.C700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ZK101.K263.C700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ZK101.K264.C700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ZK101.K265.C700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ZK101.K266.C700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ZK101.K267.C700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ZK101.K268.C700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ZK101.K269.C700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ZK101.K270.C700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ZK101.K271.C700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ZK101.K272.C700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ZK101.K273.C700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ZK101.K274.C700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ZK101.K275.C700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ZK101.K276.C700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ZK101.K277.C700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ZK101.K278.C700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ZK101.K279.C700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ZK101.K280.C700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ZK101.K281.C700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ZK101.K282.C700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ZK101.K283.C700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ZK101.K284.C700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ZK101.K285.C700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ZK101.K286.C700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ZK101.K287.C700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ZK101.K288.C700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ZK101.K289.C700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ZK101.K290.C700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ZK101.K291.C700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ZK101.K292.C700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ZK101.K293.C700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ZK101.K294.C700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ZK101.K295.C700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ZK101.K296.C700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ZK101.K297.C700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ZK101.K298.C700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ZK101.K299.C700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ZK101.K300.C700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ZK101.K301.C700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ZK101.K302.C700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ZK101.K303.C700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ZK101.K304.C700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ZK101.K305.C700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ZK101.K306.C700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ZK101.K307.C700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ZK101.K308.C700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ZK101.K309.C700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ZK101.K310.C700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ZK101.K311.C700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ZK101.K312.C700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ZK101.K313.C700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ZK101.K314.C700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ZK101.K315.C700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ZK101.K316.C700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ZK101.K317.C700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ZK101.K318.C700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ZK101.K319.C700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ZK101.K320.C700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ZK101.K321.C700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ZK101.K322.C700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ZK101.K323.C700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ZK101.K324.C700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ZK101.K325.C700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ZK101.K326.C700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ZK101.K327.C700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ZK101.K328.C700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ZK101.K329.C700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ZK101.K330.C700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ZK101.K331.C700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ZK101.K332.C700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ZK101.K333.C700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ZK101.K334.C700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ZK101.K335.C700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ZK101.K336.C700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ZK101.K337.C700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ZK101.K338.C700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ZK101.K339.C700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ZK101.K340.C700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ZK101.K341.C700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ZK101.K342.C700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ZK101.K343.C700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ZK101.K344.C700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ZK101.K345.C700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ZK101.K346.C700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ZK101.K347.C700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ZK101.K348.C700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ZK101.K349.C700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ZK101.K350.C700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ZK101.K351.C700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ZK101.K352.C700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ZK101.K353.C700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ZK101.K354.C700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ZK101.K355.C700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ZK101.K356.C700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ZK101.K357.C700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ZK101.K358.C700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ZK101.K359.C700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ZK101.K360.C700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ZK101.K361.C700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ZK101.K362.C700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ZK101.K363.C700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ZK101.K364.C700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ZK101.K365.C700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ZK101.K366.C700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ZK101.K367.C700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ZK101.K368.C700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ZK101.K369.C700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ZK101.K370.C700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ZK101.K371.C700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ZK101.K372.C700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ZK101.K373.C700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ZK101.K374.C700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ZK101.K375.C700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ZK101.K376.C700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ZK101.K377.C700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ZK101.K378.C700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ZK101.K379.C700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ZK101.K380.C700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ZK101.K381.C700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ZK101.K382.C700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ZK101.K383.C700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ZK101.K384.C700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ZK101.K385.C700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ZK101.K386.C700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ZK101.K387.C700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ZK101.K388.C700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ZK101.K389.C700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ZK101.K390.C700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ZK101.K391.C700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ZK101.K392.C700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ZK101.K393.C700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ZK101.K394.C700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ZK101.K395.C700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ZK101.K396.C700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ZK101.K397.C700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ZK101.K398.C700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ZK101.K399.C700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ZK102.K100.C700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ZK102.K101.C700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ZK102.K102.C700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ZK102.K103.C700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ZK102.K104.C700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ZK102.K105.C700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ZK102.K106.C700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ZK102.K107.C700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ZK102.K108.C700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ZK102.K109.C700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ZK102.K110.C700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ZK102.K111.C700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ZK102.K112.C700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ZK102.K113.C700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ZK102.K114.C700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ZK102.K115.C700</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ZK102.K116.C700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ZK102.K117.C700</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ZK102.K118.C700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ZK102.K119.C700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ZK102.K120.C700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ZK102.K121.C700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ZK102.K122.C700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ZK102.K123.C700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ZK102.K124.C700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ZK102.K125.C700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ZK102.K126.C700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ZK102.K127.C700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ZK102.K128.C700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ZK102.K129.C700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ZK102.K130.C700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ZK102.K131.C700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ZK102.K132.C700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ZK102.K133.C700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ZK102.K134.C700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ZK102.K135.C700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ZK102.K136.C700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ZK102.K137.C700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ZK102.K138.C700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ZK102.K139.C700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ZK102.K140.C700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ZK102.K141.C700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ZK102.K142.C700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ZK102.K143.C700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ZK102.K144.C700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ZK102.K145.C700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ZK102.K146.C700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ZK102.K147.C700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ZK102.K148.C700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ZK102.K149.C700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ZK102.K150.C700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ZK102.K151.C700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ZK102.K152.C700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ZK102.K153.C700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ZK102.K154.C700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ZK102.K155.C700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ZK102.K156.C700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ZK102.K157.C700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ZK102.K158.C700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ZK102.K159.C700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ZK102.K160.C700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ZK102.K161.C700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ZK102.K162.C700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ZK102.K163.C700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ZK102.K164.C700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ZK102.K165.C700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ZK102.K166.C700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ZK102.K167.C700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ZK102.K168.C700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ZK102.K169.C700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ZK102.K170.C700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ZK102.K171.C700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ZK102.K172.C700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ZK102.K173.C700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ZK102.K174.C700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ZK102.K175.C700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ZK102.K176.C700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ZK102.K177.C700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ZK102.K178.C700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ZK102.K179.C700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ZK102.K180.C700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ZK102.K181.C700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ZK102.K182.C700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ZK102.K183.C700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ZK102.K184.C700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ZK102.K185.C700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ZK102.K186.C700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ZK102.K187.C700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ZK102.K188.C700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ZK102.K189.C700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ZK102.K190.C700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ZK102.K191.C700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ZK102.K192.C700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ZK102.K193.C700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ZK102.K194.C700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ZK102.K195.C700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ZK102.K196.C700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ZK102.K197.C700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ZK102.K198.C700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ZK102.K199.C700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ZK102.K200.C700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ZK102.K201.C700</v>
      </c>
      <c r="C702">
        <f>+IFERROR(VLOOKUP(B702,'[1]Sum table'!$A:$D,4,FALSE),0)</f>
        <v>0</v>
      </c>
      <c r="D702">
        <f>+IFERROR(VLOOKUP(B702,'[1]Sum table'!$A:$E,5,FALSE),0)</f>
        <v>128.62</v>
      </c>
      <c r="E702">
        <f>+IFERROR(VLOOKUP(B702,'[1]Sum table'!$A:$F,6,FALSE),0)</f>
        <v>0</v>
      </c>
      <c r="O702" t="s">
        <v>524</v>
      </c>
      <c r="P702" s="618" t="s">
        <v>386</v>
      </c>
      <c r="R702" t="str">
        <f t="shared" si="32"/>
        <v>ZK102</v>
      </c>
      <c r="S702">
        <f t="shared" si="33"/>
        <v>0</v>
      </c>
      <c r="T702">
        <f t="shared" si="33"/>
        <v>128.62</v>
      </c>
      <c r="U702">
        <f t="shared" si="33"/>
        <v>0</v>
      </c>
    </row>
    <row r="703" spans="1:21" x14ac:dyDescent="0.25">
      <c r="A703" t="s">
        <v>1238</v>
      </c>
      <c r="B703" t="str">
        <f t="shared" si="31"/>
        <v>ZK102.K202.C700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ZK102.K203.C700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ZK102.K204.C700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ZK102.K205.C700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ZK102.K206.C700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ZK102.K207.C700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ZK102.K208.C700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ZK102.K209.C700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ZK102.K210.C700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ZK102.K211.C700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ZK102.K212.C700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ZK102.K213.C700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ZK102.K214.C700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ZK102.K215.C700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ZK102.K216.C700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ZK102.K217.C700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ZK102.K218.C700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ZK102.K219.C700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ZK102.K220.C700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ZK102.K221.C700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ZK102.K222.C700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ZK102.K223.C700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ZK102.K224.C700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ZK102.K225.C700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ZK102.K226.C700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ZK102.K227.C700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ZK102.K228.C700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ZK102.K229.C700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ZK102.K230.C700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ZK102.K231.C700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ZK102.K232.C700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ZK102.K233.C700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ZK102.K234.C700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ZK102.K235.C700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ZK102.K236.C700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ZK102.K237.C700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ZK102.K238.C700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ZK102.K239.C700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ZK102.K240.C700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ZK102.K241.C700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ZK102.K242.C700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ZK102.K243.C700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ZK102.K244.C700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ZK102.K245.C700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ZK102.K246.C700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ZK102.K247.C700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ZK102.K248.C700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ZK102.K249.C700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ZK102.K250.C700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ZK102.K251.C700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ZK102.K252.C700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ZK102.K253.C700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ZK102.K254.C700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ZK102.K255.C700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ZK102.K256.C700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ZK102.K257.C700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ZK102.K258.C700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ZK102.K259.C700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ZK102.K260.C700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ZK102.K261.C700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ZK102.K262.C700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ZK102.K263.C700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ZK102.K264.C700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ZK102.K265.C700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ZK102.K266.C700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ZK102.K267.C700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ZK102.K268.C700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ZK102.K269.C700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ZK102.K270.C700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ZK102.K271.C700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ZK102.K272.C700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ZK102.K273.C700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ZK102.K274.C700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ZK102.K275.C700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ZK102.K276.C700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ZK102.K277.C700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ZK102.K278.C700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ZK102.K279.C700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ZK102.K280.C700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ZK102.K281.C700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ZK102.K282.C700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ZK102.K283.C700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ZK102.K284.C700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ZK102.K285.C700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ZK102.K286.C700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ZK102.K287.C700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ZK102.K288.C700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ZK102.K289.C700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ZK102.K290.C700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ZK102.K291.C700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ZK102.K292.C700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ZK102.K293.C700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ZK102.K294.C700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ZK102.K295.C700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ZK102.K296.C700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ZK102.K297.C700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ZK102.K298.C700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ZK102.K299.C700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ZK102.K300.C700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ZK102.K301.C700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ZK102.K302.C700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ZK102.K303.C700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ZK102.K304.C700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ZK102.K305.C700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ZK102.K306.C700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ZK102.K307.C700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ZK102.K308.C700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ZK102.K309.C700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ZK102.K310.C700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ZK102.K311.C700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ZK102.K312.C700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ZK102.K313.C700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ZK102.K314.C700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ZK102.K315.C700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ZK102.K316.C700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ZK102.K317.C700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ZK102.K318.C700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ZK102.K319.C700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ZK102.K320.C700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ZK102.K321.C700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ZK102.K322.C700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ZK102.K323.C700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ZK102.K324.C700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ZK102.K325.C700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ZK102.K326.C700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ZK102.K327.C700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ZK102.K328.C700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ZK102.K329.C700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ZK102.K330.C700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ZK102.K331.C700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ZK102.K332.C700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ZK102.K333.C700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ZK102.K334.C700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ZK102.K335.C700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ZK102.K336.C700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ZK102.K337.C700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ZK102.K338.C700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ZK102.K339.C700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ZK102.K340.C700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ZK102.K341.C700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ZK102.K342.C700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ZK102.K343.C700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ZK102.K344.C700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ZK102.K345.C700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ZK102.K346.C700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ZK102.K347.C700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ZK102.K348.C700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ZK102.K349.C700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ZK102.K350.C700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ZK102.K351.C700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ZK102.K352.C700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ZK102.K353.C700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ZK102.K354.C700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ZK102.K355.C700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ZK102.K356.C700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ZK102.K357.C700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ZK102.K358.C700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ZK102.K359.C700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ZK102.K360.C700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ZK102.K361.C700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ZK102.K362.C700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ZK102.K363.C700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ZK102.K364.C700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ZK102.K365.C700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ZK102.K366.C700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ZK102.K367.C700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ZK102.K368.C700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ZK102.K369.C700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ZK102.K370.C700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ZK102.K371.C700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ZK102.K372.C700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ZK102.K373.C700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ZK102.K374.C700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ZK102.K375.C700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ZK102.K376.C700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ZK102.K377.C700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ZK102.K378.C700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ZK102.K379.C700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ZK102.K380.C700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ZK102.K381.C700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ZK102.K382.C700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ZK102.K383.C700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ZK102.K384.C700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ZK102.K385.C700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ZK102.K386.C700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ZK102.K387.C700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ZK102.K388.C700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ZK102.K389.C700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ZK102.K390.C700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ZK102.K391.C700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ZK102.K392.C700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ZK102.K393.C700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ZK102.K394.C700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ZK102.K395.C700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ZK102.K396.C700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ZK102.K397.C700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ZK102.K398.C700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ZK102.K399.C700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ZK103.K100.C700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ZK103.K101.C700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ZK103.K102.C700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ZK103.K103.C700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ZK103.K104.C700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ZK103.K105.C700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ZK103.K106.C700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ZK103.K107.C700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ZK103.K108.C700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ZK103.K109.C700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ZK103.K110.C700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ZK103.K111.C700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ZK103.K112.C700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ZK103.K113.C700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ZK103.K114.C700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ZK103.K115.C700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ZK103.K116.C700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ZK103.K117.C700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ZK103.K118.C700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ZK103.K119.C700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ZK103.K120.C700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ZK103.K121.C700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ZK103.K122.C700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ZK103.K123.C700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ZK103.K124.C700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ZK103.K125.C700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ZK103.K126.C700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ZK103.K127.C700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ZK103.K128.C700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ZK103.K129.C700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ZK103.K130.C700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ZK103.K131.C700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ZK103.K132.C700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ZK103.K133.C700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ZK103.K134.C700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ZK103.K135.C700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ZK103.K136.C700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ZK103.K137.C700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ZK103.K138.C700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ZK103.K139.C700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ZK103.K140.C700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ZK103.K141.C700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ZK103.K142.C700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ZK103.K143.C700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ZK103.K144.C700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ZK103.K145.C700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ZK103.K146.C700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ZK103.K147.C700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ZK103.K148.C700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ZK103.K149.C700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ZK103.K150.C700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ZK103.K151.C700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ZK103.K152.C700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ZK103.K153.C700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ZK103.K154.C700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ZK103.K155.C700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ZK103.K156.C700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ZK103.K157.C700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ZK103.K158.C700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ZK103.K159.C700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ZK103.K160.C700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ZK103.K161.C700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ZK103.K162.C700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ZK103.K163.C700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ZK103.K164.C700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ZK103.K165.C700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ZK103.K166.C700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ZK103.K167.C700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ZK103.K168.C700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ZK103.K169.C700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ZK103.K170.C700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ZK103.K171.C700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ZK103.K172.C700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ZK103.K173.C700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ZK103.K174.C700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ZK103.K175.C700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ZK103.K176.C700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ZK103.K177.C700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ZK103.K178.C700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ZK103.K179.C700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ZK103.K180.C700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ZK103.K181.C700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ZK103.K182.C700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ZK103.K183.C700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ZK103.K184.C700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ZK103.K185.C700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ZK103.K186.C700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ZK103.K187.C700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ZK103.K188.C700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ZK103.K189.C700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ZK103.K190.C700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ZK103.K191.C700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ZK103.K192.C700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ZK103.K193.C700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ZK103.K194.C700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ZK103.K195.C700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ZK103.K196.C700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ZK103.K197.C700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ZK103.K198.C700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ZK103.K199.C700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ZK103.K200.C700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ZK103.K201.C700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ZK103.K202.C700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ZK103.K203.C700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ZK103.K204.C700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ZK103.K205.C700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ZK103.K206.C700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ZK103.K207.C700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ZK103.K208.C700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ZK103.K209.C700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ZK103.K210.C700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ZK103.K211.C700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ZK103.K212.C700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ZK103.K213.C700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ZK103.K214.C700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ZK103.K215.C700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ZK103.K216.C700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ZK103.K217.C700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ZK103.K218.C700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ZK103.K219.C700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ZK103.K220.C700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ZK103.K221.C700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ZK103.K222.C700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ZK103.K223.C700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ZK103.K224.C700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ZK103.K225.C700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ZK103.K226.C700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ZK103.K227.C700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ZK103.K228.C700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ZK103.K229.C700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ZK103.K230.C700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ZK103.K231.C700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ZK103.K232.C700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ZK103.K233.C700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ZK103.K234.C700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ZK103.K235.C700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ZK103.K236.C700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ZK103.K237.C700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ZK103.K238.C700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ZK103.K239.C700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ZK103.K240.C700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ZK103.K241.C700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ZK103.K242.C700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ZK103.K243.C700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ZK103.K244.C700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ZK103.K245.C700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ZK103.K246.C700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ZK103.K247.C700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ZK103.K248.C700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ZK103.K249.C700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ZK103.K250.C700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ZK103.K251.C700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ZK103.K252.C700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ZK103.K253.C700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ZK103.K254.C700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ZK103.K255.C700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ZK103.K256.C700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ZK103.K257.C700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ZK103.K258.C700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ZK103.K259.C700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ZK103.K260.C700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ZK103.K261.C700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ZK103.K262.C700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ZK103.K263.C700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ZK103.K264.C700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ZK103.K265.C700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ZK103.K266.C700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ZK103.K267.C700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ZK103.K268.C700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ZK103.K269.C700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ZK103.K270.C700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ZK103.K271.C700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ZK103.K272.C700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ZK103.K273.C700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ZK103.K274.C700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ZK103.K275.C700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ZK103.K276.C700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ZK103.K277.C700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ZK103.K278.C700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ZK103.K279.C700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ZK103.K280.C700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ZK103.K281.C700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ZK103.K282.C700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ZK103.K283.C700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ZK103.K284.C700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ZK103.K285.C700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ZK103.K286.C700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ZK103.K287.C700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ZK103.K288.C700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ZK103.K289.C700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ZK103.K290.C700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ZK103.K291.C700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ZK103.K292.C700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ZK103.K293.C700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ZK103.K294.C700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ZK103.K295.C700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ZK103.K296.C700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ZK103.K297.C700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ZK103.K298.C700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ZK103.K299.C700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ZK103.K300.C700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ZK103.K301.C700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ZK103.K302.C700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ZK103.K303.C700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ZK103.K304.C700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ZK103.K305.C700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ZK103.K306.C700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ZK103.K307.C700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ZK103.K308.C700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ZK103.K309.C700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ZK103.K310.C700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ZK103.K311.C700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ZK103.K312.C700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ZK103.K313.C700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ZK103.K314.C700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ZK103.K315.C700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ZK103.K316.C700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ZK103.K317.C700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ZK103.K318.C700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ZK103.K319.C700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ZK103.K320.C700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ZK103.K321.C700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ZK103.K322.C700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ZK103.K323.C700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ZK103.K324.C700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ZK103.K325.C700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ZK103.K326.C700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ZK103.K327.C700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ZK103.K328.C700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ZK103.K329.C700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ZK103.K330.C700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ZK103.K331.C700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ZK103.K332.C700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ZK103.K333.C700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ZK103.K334.C700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ZK103.K335.C700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ZK103.K336.C700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ZK103.K337.C700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ZK103.K338.C700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ZK103.K339.C700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ZK103.K340.C700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ZK103.K341.C700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ZK103.K342.C700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ZK103.K343.C700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ZK103.K344.C700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ZK103.K345.C700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ZK103.K346.C700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ZK103.K347.C700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ZK103.K348.C700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ZK103.K349.C700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ZK103.K350.C700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ZK103.K351.C700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ZK103.K352.C700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ZK103.K353.C700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ZK103.K354.C700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ZK103.K355.C700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ZK103.K356.C700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ZK103.K357.C700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ZK103.K358.C700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ZK103.K359.C700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ZK103.K360.C700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ZK103.K361.C700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ZK103.K362.C700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ZK103.K363.C700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ZK103.K364.C700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ZK103.K365.C700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ZK103.K366.C700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ZK103.K367.C700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ZK103.K368.C700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ZK103.K369.C700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ZK103.K370.C700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ZK103.K371.C700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ZK103.K372.C700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ZK103.K373.C700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ZK103.K374.C700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ZK103.K375.C700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ZK103.K376.C700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ZK103.K377.C700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ZK103.K378.C700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ZK103.K379.C700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ZK103.K380.C700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ZK103.K381.C700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ZK103.K382.C700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ZK103.K383.C700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ZK103.K384.C700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ZK103.K385.C700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ZK103.K386.C700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ZK103.K387.C700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ZK103.K388.C700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ZK103.K389.C700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ZK103.K390.C700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ZK103.K391.C700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ZK103.K392.C700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ZK103.K393.C700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ZK103.K394.C700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ZK103.K395.C700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ZK103.K396.C700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ZK103.K397.C700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ZK103.K398.C700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ZK103.K399.C700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ZK104.K100.C700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ZK104.K101.C700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ZK104.K102.C700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ZK104.K103.C700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ZK104.K104.C700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ZK104.K105.C700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ZK104.K106.C700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ZK104.K107.C700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ZK104.K108.C700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ZK104.K109.C700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ZK104.K110.C700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ZK104.K111.C700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ZK104.K112.C700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ZK104.K113.C700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ZK104.K114.C700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ZK104.K115.C700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ZK104.K116.C700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ZK104.K117.C700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ZK104.K118.C700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ZK104.K119.C700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ZK104.K120.C700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ZK104.K121.C700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ZK104.K122.C700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ZK104.K123.C700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ZK104.K124.C700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ZK104.K125.C700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ZK104.K126.C700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ZK104.K127.C700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ZK104.K128.C700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ZK104.K129.C700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ZK104.K130.C700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ZK104.K131.C700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ZK104.K132.C700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ZK104.K133.C700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ZK104.K134.C700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ZK104.K135.C700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ZK104.K136.C700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ZK104.K137.C700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ZK104.K138.C700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ZK104.K139.C700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ZK104.K140.C700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ZK104.K141.C700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ZK104.K142.C700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ZK104.K143.C700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ZK104.K144.C700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ZK104.K145.C700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ZK104.K146.C700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ZK104.K147.C700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ZK104.K148.C700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ZK104.K149.C700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ZK104.K150.C700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ZK104.K151.C700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ZK104.K152.C700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ZK104.K153.C700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ZK104.K154.C700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ZK104.K155.C700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ZK104.K156.C700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ZK104.K157.C700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ZK104.K158.C700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ZK104.K159.C700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ZK104.K160.C700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ZK104.K161.C700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ZK104.K162.C700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ZK104.K163.C700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ZK104.K164.C700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ZK104.K165.C700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ZK104.K166.C700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ZK104.K167.C700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ZK104.K168.C700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ZK104.K169.C700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ZK104.K170.C700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ZK104.K171.C700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ZK104.K172.C700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ZK104.K173.C700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ZK104.K174.C700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ZK104.K175.C700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ZK104.K176.C700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ZK104.K177.C700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ZK104.K178.C700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ZK104.K179.C700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ZK104.K180.C700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ZK104.K181.C700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ZK104.K182.C700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ZK104.K183.C700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ZK104.K184.C700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ZK104.K185.C700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ZK104.K186.C700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ZK104.K187.C700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ZK104.K188.C700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ZK104.K189.C700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ZK104.K190.C700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ZK104.K191.C700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ZK104.K192.C700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ZK104.K193.C700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ZK104.K194.C700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ZK104.K195.C700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ZK104.K196.C700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ZK104.K197.C700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ZK104.K198.C700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ZK104.K199.C700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ZK104.K200.C700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ZK104.K201.C700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ZK104.K202.C700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ZK104.K203.C700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ZK104.K204.C700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ZK104.K205.C700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ZK104.K206.C700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ZK104.K207.C700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ZK104.K208.C700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ZK104.K209.C700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ZK104.K210.C700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ZK104.K211.C700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ZK104.K212.C700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ZK104.K213.C700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ZK104.K214.C700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ZK104.K215.C700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ZK104.K216.C700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ZK104.K217.C700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ZK104.K218.C700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ZK104.K219.C700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ZK104.K220.C700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ZK104.K221.C700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ZK104.K222.C700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ZK104.K223.C700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ZK104.K224.C700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ZK104.K225.C700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ZK104.K226.C700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ZK104.K227.C700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ZK104.K228.C700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ZK104.K229.C700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ZK104.K230.C700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ZK104.K231.C700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ZK104.K232.C700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ZK104.K233.C700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ZK104.K234.C700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ZK104.K235.C700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ZK104.K236.C700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ZK104.K237.C700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ZK104.K238.C700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ZK104.K239.C700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ZK104.K240.C700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ZK104.K241.C700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ZK104.K242.C700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ZK104.K243.C700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ZK104.K244.C700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ZK104.K245.C700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ZK104.K246.C700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ZK104.K247.C700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ZK104.K248.C700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ZK104.K249.C700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ZK104.K250.C700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ZK104.K251.C700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ZK104.K252.C700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ZK104.K253.C700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ZK104.K254.C700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ZK104.K255.C700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ZK104.K256.C700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ZK104.K257.C700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ZK104.K258.C700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ZK104.K259.C700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ZK104.K260.C700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ZK104.K261.C700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ZK104.K262.C700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ZK104.K263.C700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ZK104.K264.C700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ZK104.K265.C700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ZK104.K266.C700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ZK104.K267.C700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ZK104.K268.C700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ZK104.K269.C700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ZK104.K270.C700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ZK104.K271.C700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ZK104.K272.C700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ZK104.K273.C700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ZK104.K274.C700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ZK104.K275.C700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ZK104.K276.C700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ZK104.K277.C700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ZK104.K278.C700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ZK104.K279.C700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ZK104.K280.C700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ZK104.K281.C700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ZK104.K282.C700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ZK104.K283.C700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ZK104.K284.C700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ZK104.K285.C700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ZK104.K286.C700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ZK104.K287.C700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ZK104.K288.C700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ZK104.K289.C700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ZK104.K290.C700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ZK104.K291.C700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ZK104.K292.C700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ZK104.K293.C700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ZK104.K294.C700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ZK104.K295.C700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ZK104.K296.C700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ZK104.K297.C700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ZK104.K298.C700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ZK104.K299.C700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ZK104.K300.C700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ZK104.K301.C700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ZK104.K302.C700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ZK104.K303.C700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ZK104.K304.C700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ZK104.K305.C700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ZK104.K306.C700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ZK104.K307.C700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ZK104.K308.C700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ZK104.K309.C700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ZK104.K310.C700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ZK104.K311.C700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ZK104.K312.C700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ZK104.K313.C700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ZK104.K314.C700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ZK104.K315.C700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ZK104.K316.C700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ZK104.K317.C700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ZK104.K318.C700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ZK104.K319.C700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ZK104.K320.C700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ZK104.K321.C700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ZK104.K322.C700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ZK104.K323.C700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ZK104.K324.C700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ZK104.K325.C700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ZK104.K326.C700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ZK104.K327.C700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ZK104.K328.C700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ZK104.K329.C700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ZK104.K330.C700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ZK104.K331.C700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ZK104.K332.C700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ZK104.K333.C700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ZK104.K334.C700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ZK104.K335.C700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ZK104.K336.C700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ZK104.K337.C700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ZK104.K338.C700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ZK104.K339.C700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ZK104.K340.C700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ZK104.K341.C700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ZK104.K342.C700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ZK104.K343.C700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ZK104.K344.C700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ZK104.K345.C700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ZK104.K346.C700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ZK104.K347.C700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ZK104.K348.C700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ZK104.K349.C700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ZK104.K350.C700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ZK104.K351.C700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ZK104.K352.C700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ZK104.K353.C700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ZK104.K354.C700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ZK104.K355.C700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ZK104.K356.C700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ZK104.K357.C700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ZK104.K358.C700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ZK104.K359.C700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ZK104.K360.C700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ZK104.K361.C700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ZK104.K362.C700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ZK104.K363.C700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ZK104.K364.C700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ZK104.K365.C700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ZK104.K366.C700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ZK104.K367.C700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ZK104.K368.C700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ZK104.K369.C700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ZK104.K370.C700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ZK104.K371.C700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ZK104.K372.C700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ZK104.K373.C700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ZK104.K374.C700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ZK104.K375.C700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ZK104.K376.C700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ZK104.K377.C700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ZK104.K378.C700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ZK104.K379.C700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ZK104.K380.C700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ZK104.K381.C700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ZK104.K382.C700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ZK104.K383.C700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ZK104.K384.C700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ZK104.K385.C700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ZK104.K386.C700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ZK104.K387.C700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ZK104.K388.C700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ZK104.K389.C700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ZK104.K390.C700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ZK104.K391.C700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ZK104.K392.C700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ZK104.K393.C700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ZK104.K394.C700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ZK104.K395.C700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ZK104.K396.C700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ZK104.K397.C700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ZK104.K398.C700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ZK104.K399.C700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ZK105.K100.C700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ZK105.K101.C700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ZK105.K102.C700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ZK105.K103.C700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ZK105.K104.C700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ZK105.K105.C700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ZK105.K106.C700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ZK105.K107.C700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ZK105.K108.C700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ZK105.K109.C700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ZK105.K110.C700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ZK105.K111.C700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ZK105.K112.C700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ZK105.K113.C700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ZK105.K114.C700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ZK105.K115.C700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ZK105.K116.C700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ZK105.K117.C700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ZK105.K118.C700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ZK105.K119.C700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ZK105.K120.C700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ZK105.K121.C700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ZK105.K122.C700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ZK105.K123.C700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ZK105.K124.C700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ZK105.K125.C700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ZK105.K126.C700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ZK105.K127.C700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ZK105.K128.C700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ZK105.K129.C700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ZK105.K130.C700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ZK105.K131.C700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ZK105.K132.C700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ZK105.K133.C700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ZK105.K134.C700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ZK105.K135.C700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ZK105.K136.C700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ZK105.K137.C700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ZK105.K138.C700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ZK105.K139.C700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ZK105.K140.C700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ZK105.K141.C700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ZK105.K142.C700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ZK105.K143.C700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ZK105.K144.C700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ZK105.K145.C700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ZK105.K146.C700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ZK105.K147.C700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ZK105.K148.C700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ZK105.K149.C700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ZK105.K150.C700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ZK105.K151.C700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ZK105.K152.C700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ZK105.K153.C700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ZK105.K154.C700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ZK105.K155.C700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ZK105.K156.C700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ZK105.K157.C700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ZK105.K158.C700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ZK105.K159.C700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ZK105.K160.C700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ZK105.K161.C700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ZK105.K162.C700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ZK105.K163.C700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ZK105.K164.C700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ZK105.K165.C700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ZK105.K166.C700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ZK105.K167.C700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ZK105.K168.C700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ZK105.K169.C700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ZK105.K170.C700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ZK105.K171.C700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ZK105.K172.C700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ZK105.K173.C700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ZK105.K174.C700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ZK105.K175.C700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ZK105.K176.C700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ZK105.K177.C700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ZK105.K178.C700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ZK105.K179.C700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ZK105.K180.C700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ZK105.K181.C700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ZK105.K182.C700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ZK105.K183.C700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ZK105.K184.C700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ZK105.K185.C700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ZK105.K186.C700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ZK105.K187.C700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ZK105.K188.C700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ZK105.K189.C700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ZK105.K190.C700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ZK105.K191.C700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ZK105.K192.C700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ZK105.K193.C700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ZK105.K194.C700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ZK105.K195.C700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ZK105.K196.C700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ZK105.K197.C700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ZK105.K198.C700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ZK105.K199.C700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ZK105.K200.C700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ZK105.K201.C700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ZK105.K202.C700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ZK105.K203.C700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ZK105.K204.C700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ZK105.K205.C700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ZK105.K206.C700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ZK105.K207.C700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ZK105.K208.C700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ZK105.K209.C700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ZK105.K210.C700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ZK105.K211.C700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ZK105.K212.C700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ZK105.K213.C700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ZK105.K214.C700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ZK105.K215.C700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ZK105.K216.C700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ZK105.K217.C700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ZK105.K218.C700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ZK105.K219.C700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ZK105.K220.C700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ZK105.K221.C700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ZK105.K222.C700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ZK105.K223.C700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ZK105.K224.C700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ZK105.K225.C700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ZK105.K226.C700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ZK105.K227.C700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ZK105.K228.C700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ZK105.K229.C700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ZK105.K230.C700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ZK105.K231.C700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ZK105.K232.C700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ZK105.K233.C700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ZK105.K234.C700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ZK105.K235.C700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ZK105.K236.C700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ZK105.K237.C700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ZK105.K238.C700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ZK105.K239.C700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ZK105.K240.C700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ZK105.K241.C700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ZK105.K242.C700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ZK105.K243.C700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ZK105.K244.C700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ZK105.K245.C700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ZK105.K246.C700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ZK105.K247.C700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ZK105.K248.C700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ZK105.K249.C700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ZK105.K250.C700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ZK105.K251.C700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ZK105.K252.C700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ZK105.K253.C700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ZK105.K254.C700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ZK105.K255.C700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ZK105.K256.C700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ZK105.K257.C700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ZK105.K258.C700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ZK105.K259.C700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ZK105.K260.C700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ZK105.K261.C700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ZK105.K262.C700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ZK105.K263.C700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ZK105.K264.C700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ZK105.K265.C700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ZK105.K266.C700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ZK105.K267.C700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ZK105.K268.C700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ZK105.K269.C700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ZK105.K270.C700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ZK105.K271.C700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ZK105.K272.C700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ZK105.K273.C700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ZK105.K274.C700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ZK105.K275.C700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ZK105.K276.C700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ZK105.K277.C700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ZK105.K278.C700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ZK105.K279.C700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ZK105.K280.C700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ZK105.K281.C700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ZK105.K282.C700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ZK105.K283.C700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ZK105.K284.C700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ZK105.K285.C700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ZK105.K286.C700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ZK105.K287.C700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ZK105.K288.C700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ZK105.K289.C700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ZK105.K290.C700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ZK105.K291.C700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ZK105.K292.C700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ZK105.K293.C700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ZK105.K294.C700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ZK105.K295.C700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ZK105.K296.C700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ZK105.K297.C700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ZK105.K298.C700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ZK105.K299.C700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ZK105.K300.C700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ZK105.K301.C700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ZK105.K302.C700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ZK105.K303.C700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ZK105.K304.C700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ZK105.K305.C700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ZK105.K306.C700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ZK105.K307.C700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ZK105.K308.C700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ZK105.K309.C700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ZK105.K310.C700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ZK105.K311.C700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ZK105.K312.C700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ZK105.K313.C700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ZK105.K314.C700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ZK105.K315.C700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ZK105.K316.C700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ZK105.K317.C700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ZK105.K318.C700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ZK105.K319.C700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ZK105.K320.C700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ZK105.K321.C700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ZK105.K322.C700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ZK105.K323.C700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ZK105.K324.C700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ZK105.K325.C700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ZK105.K326.C700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ZK105.K327.C700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ZK105.K328.C700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ZK105.K329.C700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ZK105.K330.C700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ZK105.K331.C700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ZK105.K332.C700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ZK105.K333.C700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ZK105.K334.C700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ZK105.K335.C700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ZK105.K336.C700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ZK105.K337.C700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ZK105.K338.C700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ZK105.K339.C700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ZK105.K340.C700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ZK105.K341.C700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ZK105.K342.C700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ZK105.K343.C700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ZK105.K344.C700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ZK105.K345.C700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ZK105.K346.C700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ZK105.K347.C700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ZK105.K348.C700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ZK105.K349.C700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ZK105.K350.C700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ZK105.K351.C700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ZK105.K352.C700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ZK105.K353.C700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ZK105.K354.C700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ZK105.K355.C700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ZK105.K356.C700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ZK105.K357.C700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ZK105.K358.C700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ZK105.K359.C700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ZK105.K360.C700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ZK105.K361.C700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ZK105.K362.C700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ZK105.K363.C700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ZK105.K364.C700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ZK105.K365.C700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ZK105.K366.C700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ZK105.K367.C700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ZK105.K368.C700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ZK105.K369.C700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ZK105.K370.C700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ZK105.K371.C700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ZK105.K372.C700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ZK105.K373.C700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ZK105.K374.C700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ZK105.K375.C700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ZK105.K376.C700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ZK105.K377.C700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ZK105.K378.C700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ZK105.K379.C700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ZK105.K380.C700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ZK105.K381.C700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ZK105.K382.C700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ZK105.K383.C700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ZK105.K384.C700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ZK105.K385.C700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ZK105.K386.C700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ZK105.K387.C700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ZK105.K388.C700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ZK105.K389.C700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ZK105.K390.C700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ZK105.K391.C700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ZK105.K392.C700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ZK105.K393.C700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ZK105.K394.C700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ZK105.K395.C700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ZK105.K396.C700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ZK105.K397.C700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ZK105.K398.C700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ZK105.K399.C700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ZK106.K100.C700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ZK106.K101.C700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ZK106.K102.C700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ZK106.K103.C700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ZK106.K104.C700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ZK106.K105.C700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ZK106.K106.C700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ZK106.K107.C700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ZK106.K108.C700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ZK106.K109.C700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ZK106.K110.C700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ZK106.K111.C700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ZK106.K112.C700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ZK106.K113.C700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ZK106.K114.C700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ZK106.K115.C700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ZK106.K116.C700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ZK106.K117.C700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ZK106.K118.C700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ZK106.K119.C700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ZK106.K120.C700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ZK106.K121.C700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ZK106.K122.C700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ZK106.K123.C700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ZK106.K124.C700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ZK106.K125.C700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ZK106.K126.C700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ZK106.K127.C700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ZK106.K128.C700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ZK106.K129.C700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ZK106.K130.C700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ZK106.K131.C700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ZK106.K132.C700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ZK106.K133.C700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ZK106.K134.C700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ZK106.K135.C700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ZK106.K136.C700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ZK106.K137.C700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ZK106.K138.C700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ZK106.K139.C700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ZK106.K140.C700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ZK106.K141.C700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ZK106.K142.C700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ZK106.K143.C700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ZK106.K144.C700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ZK106.K145.C700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ZK106.K146.C700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ZK106.K147.C700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ZK106.K148.C700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ZK106.K149.C700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ZK106.K150.C700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ZK106.K151.C700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ZK106.K152.C700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ZK106.K153.C700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ZK106.K154.C700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ZK106.K155.C700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ZK106.K156.C700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ZK106.K157.C700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ZK106.K158.C700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ZK106.K159.C700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ZK106.K160.C700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ZK106.K161.C700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ZK106.K162.C700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ZK106.K163.C700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ZK106.K164.C700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ZK106.K165.C700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ZK106.K166.C700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ZK106.K167.C700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ZK106.K168.C700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ZK106.K169.C700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ZK106.K170.C700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ZK106.K171.C700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ZK106.K172.C700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ZK106.K173.C700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ZK106.K174.C700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ZK106.K175.C700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ZK106.K176.C700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ZK106.K177.C700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ZK106.K178.C700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ZK106.K179.C700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ZK106.K180.C700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ZK106.K181.C700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ZK106.K182.C700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ZK106.K183.C700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ZK106.K184.C700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ZK106.K185.C700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ZK106.K186.C700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ZK106.K187.C700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ZK106.K188.C700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ZK106.K189.C700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ZK106.K190.C700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ZK106.K191.C700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ZK106.K192.C700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ZK106.K193.C700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ZK106.K194.C700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ZK106.K195.C700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ZK106.K196.C700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ZK106.K197.C700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ZK106.K198.C700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ZK106.K199.C700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ZK106.K200.C700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ZK106.K201.C700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ZK106.K202.C700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ZK106.K203.C700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ZK106.K204.C700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ZK106.K205.C700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ZK106.K206.C700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ZK106.K207.C700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ZK106.K208.C700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ZK106.K209.C700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ZK106.K210.C700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ZK106.K211.C700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ZK106.K212.C700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ZK106.K213.C700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ZK106.K214.C700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ZK106.K215.C700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ZK106.K216.C700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ZK106.K217.C700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ZK106.K218.C700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ZK106.K219.C700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ZK106.K220.C700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ZK106.K221.C700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ZK106.K222.C700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ZK106.K223.C700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ZK106.K224.C700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ZK106.K225.C700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ZK106.K226.C700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ZK106.K227.C700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ZK106.K228.C700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ZK106.K229.C700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ZK106.K230.C700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ZK106.K231.C700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ZK106.K232.C700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ZK106.K233.C700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ZK106.K234.C700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ZK106.K235.C700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ZK106.K236.C700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ZK106.K237.C700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ZK106.K238.C700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ZK106.K239.C700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ZK106.K240.C700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ZK106.K241.C700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ZK106.K242.C700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ZK106.K243.C700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ZK106.K244.C700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ZK106.K245.C700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ZK106.K246.C700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ZK106.K247.C700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ZK106.K248.C700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ZK106.K249.C700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ZK106.K250.C700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ZK106.K251.C700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ZK106.K252.C700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ZK106.K253.C700</v>
      </c>
      <c r="C1954">
        <f>+IFERROR(VLOOKUP(B1954,'[1]Sum table'!$A:$D,4,FALSE),0)</f>
        <v>0</v>
      </c>
      <c r="D1954">
        <f>+IFERROR(VLOOKUP(B1954,'[1]Sum table'!$A:$E,5,FALSE),0)</f>
        <v>200</v>
      </c>
      <c r="E1954">
        <f>+IFERROR(VLOOKUP(B1954,'[1]Sum table'!$A:$F,6,FALSE),0)</f>
        <v>1600</v>
      </c>
      <c r="O1954" t="s">
        <v>528</v>
      </c>
      <c r="P1954" s="619" t="s">
        <v>159</v>
      </c>
      <c r="R1954" t="str">
        <f t="shared" si="92"/>
        <v>ZK106</v>
      </c>
      <c r="S1954">
        <f t="shared" si="93"/>
        <v>0</v>
      </c>
      <c r="T1954">
        <f t="shared" si="93"/>
        <v>200</v>
      </c>
      <c r="U1954">
        <f t="shared" si="93"/>
        <v>1600</v>
      </c>
    </row>
    <row r="1955" spans="1:21" x14ac:dyDescent="0.25">
      <c r="A1955" t="s">
        <v>2490</v>
      </c>
      <c r="B1955" t="str">
        <f t="shared" si="91"/>
        <v>ZK106.K254.C700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ZK106.K255.C700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ZK106.K256.C700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ZK106.K257.C700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ZK106.K258.C700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ZK106.K259.C700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ZK106.K260.C700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ZK106.K261.C700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ZK106.K262.C700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ZK106.K263.C700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ZK106.K264.C700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ZK106.K265.C700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ZK106.K266.C700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ZK106.K267.C700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ZK106.K268.C700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ZK106.K269.C700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ZK106.K270.C700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ZK106.K271.C700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ZK106.K272.C700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ZK106.K273.C700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ZK106.K274.C700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ZK106.K275.C700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ZK106.K276.C700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ZK106.K277.C700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ZK106.K278.C700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ZK106.K279.C700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ZK106.K280.C700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ZK106.K281.C700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ZK106.K282.C700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ZK106.K283.C700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ZK106.K284.C700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ZK106.K285.C700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ZK106.K286.C700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ZK106.K287.C700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ZK106.K288.C700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ZK106.K289.C700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ZK106.K290.C700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ZK106.K291.C700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ZK106.K292.C700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ZK106.K293.C700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ZK106.K294.C700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ZK106.K295.C700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ZK106.K296.C700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ZK106.K297.C700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ZK106.K298.C700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ZK106.K299.C700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ZK106.K300.C700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ZK106.K301.C700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ZK106.K302.C700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ZK106.K303.C700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ZK106.K304.C700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ZK106.K305.C700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ZK106.K306.C700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ZK106.K307.C700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ZK106.K308.C700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ZK106.K309.C700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ZK106.K310.C700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ZK106.K311.C700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ZK106.K312.C700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ZK106.K313.C700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ZK106.K314.C700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ZK106.K315.C700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ZK106.K316.C700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ZK106.K317.C700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ZK106.K318.C700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ZK106.K319.C700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ZK106.K320.C700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ZK106.K321.C700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ZK106.K322.C700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ZK106.K323.C700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ZK106.K324.C700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ZK106.K325.C700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ZK106.K326.C700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ZK106.K327.C700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ZK106.K328.C700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ZK106.K329.C700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ZK106.K330.C700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ZK106.K331.C700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ZK106.K332.C700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ZK106.K333.C700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ZK106.K334.C700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ZK106.K335.C700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ZK106.K336.C700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ZK106.K337.C700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ZK106.K338.C700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ZK106.K339.C700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ZK106.K340.C700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ZK106.K341.C700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ZK106.K342.C700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ZK106.K343.C700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ZK106.K344.C700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ZK106.K345.C700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ZK106.K346.C700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ZK106.K347.C700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ZK106.K348.C700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ZK106.K349.C700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ZK106.K350.C700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ZK106.K351.C700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ZK106.K352.C700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ZK106.K353.C700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ZK106.K354.C700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ZK106.K355.C700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ZK106.K356.C700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ZK106.K357.C700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ZK106.K358.C700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ZK106.K359.C700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ZK106.K360.C700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ZK106.K361.C700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ZK106.K362.C700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ZK106.K363.C700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ZK106.K364.C700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ZK106.K365.C700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ZK106.K366.C700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ZK106.K367.C700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ZK106.K368.C700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ZK106.K369.C700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ZK106.K370.C700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ZK106.K371.C700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ZK106.K372.C700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ZK106.K373.C700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ZK106.K374.C700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ZK106.K375.C700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ZK106.K376.C700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ZK106.K377.C700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ZK106.K378.C700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ZK106.K379.C700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ZK106.K380.C700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ZK106.K381.C700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ZK106.K382.C700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ZK106.K383.C700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ZK106.K384.C700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ZK106.K385.C700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ZK106.K386.C700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ZK106.K387.C700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ZK106.K388.C700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ZK106.K389.C700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ZK106.K390.C700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ZK106.K391.C700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ZK106.K392.C700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ZK106.K393.C700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ZK106.K394.C700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ZK106.K395.C700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ZK106.K396.C700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ZK106.K397.C700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ZK106.K398.C700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ZK106.K399.C700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ZK107.K100.C700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ZK107.K101.C700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ZK107.K102.C700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ZK107.K103.C700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ZK107.K104.C700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ZK107.K105.C700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ZK107.K106.C700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ZK107.K107.C700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ZK107.K108.C700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ZK107.K109.C700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ZK107.K110.C700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ZK107.K111.C700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ZK107.K112.C700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ZK107.K113.C700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ZK107.K114.C700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ZK107.K115.C700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ZK107.K116.C700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ZK107.K117.C700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ZK107.K118.C700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ZK107.K119.C700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ZK107.K120.C700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ZK107.K121.C700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ZK107.K122.C700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ZK107.K123.C700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ZK107.K124.C700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ZK107.K125.C700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ZK107.K126.C700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ZK107.K127.C700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ZK107.K128.C700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ZK107.K129.C700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ZK107.K130.C700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ZK107.K131.C700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ZK107.K132.C700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ZK107.K133.C700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ZK107.K134.C700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ZK107.K135.C700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ZK107.K136.C700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ZK107.K137.C700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ZK107.K138.C700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ZK107.K139.C700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ZK107.K140.C700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ZK107.K141.C700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ZK107.K142.C700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ZK107.K143.C700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ZK107.K144.C700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ZK107.K145.C700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ZK107.K146.C700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ZK107.K147.C700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ZK107.K148.C700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ZK107.K149.C700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ZK107.K150.C700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ZK107.K151.C700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ZK107.K152.C700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ZK107.K153.C700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ZK107.K154.C700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ZK107.K155.C700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ZK107.K156.C700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ZK107.K157.C700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ZK107.K158.C700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ZK107.K159.C700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ZK107.K160.C700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ZK107.K161.C700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ZK107.K162.C700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ZK107.K163.C700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ZK107.K164.C700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ZK107.K165.C700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ZK107.K166.C700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ZK107.K167.C700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ZK107.K168.C700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ZK107.K169.C700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ZK107.K170.C700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ZK107.K171.C700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ZK107.K172.C700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ZK107.K173.C700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ZK107.K174.C700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ZK107.K175.C700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ZK107.K176.C700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ZK107.K177.C700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ZK107.K178.C700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ZK107.K179.C700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ZK107.K180.C700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ZK107.K181.C700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ZK107.K182.C700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ZK107.K183.C700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ZK107.K184.C700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ZK107.K185.C700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ZK107.K186.C700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ZK107.K187.C700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ZK107.K188.C700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ZK107.K189.C700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ZK107.K190.C700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ZK107.K191.C700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ZK107.K192.C700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ZK107.K193.C700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ZK107.K194.C700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ZK107.K195.C700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ZK107.K196.C700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ZK107.K197.C700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ZK107.K198.C700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ZK107.K199.C700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ZK107.K200.C700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ZK107.K201.C700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ZK107.K202.C700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ZK107.K203.C700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ZK107.K204.C700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ZK107.K205.C700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ZK107.K206.C700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ZK107.K207.C700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ZK107.K208.C700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ZK107.K209.C700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ZK107.K210.C700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ZK107.K211.C700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ZK107.K212.C700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ZK107.K213.C700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ZK107.K214.C700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ZK107.K215.C700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ZK107.K216.C700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ZK107.K217.C700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ZK107.K218.C700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ZK107.K219.C700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ZK107.K220.C700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ZK107.K221.C700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ZK107.K222.C700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ZK107.K223.C700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ZK107.K224.C700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ZK107.K225.C700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ZK107.K226.C700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ZK107.K227.C700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ZK107.K228.C700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ZK107.K229.C700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ZK107.K230.C700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ZK107.K231.C700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ZK107.K232.C700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ZK107.K233.C700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ZK107.K234.C700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ZK107.K235.C700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ZK107.K236.C700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ZK107.K237.C700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ZK107.K238.C700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ZK107.K239.C700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ZK107.K240.C700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ZK107.K241.C700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ZK107.K242.C700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ZK107.K243.C700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ZK107.K244.C700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ZK107.K245.C700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ZK107.K246.C700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ZK107.K247.C700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ZK107.K248.C700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ZK107.K249.C700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ZK107.K250.C700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ZK107.K251.C700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ZK107.K252.C700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ZK107.K253.C700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ZK107.K254.C700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ZK107.K255.C700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ZK107.K256.C700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ZK107.K257.C700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ZK107.K258.C700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ZK107.K259.C700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ZK107.K260.C700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ZK107.K261.C700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ZK107.K262.C700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ZK107.K263.C700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ZK107.K264.C700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ZK107.K265.C700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ZK107.K266.C700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ZK107.K267.C700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ZK107.K268.C700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ZK107.K269.C700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ZK107.K270.C700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ZK107.K271.C700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ZK107.K272.C700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ZK107.K273.C700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ZK107.K274.C700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ZK107.K275.C700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ZK107.K276.C700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ZK107.K277.C700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ZK107.K278.C700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ZK107.K279.C700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ZK107.K280.C700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ZK107.K281.C700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ZK107.K282.C700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ZK107.K283.C700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ZK107.K284.C700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ZK107.K285.C700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ZK107.K286.C700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ZK107.K287.C700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ZK107.K288.C700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ZK107.K289.C700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ZK107.K290.C700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ZK107.K291.C700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ZK107.K292.C700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ZK107.K293.C700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ZK107.K294.C700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ZK107.K295.C700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ZK107.K296.C700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ZK107.K297.C700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ZK107.K298.C700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ZK107.K299.C700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ZK107.K300.C700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ZK107.K301.C700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ZK107.K302.C700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ZK107.K303.C700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ZK107.K304.C700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ZK107.K305.C700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ZK107.K306.C700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ZK107.K307.C700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ZK107.K308.C700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ZK107.K309.C700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ZK107.K310.C700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ZK107.K311.C700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ZK107.K312.C700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ZK107.K313.C700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ZK107.K314.C700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ZK107.K315.C700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ZK107.K316.C700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ZK107.K317.C700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ZK107.K318.C700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ZK107.K319.C700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ZK107.K320.C700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ZK107.K321.C700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ZK107.K322.C700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ZK107.K323.C700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ZK107.K324.C700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ZK107.K325.C700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ZK107.K326.C700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ZK107.K327.C700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ZK107.K328.C700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ZK107.K329.C700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ZK107.K330.C700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ZK107.K331.C700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ZK107.K332.C700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ZK107.K333.C700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ZK107.K334.C700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ZK107.K335.C700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ZK107.K336.C700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ZK107.K337.C700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ZK107.K338.C700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ZK107.K339.C700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ZK107.K340.C700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ZK107.K341.C700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ZK107.K342.C700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ZK107.K343.C700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ZK107.K344.C700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ZK107.K345.C700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ZK107.K346.C700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ZK107.K347.C700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ZK107.K348.C700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ZK107.K349.C700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ZK107.K350.C700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ZK107.K351.C700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ZK107.K352.C700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ZK107.K353.C700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ZK107.K354.C700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ZK107.K355.C700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ZK107.K356.C700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ZK107.K357.C700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ZK107.K358.C700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ZK107.K359.C700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ZK107.K360.C700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ZK107.K361.C700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ZK107.K362.C700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ZK107.K363.C700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ZK107.K364.C700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ZK107.K365.C700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ZK107.K366.C700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ZK107.K367.C700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ZK107.K368.C700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ZK107.K369.C700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ZK107.K370.C700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ZK107.K371.C700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ZK107.K372.C700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ZK107.K373.C700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ZK107.K374.C700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ZK107.K375.C700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ZK107.K376.C700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ZK107.K377.C700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ZK107.K378.C700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ZK107.K379.C700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ZK107.K380.C700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ZK107.K381.C700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ZK107.K382.C700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ZK107.K383.C700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ZK107.K384.C700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ZK107.K385.C700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ZK107.K386.C700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ZK107.K387.C700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ZK107.K388.C700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ZK107.K389.C700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ZK107.K390.C700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ZK107.K391.C700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ZK107.K392.C700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ZK107.K393.C700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ZK107.K394.C700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ZK107.K395.C700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ZK107.K396.C700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ZK107.K397.C700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ZK107.K398.C700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ZK107.K399.C700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ZK108.K100.C700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ZK108.K101.C700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ZK108.K102.C700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ZK108.K103.C700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ZK108.K104.C700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ZK108.K105.C700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ZK108.K106.C700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ZK108.K107.C700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ZK108.K108.C700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ZK108.K109.C700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ZK108.K110.C700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ZK108.K111.C700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ZK108.K112.C700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ZK108.K113.C700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ZK108.K114.C700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ZK108.K115.C700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ZK108.K116.C700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ZK108.K117.C700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ZK108.K118.C700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ZK108.K119.C700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ZK108.K120.C700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ZK108.K121.C700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ZK108.K122.C700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ZK108.K123.C700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ZK108.K124.C700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ZK108.K125.C700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ZK108.K126.C700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ZK108.K127.C700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ZK108.K128.C700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ZK108.K129.C700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ZK108.K130.C700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ZK108.K131.C700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ZK108.K132.C700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ZK108.K133.C700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ZK108.K134.C700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ZK108.K135.C700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ZK108.K136.C700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ZK108.K137.C700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ZK108.K138.C700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ZK108.K139.C700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ZK108.K140.C700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ZK108.K141.C700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ZK108.K142.C700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ZK108.K143.C700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ZK108.K144.C700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ZK108.K145.C700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ZK108.K146.C700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ZK108.K147.C700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ZK108.K148.C700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ZK108.K149.C700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ZK108.K150.C700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ZK108.K151.C700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ZK108.K152.C700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ZK108.K153.C700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ZK108.K154.C700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ZK108.K155.C700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ZK108.K156.C700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ZK108.K157.C700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ZK108.K158.C700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ZK108.K159.C700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ZK108.K160.C700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ZK108.K161.C700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ZK108.K162.C700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ZK108.K163.C700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ZK108.K164.C700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ZK108.K165.C700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ZK108.K166.C700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ZK108.K167.C700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ZK108.K168.C700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ZK108.K169.C700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ZK108.K170.C700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ZK108.K171.C700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ZK108.K172.C700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ZK108.K173.C700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ZK108.K174.C700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ZK108.K175.C700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ZK108.K176.C700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ZK108.K177.C700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ZK108.K178.C700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ZK108.K179.C700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ZK108.K180.C700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ZK108.K181.C700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ZK108.K182.C700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ZK108.K183.C700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ZK108.K184.C700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ZK108.K185.C700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ZK108.K186.C700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ZK108.K187.C700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ZK108.K188.C700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ZK108.K189.C700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ZK108.K190.C700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ZK108.K191.C700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ZK108.K192.C700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ZK108.K193.C700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ZK108.K194.C700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ZK108.K195.C700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ZK108.K196.C700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ZK108.K197.C700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ZK108.K198.C700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ZK108.K199.C700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ZK108.K200.C700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ZK108.K201.C700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ZK108.K202.C700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ZK108.K203.C700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ZK108.K204.C700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ZK108.K205.C700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ZK108.K206.C700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ZK108.K207.C700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ZK108.K208.C700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ZK108.K209.C700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ZK108.K210.C700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ZK108.K211.C700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ZK108.K212.C700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ZK108.K213.C700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ZK108.K214.C700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ZK108.K215.C700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ZK108.K216.C700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ZK108.K217.C700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ZK108.K218.C700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ZK108.K219.C700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ZK108.K220.C700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ZK108.K221.C700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ZK108.K222.C700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ZK108.K223.C700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ZK108.K224.C700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ZK108.K225.C700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ZK108.K226.C700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ZK108.K227.C700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ZK108.K228.C700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ZK108.K229.C700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ZK108.K230.C700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ZK108.K231.C700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ZK108.K232.C700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ZK108.K233.C700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ZK108.K234.C700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ZK108.K235.C700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ZK108.K236.C700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ZK108.K237.C700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ZK108.K238.C700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ZK108.K239.C700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ZK108.K240.C700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ZK108.K241.C700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ZK108.K242.C700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ZK108.K243.C700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ZK108.K244.C700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ZK108.K245.C700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ZK108.K246.C700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ZK108.K247.C700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ZK108.K248.C700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ZK108.K249.C700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ZK108.K250.C700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ZK108.K251.C700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ZK108.K252.C700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ZK108.K253.C700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ZK108.K254.C700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ZK108.K255.C700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ZK108.K256.C700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ZK108.K257.C700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ZK108.K258.C700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ZK108.K259.C700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ZK108.K260.C700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ZK108.K261.C700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ZK108.K262.C700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ZK108.K263.C700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ZK108.K264.C700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ZK108.K265.C700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ZK108.K266.C700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ZK108.K267.C700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ZK108.K268.C700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ZK108.K269.C700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ZK108.K270.C700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ZK108.K271.C700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ZK108.K272.C700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ZK108.K273.C700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ZK108.K274.C700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ZK108.K275.C700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ZK108.K276.C700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ZK108.K277.C700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ZK108.K278.C700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ZK108.K279.C700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ZK108.K280.C700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ZK108.K281.C700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ZK108.K282.C700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ZK108.K283.C700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ZK108.K284.C700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ZK108.K285.C700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ZK108.K286.C700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ZK108.K287.C700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ZK108.K288.C700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ZK108.K289.C700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ZK108.K290.C700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ZK108.K291.C700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ZK108.K292.C700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ZK108.K293.C700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ZK108.K294.C700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ZK108.K295.C700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ZK108.K296.C700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ZK108.K297.C700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ZK108.K298.C700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ZK108.K299.C700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ZK108.K300.C700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ZK108.K301.C700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ZK108.K302.C700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ZK108.K303.C700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ZK108.K304.C700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ZK108.K305.C700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ZK108.K306.C700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ZK108.K307.C700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ZK108.K308.C700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ZK108.K309.C700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ZK108.K310.C700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ZK108.K311.C700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ZK108.K312.C700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ZK108.K313.C700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ZK108.K314.C700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ZK108.K315.C700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ZK108.K316.C700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ZK108.K317.C700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ZK108.K318.C700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ZK108.K319.C700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ZK108.K320.C700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ZK108.K321.C700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ZK108.K322.C700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ZK108.K323.C700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ZK108.K324.C700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ZK108.K325.C700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ZK108.K326.C700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ZK108.K327.C700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ZK108.K328.C700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ZK108.K329.C700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ZK108.K330.C700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ZK108.K331.C700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ZK108.K332.C700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ZK108.K333.C700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ZK108.K334.C700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ZK108.K335.C700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ZK108.K336.C700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ZK108.K337.C700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ZK108.K338.C700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ZK108.K339.C700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ZK108.K340.C700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ZK108.K341.C700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ZK108.K342.C700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ZK108.K343.C700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ZK108.K344.C700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ZK108.K345.C700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ZK108.K346.C700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ZK108.K347.C700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ZK108.K348.C700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ZK108.K349.C700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ZK108.K350.C700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ZK108.K351.C700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ZK108.K352.C700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ZK108.K353.C700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ZK108.K354.C700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ZK108.K355.C700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ZK108.K356.C700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ZK108.K357.C700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ZK108.K358.C700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ZK108.K359.C700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ZK108.K360.C700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ZK108.K361.C700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ZK108.K362.C700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ZK108.K363.C700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ZK108.K364.C700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ZK108.K365.C700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ZK108.K366.C700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ZK108.K367.C700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ZK108.K368.C700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ZK108.K369.C700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ZK108.K370.C700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ZK108.K371.C700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ZK108.K372.C700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ZK108.K373.C700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ZK108.K374.C700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ZK108.K375.C700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ZK108.K376.C700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ZK108.K377.C700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ZK108.K378.C700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ZK108.K379.C700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ZK108.K380.C700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ZK108.K381.C700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ZK108.K382.C700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ZK108.K383.C700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ZK108.K384.C700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ZK108.K385.C700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ZK108.K386.C700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ZK108.K387.C700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ZK108.K388.C700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ZK108.K389.C700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ZK108.K390.C700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ZK108.K391.C700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ZK108.K392.C700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ZK108.K393.C700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ZK108.K394.C700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ZK108.K395.C700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ZK108.K396.C700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ZK108.K397.C700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ZK108.K398.C700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ZK108.K399.C700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ZK109.K100.C700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ZK109.K101.C700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ZK109.K102.C700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ZK109.K103.C700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ZK109.K104.C700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ZK109.K105.C700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ZK109.K106.C700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ZK109.K107.C700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ZK109.K108.C700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ZK109.K109.C700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ZK109.K110.C700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ZK109.K111.C700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ZK109.K112.C700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ZK109.K113.C700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ZK109.K114.C700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ZK109.K115.C700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ZK109.K116.C700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ZK109.K117.C700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ZK109.K118.C700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ZK109.K119.C700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ZK109.K120.C700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ZK109.K121.C700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ZK109.K122.C700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ZK109.K123.C700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ZK109.K124.C700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ZK109.K125.C700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ZK109.K126.C700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ZK109.K127.C700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ZK109.K128.C700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ZK109.K129.C700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ZK109.K130.C700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ZK109.K131.C700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ZK109.K132.C700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ZK109.K133.C700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ZK109.K134.C700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ZK109.K135.C700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ZK109.K136.C700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ZK109.K137.C700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ZK109.K138.C700</v>
      </c>
      <c r="C2739">
        <f>+IFERROR(VLOOKUP(B2739,'[1]Sum table'!$A:$D,4,FALSE),0)</f>
        <v>0</v>
      </c>
      <c r="D2739">
        <f>+IFERROR(VLOOKUP(B2739,'[1]Sum table'!$A:$E,5,FALSE),0)</f>
        <v>1545</v>
      </c>
      <c r="E2739">
        <f>+IFERROR(VLOOKUP(B2739,'[1]Sum table'!$A:$F,6,FALSE),0)</f>
        <v>0</v>
      </c>
      <c r="O2739" t="s">
        <v>531</v>
      </c>
      <c r="P2739" s="615" t="s">
        <v>165</v>
      </c>
      <c r="R2739" t="str">
        <f t="shared" si="128"/>
        <v>ZK109</v>
      </c>
      <c r="S2739">
        <f t="shared" si="129"/>
        <v>0</v>
      </c>
      <c r="T2739">
        <f t="shared" si="129"/>
        <v>1545</v>
      </c>
      <c r="U2739">
        <f t="shared" si="129"/>
        <v>0</v>
      </c>
    </row>
    <row r="2740" spans="1:21" x14ac:dyDescent="0.25">
      <c r="A2740" t="s">
        <v>3275</v>
      </c>
      <c r="B2740" t="str">
        <f t="shared" si="127"/>
        <v>ZK109.K139.C700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ZK109.K140.C700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ZK109.K141.C700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ZK109.K142.C700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ZK109.K143.C700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ZK109.K144.C700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ZK109.K145.C700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ZK109.K146.C700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ZK109.K147.C700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ZK109.K148.C700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ZK109.K149.C700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ZK109.K150.C700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ZK109.K151.C700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ZK109.K152.C700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ZK109.K153.C700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ZK109.K154.C700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ZK109.K155.C700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ZK109.K156.C700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ZK109.K157.C700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ZK109.K158.C700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ZK109.K159.C700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ZK109.K160.C700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ZK109.K161.C700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ZK109.K162.C700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ZK109.K163.C700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ZK109.K164.C700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ZK109.K165.C700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ZK109.K166.C700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ZK109.K167.C700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ZK109.K168.C700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ZK109.K169.C700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ZK109.K170.C700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ZK109.K171.C700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ZK109.K172.C700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ZK109.K173.C700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ZK109.K174.C700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ZK109.K175.C700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ZK109.K176.C700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ZK109.K177.C700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ZK109.K178.C700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ZK109.K179.C700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ZK109.K180.C700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ZK109.K181.C700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ZK109.K182.C700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ZK109.K183.C700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ZK109.K184.C700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ZK109.K185.C700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ZK109.K186.C700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ZK109.K187.C700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ZK109.K188.C700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ZK109.K189.C700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ZK109.K190.C700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ZK109.K191.C700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ZK109.K192.C700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ZK109.K193.C700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ZK109.K194.C700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ZK109.K195.C700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ZK109.K196.C700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ZK109.K197.C700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ZK109.K198.C700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ZK109.K199.C700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ZK109.K200.C700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ZK109.K201.C700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ZK109.K202.C700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ZK109.K203.C700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ZK109.K204.C700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ZK109.K205.C700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ZK109.K206.C700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ZK109.K207.C700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ZK109.K208.C700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ZK109.K209.C700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ZK109.K210.C700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ZK109.K211.C700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ZK109.K212.C700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ZK109.K213.C700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ZK109.K214.C700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ZK109.K215.C700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ZK109.K216.C700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ZK109.K217.C700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ZK109.K218.C700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ZK109.K219.C700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ZK109.K220.C700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ZK109.K221.C700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ZK109.K222.C700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ZK109.K223.C700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ZK109.K224.C700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ZK109.K225.C700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ZK109.K226.C700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ZK109.K227.C700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ZK109.K228.C700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ZK109.K229.C700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ZK109.K230.C700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ZK109.K231.C700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ZK109.K232.C700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ZK109.K233.C700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ZK109.K234.C700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ZK109.K235.C700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ZK109.K236.C700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ZK109.K237.C700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ZK109.K238.C700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ZK109.K239.C700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ZK109.K240.C700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ZK109.K241.C700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ZK109.K242.C700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ZK109.K243.C700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ZK109.K244.C700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ZK109.K245.C700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ZK109.K246.C700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ZK109.K247.C700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ZK109.K248.C700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ZK109.K249.C700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ZK109.K250.C700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ZK109.K251.C700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ZK109.K252.C700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ZK109.K253.C700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ZK109.K254.C700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ZK109.K255.C700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ZK109.K256.C700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ZK109.K257.C700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ZK109.K258.C700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ZK109.K259.C700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ZK109.K260.C700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ZK109.K261.C700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ZK109.K262.C700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ZK109.K263.C700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ZK109.K264.C700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ZK109.K265.C700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ZK109.K266.C700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ZK109.K267.C700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ZK109.K268.C700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ZK109.K269.C700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ZK109.K270.C700</v>
      </c>
      <c r="C2871">
        <f>+IFERROR(VLOOKUP(B2871,'[1]Sum table'!$A:$D,4,FALSE),0)</f>
        <v>0</v>
      </c>
      <c r="D2871">
        <f>+IFERROR(VLOOKUP(B2871,'[1]Sum table'!$A:$E,5,FALSE),0)</f>
        <v>1700</v>
      </c>
      <c r="E2871">
        <f>+IFERROR(VLOOKUP(B2871,'[1]Sum table'!$A:$F,6,FALSE),0)</f>
        <v>0</v>
      </c>
      <c r="O2871" t="s">
        <v>531</v>
      </c>
      <c r="P2871" s="617" t="s">
        <v>409</v>
      </c>
      <c r="R2871" t="str">
        <f t="shared" si="134"/>
        <v>ZK109</v>
      </c>
      <c r="S2871">
        <f t="shared" si="135"/>
        <v>0</v>
      </c>
      <c r="T2871">
        <f t="shared" si="135"/>
        <v>1700</v>
      </c>
      <c r="U2871">
        <f t="shared" si="135"/>
        <v>0</v>
      </c>
    </row>
    <row r="2872" spans="1:21" x14ac:dyDescent="0.25">
      <c r="A2872" t="s">
        <v>3407</v>
      </c>
      <c r="B2872" t="str">
        <f t="shared" si="133"/>
        <v>ZK109.K271.C700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ZK109.K272.C700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ZK109.K273.C700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ZK109.K274.C700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ZK109.K275.C700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ZK109.K276.C700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ZK109.K277.C700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ZK109.K278.C700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ZK109.K279.C700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ZK109.K280.C700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ZK109.K281.C700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ZK109.K282.C700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ZK109.K283.C700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ZK109.K284.C700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ZK109.K285.C700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ZK109.K286.C700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ZK109.K287.C700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ZK109.K288.C700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ZK109.K289.C700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ZK109.K290.C700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ZK109.K291.C700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ZK109.K292.C700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ZK109.K293.C700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ZK109.K294.C700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ZK109.K295.C700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ZK109.K296.C700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ZK109.K297.C700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ZK109.K298.C700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ZK109.K299.C700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ZK109.K300.C700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ZK109.K301.C700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ZK109.K302.C700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ZK109.K303.C700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ZK109.K304.C700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ZK109.K305.C700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ZK109.K306.C700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ZK109.K307.C700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ZK109.K308.C700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ZK109.K309.C700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ZK109.K310.C700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ZK109.K311.C700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ZK109.K312.C700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ZK109.K313.C700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ZK109.K314.C700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ZK109.K315.C700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ZK109.K316.C700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ZK109.K317.C700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ZK109.K318.C700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ZK109.K319.C700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ZK109.K320.C700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ZK109.K321.C700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ZK109.K322.C700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ZK109.K323.C700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ZK109.K324.C700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ZK109.K325.C700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ZK109.K326.C700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ZK109.K327.C700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ZK109.K328.C700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ZK109.K329.C700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ZK109.K330.C700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ZK109.K331.C700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ZK109.K332.C700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ZK109.K333.C700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ZK109.K334.C700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ZK109.K335.C700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ZK109.K336.C700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ZK109.K337.C700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ZK109.K338.C700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ZK109.K339.C700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ZK109.K340.C700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ZK109.K341.C700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ZK109.K342.C700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ZK109.K343.C700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ZK109.K344.C700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ZK109.K345.C700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ZK109.K346.C700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ZK109.K347.C700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ZK109.K348.C700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ZK109.K349.C700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ZK109.K350.C700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ZK109.K351.C700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ZK109.K352.C700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ZK109.K353.C700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ZK109.K354.C700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ZK109.K355.C700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ZK109.K356.C700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ZK109.K357.C700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ZK109.K358.C700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ZK109.K359.C700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ZK109.K360.C700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ZK109.K361.C700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ZK109.K362.C700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ZK109.K363.C700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ZK109.K364.C700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ZK109.K365.C700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ZK109.K366.C700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ZK109.K367.C700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ZK109.K368.C700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ZK109.K369.C700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ZK109.K370.C700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ZK109.K371.C700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ZK109.K372.C700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ZK109.K373.C700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ZK109.K374.C700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ZK109.K375.C700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ZK109.K376.C700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ZK109.K377.C700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ZK109.K378.C700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ZK109.K379.C700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ZK109.K380.C700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ZK109.K381.C700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ZK109.K382.C700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ZK109.K383.C700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ZK109.K384.C700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ZK109.K385.C700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ZK109.K386.C700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ZK109.K387.C700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ZK109.K388.C700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ZK109.K389.C700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ZK109.K390.C700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ZK109.K391.C700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ZK109.K392.C700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ZK109.K393.C700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ZK109.K394.C700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ZK109.K395.C700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ZK109.K396.C700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ZK109.K397.C700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ZK109.K398.C700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ZK109.K399.C700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ZK110.K100.C700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ZK110.K101.C700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ZK110.K102.C700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ZK110.K103.C700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ZK110.K104.C700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ZK110.K105.C700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ZK110.K106.C700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ZK110.K107.C700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ZK110.K108.C700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ZK110.K109.C700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ZK110.K110.C700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ZK110.K111.C700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ZK110.K112.C700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ZK110.K113.C700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ZK110.K114.C700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ZK110.K115.C700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ZK110.K116.C700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ZK110.K117.C700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ZK110.K118.C700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ZK110.K119.C700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ZK110.K120.C700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ZK110.K121.C700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ZK110.K122.C700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ZK110.K123.C700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ZK110.K124.C700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ZK110.K125.C700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ZK110.K126.C700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ZK110.K127.C700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ZK110.K128.C700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ZK110.K129.C700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ZK110.K130.C700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ZK110.K131.C700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ZK110.K132.C700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ZK110.K133.C700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ZK110.K134.C700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ZK110.K135.C700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ZK110.K136.C700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ZK110.K137.C700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ZK110.K138.C700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ZK110.K139.C700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ZK110.K140.C700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ZK110.K141.C700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ZK110.K142.C700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ZK110.K143.C700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ZK110.K144.C700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ZK110.K145.C700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ZK110.K146.C700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ZK110.K147.C700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ZK110.K148.C700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ZK110.K149.C700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ZK110.K150.C700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ZK110.K151.C700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ZK110.K152.C700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ZK110.K153.C700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ZK110.K154.C700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ZK110.K155.C700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ZK110.K156.C700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ZK110.K157.C700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ZK110.K158.C700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ZK110.K159.C700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ZK110.K160.C700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ZK110.K161.C700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ZK110.K162.C700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ZK110.K163.C700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ZK110.K164.C700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ZK110.K165.C700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ZK110.K166.C700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ZK110.K167.C700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ZK110.K168.C700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ZK110.K169.C700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ZK110.K170.C700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ZK110.K171.C700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ZK110.K172.C700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ZK110.K173.C700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ZK110.K174.C700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ZK110.K175.C700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ZK110.K176.C700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ZK110.K177.C700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ZK110.K178.C700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ZK110.K179.C700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ZK110.K180.C700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ZK110.K181.C700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ZK110.K182.C700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ZK110.K183.C700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ZK110.K184.C700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ZK110.K185.C700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ZK110.K186.C700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ZK110.K187.C700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ZK110.K188.C700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ZK110.K189.C700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ZK110.K190.C700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ZK110.K191.C700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ZK110.K192.C700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ZK110.K193.C700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ZK110.K194.C700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ZK110.K195.C700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ZK110.K196.C700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ZK110.K197.C700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ZK110.K198.C700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ZK110.K199.C700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ZK110.K200.C700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ZK110.K201.C700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ZK110.K202.C700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ZK110.K203.C700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ZK110.K204.C700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ZK110.K205.C700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ZK110.K206.C700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ZK110.K207.C700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ZK110.K208.C700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ZK110.K209.C700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ZK110.K210.C700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ZK110.K211.C700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ZK110.K212.C700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ZK110.K213.C700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ZK110.K214.C700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ZK110.K215.C700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ZK110.K216.C700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ZK110.K217.C700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ZK110.K218.C700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ZK110.K219.C700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ZK110.K220.C700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ZK110.K221.C700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ZK110.K222.C700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ZK110.K223.C700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ZK110.K224.C700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ZK110.K225.C700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ZK110.K226.C700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ZK110.K227.C700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ZK110.K228.C700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ZK110.K229.C700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ZK110.K230.C700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ZK110.K231.C700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ZK110.K232.C700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ZK110.K233.C700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ZK110.K234.C700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ZK110.K235.C700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ZK110.K236.C700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ZK110.K237.C700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ZK110.K238.C700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ZK110.K239.C700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ZK110.K240.C700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ZK110.K241.C700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ZK110.K242.C700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ZK110.K243.C700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ZK110.K244.C700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ZK110.K245.C700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ZK110.K246.C700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ZK110.K247.C700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ZK110.K248.C700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ZK110.K249.C700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ZK110.K250.C700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ZK110.K251.C700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ZK110.K252.C700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ZK110.K253.C700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ZK110.K254.C700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ZK110.K255.C700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ZK110.K256.C700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ZK110.K257.C700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ZK110.K258.C700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ZK110.K259.C700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ZK110.K260.C700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ZK110.K261.C700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ZK110.K262.C700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ZK110.K263.C700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ZK110.K264.C700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ZK110.K265.C700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ZK110.K266.C700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ZK110.K267.C700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ZK110.K268.C700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ZK110.K269.C700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ZK110.K270.C700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ZK110.K271.C700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ZK110.K272.C700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ZK110.K273.C700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ZK110.K274.C700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ZK110.K275.C700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ZK110.K276.C700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ZK110.K277.C700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ZK110.K278.C700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ZK110.K279.C700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ZK110.K280.C700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ZK110.K281.C700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ZK110.K282.C700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ZK110.K283.C700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ZK110.K284.C700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ZK110.K285.C700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ZK110.K286.C700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ZK110.K287.C700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ZK110.K288.C700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ZK110.K289.C700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ZK110.K290.C700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ZK110.K291.C700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ZK110.K292.C700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ZK110.K293.C700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ZK110.K294.C700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ZK110.K295.C700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ZK110.K296.C700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ZK110.K297.C700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ZK110.K298.C700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ZK110.K299.C700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ZK110.K300.C700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ZK110.K301.C700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ZK110.K302.C700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ZK110.K303.C700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ZK110.K304.C700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ZK110.K305.C700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ZK110.K306.C700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ZK110.K307.C700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ZK110.K308.C700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ZK110.K309.C700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ZK110.K310.C700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ZK110.K311.C700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ZK110.K312.C700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ZK110.K313.C700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ZK110.K314.C700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ZK110.K315.C700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ZK110.K316.C700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ZK110.K317.C700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ZK110.K318.C700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ZK110.K319.C700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ZK110.K320.C700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ZK110.K321.C700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ZK110.K322.C700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ZK110.K323.C700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ZK110.K324.C700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ZK110.K325.C700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ZK110.K326.C700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ZK110.K327.C700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ZK110.K328.C700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ZK110.K329.C700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ZK110.K330.C700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ZK110.K331.C700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ZK110.K332.C700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ZK110.K333.C700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ZK110.K334.C700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ZK110.K335.C700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ZK110.K336.C700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ZK110.K337.C700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ZK110.K338.C700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ZK110.K339.C700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ZK110.K340.C700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ZK110.K341.C700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ZK110.K342.C700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ZK110.K343.C700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ZK110.K344.C700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ZK110.K345.C700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ZK110.K346.C700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ZK110.K347.C700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ZK110.K348.C700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ZK110.K349.C700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ZK110.K350.C700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ZK110.K351.C700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ZK110.K352.C700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ZK110.K353.C700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ZK110.K354.C700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ZK110.K355.C700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ZK110.K356.C700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ZK110.K357.C700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ZK110.K358.C700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ZK110.K359.C700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ZK110.K360.C700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ZK110.K361.C700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ZK110.K362.C700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ZK110.K363.C700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ZK110.K364.C700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ZK110.K365.C700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ZK110.K366.C700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ZK110.K367.C700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ZK110.K368.C700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ZK110.K369.C700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ZK110.K370.C700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ZK110.K371.C700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ZK110.K372.C700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ZK110.K373.C700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ZK110.K374.C700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ZK110.K375.C700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ZK110.K376.C700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ZK110.K377.C700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ZK110.K378.C700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ZK110.K379.C700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ZK110.K380.C700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ZK110.K381.C700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ZK110.K382.C700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ZK110.K383.C700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ZK110.K384.C700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ZK110.K385.C700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ZK110.K386.C700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ZK110.K387.C700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ZK110.K388.C700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ZK110.K389.C700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ZK110.K390.C700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ZK110.K391.C700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ZK110.K392.C700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ZK110.K393.C700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ZK110.K394.C700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ZK110.K395.C700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ZK110.K396.C700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ZK110.K397.C700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ZK110.K398.C700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ZK110.K399.C700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ZK111.K100.C700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ZK111.K101.C700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ZK111.K102.C700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ZK111.K103.C700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ZK111.K104.C700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ZK111.K105.C700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ZK111.K106.C700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ZK111.K107.C700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ZK111.K108.C700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ZK111.K109.C700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ZK111.K110.C700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ZK111.K111.C700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ZK111.K112.C700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ZK111.K113.C700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ZK111.K114.C700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ZK111.K115.C700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ZK111.K116.C700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ZK111.K117.C700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ZK111.K118.C700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ZK111.K119.C700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ZK111.K120.C700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ZK111.K121.C700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ZK111.K122.C700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ZK111.K123.C700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ZK111.K124.C700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ZK111.K125.C700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ZK111.K126.C700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ZK111.K127.C700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ZK111.K128.C700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ZK111.K129.C700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ZK111.K130.C700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ZK111.K131.C700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ZK111.K132.C700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ZK111.K133.C700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ZK111.K134.C700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ZK111.K135.C700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ZK111.K136.C700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ZK111.K137.C700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ZK111.K138.C700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ZK111.K139.C700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ZK111.K140.C700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ZK111.K141.C700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ZK111.K142.C700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ZK111.K143.C700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ZK111.K144.C700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ZK111.K145.C700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ZK111.K146.C700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ZK111.K147.C700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ZK111.K148.C700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ZK111.K149.C700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ZK111.K150.C700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ZK111.K151.C700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ZK111.K152.C700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ZK111.K153.C700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ZK111.K154.C700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ZK111.K155.C700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ZK111.K156.C700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ZK111.K157.C700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ZK111.K158.C700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ZK111.K159.C700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ZK111.K160.C700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ZK111.K161.C700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ZK111.K162.C700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ZK111.K163.C700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ZK111.K164.C700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ZK111.K165.C700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ZK111.K166.C700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ZK111.K167.C700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ZK111.K168.C700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ZK111.K169.C700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ZK111.K170.C700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ZK111.K171.C700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ZK111.K172.C700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ZK111.K173.C700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ZK111.K174.C700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ZK111.K175.C700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ZK111.K176.C700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ZK111.K177.C700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ZK111.K178.C700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ZK111.K179.C700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ZK111.K180.C700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ZK111.K181.C700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ZK111.K182.C700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ZK111.K183.C700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ZK111.K184.C700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ZK111.K185.C700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ZK111.K186.C700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ZK111.K187.C700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ZK111.K188.C700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ZK111.K189.C700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ZK111.K190.C700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ZK111.K191.C700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ZK111.K192.C700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ZK111.K193.C700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ZK111.K194.C700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ZK111.K195.C700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ZK111.K196.C700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ZK111.K197.C700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ZK111.K198.C700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ZK111.K199.C700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ZK111.K200.C700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ZK111.K201.C700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ZK111.K202.C700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ZK111.K203.C700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ZK111.K204.C700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ZK111.K205.C700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ZK111.K206.C700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ZK111.K207.C700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ZK111.K208.C700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ZK111.K209.C700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ZK111.K210.C700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ZK111.K211.C700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ZK111.K212.C700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ZK111.K213.C700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ZK111.K214.C700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ZK111.K215.C700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ZK111.K216.C700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ZK111.K217.C700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ZK111.K218.C700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ZK111.K219.C700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ZK111.K220.C700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ZK111.K221.C700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ZK111.K222.C700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ZK111.K223.C700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ZK111.K224.C700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ZK111.K225.C700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ZK111.K226.C700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ZK111.K227.C700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ZK111.K228.C700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ZK111.K229.C700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ZK111.K230.C700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ZK111.K231.C700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ZK111.K232.C700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ZK111.K233.C700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ZK111.K234.C700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ZK111.K235.C700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ZK111.K236.C700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ZK111.K237.C700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ZK111.K238.C700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ZK111.K239.C700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ZK111.K240.C700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ZK111.K241.C700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ZK111.K242.C700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ZK111.K243.C700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ZK111.K244.C700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ZK111.K245.C700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ZK111.K246.C700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ZK111.K247.C700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ZK111.K248.C700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ZK111.K249.C700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ZK111.K250.C700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ZK111.K251.C700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ZK111.K252.C700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ZK111.K253.C700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ZK111.K254.C700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ZK111.K255.C700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ZK111.K256.C700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ZK111.K257.C700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ZK111.K258.C700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ZK111.K259.C700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ZK111.K260.C700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ZK111.K261.C700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ZK111.K262.C700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ZK111.K263.C700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ZK111.K264.C700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ZK111.K265.C700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ZK111.K266.C700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ZK111.K267.C700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ZK111.K268.C700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ZK111.K269.C700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ZK111.K270.C700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ZK111.K271.C700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ZK111.K272.C700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ZK111.K273.C700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ZK111.K274.C700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ZK111.K275.C700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ZK111.K276.C700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ZK111.K277.C700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ZK111.K278.C700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ZK111.K279.C700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ZK111.K280.C700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ZK111.K281.C700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ZK111.K282.C700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ZK111.K283.C700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ZK111.K284.C700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ZK111.K285.C700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ZK111.K286.C700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ZK111.K287.C700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ZK111.K288.C700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ZK111.K289.C700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ZK111.K290.C700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ZK111.K291.C700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ZK111.K292.C700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ZK111.K293.C700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ZK111.K294.C700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ZK111.K295.C700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ZK111.K296.C700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ZK111.K297.C700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ZK111.K298.C700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ZK111.K299.C700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ZK111.K300.C700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ZK111.K301.C700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ZK111.K302.C700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ZK111.K303.C700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ZK111.K304.C700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ZK111.K305.C700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ZK111.K306.C700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ZK111.K307.C700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ZK111.K308.C700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ZK111.K309.C700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ZK111.K310.C700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ZK111.K311.C700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ZK111.K312.C700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ZK111.K313.C700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ZK111.K314.C700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ZK111.K315.C700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ZK111.K316.C700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ZK111.K317.C700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ZK111.K318.C700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ZK111.K319.C700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ZK111.K320.C700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ZK111.K321.C700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ZK111.K322.C700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ZK111.K323.C700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ZK111.K324.C700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ZK111.K325.C700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ZK111.K326.C700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ZK111.K327.C700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ZK111.K328.C700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ZK111.K329.C700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ZK111.K330.C700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ZK111.K331.C700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ZK111.K332.C700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ZK111.K333.C700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ZK111.K334.C700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ZK111.K335.C700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ZK111.K336.C700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ZK111.K337.C700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ZK111.K338.C700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ZK111.K339.C700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ZK111.K340.C700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ZK111.K341.C700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ZK111.K342.C700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ZK111.K343.C700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ZK111.K344.C700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ZK111.K345.C700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ZK111.K346.C700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ZK111.K347.C700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ZK111.K348.C700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ZK111.K349.C700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ZK111.K350.C700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ZK111.K351.C700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ZK111.K352.C700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ZK111.K353.C700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ZK111.K354.C700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ZK111.K355.C700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ZK111.K356.C700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ZK111.K357.C700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ZK111.K358.C700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ZK111.K359.C700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ZK111.K360.C700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ZK111.K361.C700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ZK111.K362.C700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ZK111.K363.C700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ZK111.K364.C700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ZK111.K365.C700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ZK111.K366.C700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ZK111.K367.C700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ZK111.K368.C700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ZK111.K369.C700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ZK111.K370.C700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ZK111.K371.C700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ZK111.K372.C700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ZK111.K373.C700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ZK111.K374.C700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ZK111.K375.C700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ZK111.K376.C700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ZK111.K377.C700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ZK111.K378.C700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ZK111.K379.C700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ZK111.K380.C700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ZK111.K381.C700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ZK111.K382.C700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ZK111.K383.C700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ZK111.K384.C700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ZK111.K385.C700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ZK111.K386.C700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ZK111.K387.C700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ZK111.K388.C700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ZK111.K389.C700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ZK111.K390.C700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ZK111.K391.C700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ZK111.K392.C700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ZK111.K393.C700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ZK111.K394.C700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ZK111.K395.C700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ZK111.K396.C700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ZK111.K397.C700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ZK111.K398.C700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ZK111.K399.C700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ZK112.K100.C700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ZK112.K101.C700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ZK112.K102.C700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ZK112.K103.C700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ZK112.K104.C700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ZK112.K105.C700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ZK112.K106.C700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ZK112.K107.C700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ZK112.K108.C700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ZK112.K109.C700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ZK112.K110.C700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ZK112.K111.C700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ZK112.K112.C700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ZK112.K113.C700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ZK112.K114.C700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ZK112.K115.C700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ZK112.K116.C700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ZK112.K117.C700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ZK112.K118.C700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ZK112.K119.C700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ZK112.K120.C700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ZK112.K121.C700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ZK112.K122.C700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ZK112.K123.C700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ZK112.K124.C700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ZK112.K125.C700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ZK112.K126.C700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ZK112.K127.C700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ZK112.K128.C700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ZK112.K129.C700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ZK112.K130.C700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ZK112.K131.C700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ZK112.K132.C700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ZK112.K133.C700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ZK112.K134.C700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ZK112.K135.C700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ZK112.K136.C700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ZK112.K137.C700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ZK112.K138.C700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ZK112.K139.C700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ZK112.K140.C700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ZK112.K141.C700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ZK112.K142.C700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ZK112.K143.C700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ZK112.K144.C700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ZK112.K145.C700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ZK112.K146.C700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ZK112.K147.C700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ZK112.K148.C700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ZK112.K149.C700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ZK112.K150.C700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ZK112.K151.C700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ZK112.K152.C700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ZK112.K153.C700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ZK112.K154.C700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ZK112.K155.C700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ZK112.K156.C700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ZK112.K157.C700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ZK112.K158.C700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ZK112.K159.C700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ZK112.K160.C700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ZK112.K161.C700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ZK112.K162.C700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ZK112.K163.C700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ZK112.K164.C700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ZK112.K165.C700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ZK112.K166.C700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ZK112.K167.C700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ZK112.K168.C700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ZK112.K169.C700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ZK112.K170.C700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ZK112.K171.C700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ZK112.K172.C700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ZK112.K173.C700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ZK112.K174.C700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ZK112.K175.C700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ZK112.K176.C700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ZK112.K177.C700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ZK112.K178.C700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ZK112.K179.C700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ZK112.K180.C700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ZK112.K181.C700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ZK112.K182.C700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ZK112.K183.C700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ZK112.K184.C700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ZK112.K185.C700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ZK112.K186.C700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ZK112.K187.C700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ZK112.K188.C700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ZK112.K189.C700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ZK112.K190.C700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ZK112.K191.C700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ZK112.K192.C700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ZK112.K193.C700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ZK112.K194.C700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ZK112.K195.C700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ZK112.K196.C700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ZK112.K197.C700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ZK112.K198.C700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ZK112.K199.C700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ZK112.K200.C700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ZK112.K201.C700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ZK112.K202.C700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ZK112.K203.C700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ZK112.K204.C700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ZK112.K205.C700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ZK112.K206.C700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ZK112.K207.C700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ZK112.K208.C700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ZK112.K209.C700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ZK112.K210.C700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ZK112.K211.C700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ZK112.K212.C700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ZK112.K213.C700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ZK112.K214.C700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ZK112.K215.C700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ZK112.K216.C700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ZK112.K217.C700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ZK112.K218.C700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ZK112.K219.C700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ZK112.K220.C700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ZK112.K221.C700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ZK112.K222.C700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ZK112.K223.C700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ZK112.K224.C700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ZK112.K225.C700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ZK112.K226.C700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ZK112.K227.C700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ZK112.K228.C700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ZK112.K229.C700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ZK112.K230.C700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ZK112.K231.C700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ZK112.K232.C700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ZK112.K233.C700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ZK112.K234.C700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ZK112.K235.C700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ZK112.K236.C700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ZK112.K237.C700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ZK112.K238.C700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ZK112.K239.C700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ZK112.K240.C700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ZK112.K241.C700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ZK112.K242.C700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ZK112.K243.C700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ZK112.K244.C700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ZK112.K245.C700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ZK112.K246.C700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ZK112.K247.C700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ZK112.K248.C700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ZK112.K249.C700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ZK112.K250.C700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ZK112.K251.C700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ZK112.K252.C700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ZK112.K253.C700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ZK112.K254.C700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ZK112.K255.C700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ZK112.K256.C700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ZK112.K257.C700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ZK112.K258.C700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ZK112.K259.C700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ZK112.K260.C700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ZK112.K261.C700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ZK112.K262.C700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ZK112.K263.C700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ZK112.K264.C700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ZK112.K265.C700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ZK112.K266.C700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ZK112.K267.C700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ZK112.K268.C700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ZK112.K269.C700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ZK112.K270.C700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ZK112.K271.C700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ZK112.K272.C700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ZK112.K273.C700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ZK112.K274.C700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ZK112.K275.C700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ZK112.K276.C700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ZK112.K277.C700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ZK112.K278.C700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ZK112.K279.C700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ZK112.K280.C700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ZK112.K281.C700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ZK112.K282.C700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ZK112.K283.C700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ZK112.K284.C700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ZK112.K285.C700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ZK112.K286.C700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ZK112.K287.C700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ZK112.K288.C700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ZK112.K289.C700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ZK112.K290.C700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ZK112.K291.C700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ZK112.K292.C700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ZK112.K293.C700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ZK112.K294.C700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ZK112.K295.C700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ZK112.K296.C700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ZK112.K297.C700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ZK112.K298.C700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ZK112.K299.C700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ZK112.K300.C700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ZK112.K301.C700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ZK112.K302.C700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ZK112.K303.C700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ZK112.K304.C700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ZK112.K305.C700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ZK112.K306.C700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ZK112.K307.C700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ZK112.K308.C700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ZK112.K309.C700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ZK112.K310.C700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ZK112.K311.C700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ZK112.K312.C700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ZK112.K313.C700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ZK112.K314.C700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ZK112.K315.C700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ZK112.K316.C700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ZK112.K317.C700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ZK112.K318.C700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ZK112.K319.C700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ZK112.K320.C700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ZK112.K321.C700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ZK112.K322.C700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ZK112.K323.C700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ZK112.K324.C700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ZK112.K325.C700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ZK112.K326.C700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ZK112.K327.C700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ZK112.K328.C700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ZK112.K329.C700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ZK112.K330.C700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ZK112.K331.C700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ZK112.K332.C700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ZK112.K333.C700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ZK112.K334.C700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ZK112.K335.C700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ZK112.K336.C700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ZK112.K337.C700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ZK112.K338.C700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ZK112.K339.C700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ZK112.K340.C700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ZK112.K341.C700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ZK112.K342.C700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ZK112.K343.C700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ZK112.K344.C700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ZK112.K345.C700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ZK112.K346.C700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ZK112.K347.C700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ZK112.K348.C700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ZK112.K349.C700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ZK112.K350.C700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ZK112.K351.C700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ZK112.K352.C700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ZK112.K353.C700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ZK112.K354.C700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ZK112.K355.C700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ZK112.K356.C700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ZK112.K357.C700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ZK112.K358.C700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ZK112.K359.C700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ZK112.K360.C700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ZK112.K361.C700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ZK112.K362.C700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ZK112.K363.C700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ZK112.K364.C700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ZK112.K365.C700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ZK112.K366.C700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ZK112.K367.C700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ZK112.K368.C700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ZK112.K369.C700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ZK112.K370.C700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ZK112.K371.C700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ZK112.K372.C700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ZK112.K373.C700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ZK112.K374.C700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ZK112.K375.C700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ZK112.K376.C700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ZK112.K377.C700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ZK112.K378.C700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ZK112.K379.C700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ZK112.K380.C700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ZK112.K381.C700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ZK112.K382.C700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ZK112.K383.C700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ZK112.K384.C700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ZK112.K385.C700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ZK112.K386.C700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ZK112.K387.C700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ZK112.K388.C700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ZK112.K389.C700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ZK112.K390.C700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ZK112.K391.C700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ZK112.K392.C700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ZK112.K393.C700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ZK112.K394.C700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ZK112.K395.C700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ZK112.K396.C700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ZK112.K397.C700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ZK112.K398.C700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ZK112.K399.C700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ZK113.K100.C700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ZK113.K101.C700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ZK113.K102.C700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ZK113.K103.C700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ZK113.K104.C700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ZK113.K105.C700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ZK113.K106.C700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ZK113.K107.C700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ZK113.K108.C700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ZK113.K109.C700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ZK113.K110.C700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ZK113.K111.C700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ZK113.K112.C700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ZK113.K113.C700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ZK113.K114.C700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ZK113.K115.C700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ZK113.K116.C700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ZK113.K117.C700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ZK113.K118.C700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ZK113.K119.C700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ZK113.K120.C700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ZK113.K121.C700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ZK113.K122.C700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ZK113.K123.C700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ZK113.K124.C700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ZK113.K125.C700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ZK113.K126.C700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ZK113.K127.C700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ZK113.K128.C700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ZK113.K129.C700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ZK113.K130.C700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ZK113.K131.C700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ZK113.K132.C700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ZK113.K133.C700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ZK113.K134.C700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ZK113.K135.C700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ZK113.K136.C700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ZK113.K137.C700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ZK113.K138.C700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ZK113.K139.C700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ZK113.K140.C700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ZK113.K141.C700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ZK113.K142.C700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ZK113.K143.C700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ZK113.K144.C700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ZK113.K145.C700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ZK113.K146.C700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ZK113.K147.C700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ZK113.K148.C700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ZK113.K149.C700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ZK113.K150.C700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ZK113.K151.C700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ZK113.K152.C700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ZK113.K153.C700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ZK113.K154.C700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ZK113.K155.C700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ZK113.K156.C700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ZK113.K157.C700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ZK113.K158.C700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ZK113.K159.C700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ZK113.K160.C700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ZK113.K161.C700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ZK113.K162.C700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ZK113.K163.C700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ZK113.K164.C700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ZK113.K165.C700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ZK113.K166.C700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ZK113.K167.C700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ZK113.K168.C700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ZK113.K169.C700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ZK113.K170.C700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ZK113.K171.C700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ZK113.K172.C700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ZK113.K173.C700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ZK113.K174.C700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ZK113.K175.C700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ZK113.K176.C700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ZK113.K177.C700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ZK113.K178.C700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ZK113.K179.C700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ZK113.K180.C700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ZK113.K181.C700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ZK113.K182.C700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ZK113.K183.C700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ZK113.K184.C700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ZK113.K185.C700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ZK113.K186.C700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ZK113.K187.C700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ZK113.K188.C700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ZK113.K189.C700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ZK113.K190.C700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ZK113.K191.C700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ZK113.K192.C700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ZK113.K193.C700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ZK113.K194.C700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ZK113.K195.C700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ZK113.K196.C700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ZK113.K197.C700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ZK113.K198.C700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ZK113.K199.C700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ZK113.K200.C700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ZK113.K201.C700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ZK113.K202.C700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ZK113.K203.C700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ZK113.K204.C700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ZK113.K205.C700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ZK113.K206.C700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ZK113.K207.C700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ZK113.K208.C700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ZK113.K209.C700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ZK113.K210.C700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ZK113.K211.C700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ZK113.K212.C700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ZK113.K213.C700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ZK113.K214.C700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ZK113.K215.C700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ZK113.K216.C700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ZK113.K217.C700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ZK113.K218.C700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ZK113.K219.C700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ZK113.K220.C700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ZK113.K221.C700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ZK113.K222.C700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ZK113.K223.C700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ZK113.K224.C700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ZK113.K225.C700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ZK113.K226.C700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ZK113.K227.C700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ZK113.K228.C700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ZK113.K229.C700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ZK113.K230.C700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ZK113.K231.C700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ZK113.K232.C700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ZK113.K233.C700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ZK113.K234.C700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ZK113.K235.C700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ZK113.K236.C700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ZK113.K237.C700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ZK113.K238.C700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ZK113.K239.C700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ZK113.K240.C700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ZK113.K241.C700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ZK113.K242.C700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ZK113.K243.C700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ZK113.K244.C700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ZK113.K245.C700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ZK113.K246.C700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ZK113.K247.C700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ZK113.K248.C700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ZK113.K249.C700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ZK113.K250.C700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ZK113.K251.C700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ZK113.K252.C700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ZK113.K253.C700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ZK113.K254.C700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ZK113.K255.C700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ZK113.K256.C700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ZK113.K257.C700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ZK113.K258.C700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ZK113.K259.C700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ZK113.K260.C700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ZK113.K261.C700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ZK113.K262.C700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ZK113.K263.C700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ZK113.K264.C700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ZK113.K265.C700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ZK113.K266.C700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ZK113.K267.C700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ZK113.K268.C700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ZK113.K269.C700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ZK113.K270.C700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ZK113.K271.C700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ZK113.K272.C700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ZK113.K273.C700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ZK113.K274.C700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ZK113.K275.C700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ZK113.K276.C700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ZK113.K277.C700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ZK113.K278.C700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ZK113.K279.C700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ZK113.K280.C700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ZK113.K281.C700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ZK113.K282.C700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ZK113.K283.C700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ZK113.K284.C700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ZK113.K285.C700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ZK113.K286.C700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ZK113.K287.C700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ZK113.K288.C700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ZK113.K289.C700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ZK113.K290.C700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ZK113.K291.C700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ZK113.K292.C700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ZK113.K293.C700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ZK113.K294.C700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ZK113.K295.C700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ZK113.K296.C700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ZK113.K297.C700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ZK113.K298.C700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ZK113.K299.C700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ZK113.K300.C700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ZK113.K301.C700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ZK113.K302.C700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ZK113.K303.C700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ZK113.K304.C700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ZK113.K305.C700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ZK113.K306.C700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ZK113.K307.C700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ZK113.K308.C700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ZK113.K309.C700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ZK113.K310.C700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ZK113.K311.C700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ZK113.K312.C700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ZK113.K313.C700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ZK113.K314.C700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ZK113.K315.C700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ZK113.K316.C700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ZK113.K317.C700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ZK113.K318.C700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ZK113.K319.C700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ZK113.K320.C700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ZK113.K321.C700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ZK113.K322.C700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ZK113.K323.C700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ZK113.K324.C700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ZK113.K325.C700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ZK113.K326.C700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ZK113.K327.C700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ZK113.K328.C700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ZK113.K329.C700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ZK113.K330.C700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ZK113.K331.C700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ZK113.K332.C700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ZK113.K333.C700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ZK113.K334.C700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ZK113.K335.C700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ZK113.K336.C700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ZK113.K337.C700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ZK113.K338.C700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ZK113.K339.C700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ZK113.K340.C700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ZK113.K341.C700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ZK113.K342.C700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ZK113.K343.C700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ZK113.K344.C700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ZK113.K345.C700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ZK113.K346.C700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ZK113.K347.C700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ZK113.K348.C700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ZK113.K349.C700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ZK113.K350.C700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ZK113.K351.C700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ZK113.K352.C700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ZK113.K353.C700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ZK113.K354.C700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ZK113.K355.C700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ZK113.K356.C700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ZK113.K357.C700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ZK113.K358.C700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ZK113.K359.C700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ZK113.K360.C700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ZK113.K361.C700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ZK113.K362.C700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ZK113.K363.C700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ZK113.K364.C700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ZK113.K365.C700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ZK113.K366.C700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ZK113.K367.C700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ZK113.K368.C700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ZK113.K369.C700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ZK113.K370.C700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ZK113.K371.C700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ZK113.K372.C700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ZK113.K373.C700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ZK113.K374.C700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ZK113.K375.C700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ZK113.K376.C700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ZK113.K377.C700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ZK113.K378.C700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ZK113.K379.C700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ZK113.K380.C700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ZK113.K381.C700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ZK113.K382.C700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ZK113.K383.C700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ZK113.K384.C700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ZK113.K385.C700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ZK113.K386.C700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ZK113.K387.C700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ZK113.K388.C700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ZK113.K389.C700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ZK113.K390.C700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ZK113.K391.C700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ZK113.K392.C700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ZK113.K393.C700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ZK113.K394.C700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ZK113.K395.C700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ZK113.K396.C700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ZK113.K397.C700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ZK113.K398.C700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ZK113.K399.C700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ZK114.K100.C700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ZK114.K101.C700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ZK114.K102.C700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ZK114.K103.C700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ZK114.K104.C700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ZK114.K105.C700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ZK114.K106.C700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ZK114.K107.C700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ZK114.K108.C700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ZK114.K109.C700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ZK114.K110.C700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ZK114.K111.C700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ZK114.K112.C700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ZK114.K113.C700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ZK114.K114.C700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ZK114.K115.C700</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ZK114.K116.C700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ZK114.K117.C700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ZK114.K118.C700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ZK114.K119.C700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ZK114.K120.C700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ZK114.K121.C700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ZK114.K122.C700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ZK114.K123.C700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ZK114.K124.C700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ZK114.K125.C700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ZK114.K126.C700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ZK114.K127.C700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ZK114.K128.C700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ZK114.K129.C700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ZK114.K130.C700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ZK114.K131.C700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ZK114.K132.C700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ZK114.K133.C700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ZK114.K134.C700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ZK114.K135.C700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ZK114.K136.C700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ZK114.K137.C700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ZK114.K138.C700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ZK114.K139.C700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ZK114.K140.C700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ZK114.K141.C700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ZK114.K142.C700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ZK114.K143.C700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ZK114.K144.C700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ZK114.K145.C700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ZK114.K146.C700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ZK114.K147.C700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ZK114.K148.C700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ZK114.K149.C700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ZK114.K150.C700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ZK114.K151.C700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ZK114.K152.C700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ZK114.K153.C700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ZK114.K154.C700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ZK114.K155.C700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ZK114.K156.C700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ZK114.K157.C700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ZK114.K158.C700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ZK114.K159.C700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ZK114.K160.C700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ZK114.K161.C700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ZK114.K162.C700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ZK114.K163.C700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ZK114.K164.C700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ZK114.K165.C700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ZK114.K166.C700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ZK114.K167.C700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ZK114.K168.C700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ZK114.K169.C700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ZK114.K170.C700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ZK114.K171.C700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ZK114.K172.C700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ZK114.K173.C700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ZK114.K174.C700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ZK114.K175.C700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ZK114.K176.C700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ZK114.K177.C700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ZK114.K178.C700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ZK114.K179.C700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ZK114.K180.C700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ZK114.K181.C700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ZK114.K182.C700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ZK114.K183.C700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ZK114.K184.C700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ZK114.K185.C700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ZK114.K186.C700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ZK114.K187.C700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ZK114.K188.C700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ZK114.K189.C700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ZK114.K190.C700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ZK114.K191.C700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ZK114.K192.C700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ZK114.K193.C700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ZK114.K194.C700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ZK114.K195.C700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ZK114.K196.C700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ZK114.K197.C700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ZK114.K198.C700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ZK114.K199.C700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ZK114.K200.C700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ZK114.K201.C700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ZK114.K202.C700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ZK114.K203.C700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ZK114.K204.C700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ZK114.K205.C700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ZK114.K206.C700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ZK114.K207.C700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ZK114.K208.C700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ZK114.K209.C700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ZK114.K210.C700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ZK114.K211.C700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ZK114.K212.C700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ZK114.K213.C700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ZK114.K214.C700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ZK114.K215.C700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ZK114.K216.C700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ZK114.K217.C700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ZK114.K218.C700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ZK114.K219.C700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ZK114.K220.C700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ZK114.K221.C700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ZK114.K222.C700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ZK114.K223.C700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ZK114.K224.C700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ZK114.K225.C700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ZK114.K226.C700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ZK114.K227.C700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ZK114.K228.C700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ZK114.K229.C700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ZK114.K230.C700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ZK114.K231.C700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ZK114.K232.C700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ZK114.K233.C700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ZK114.K234.C700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ZK114.K235.C700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ZK114.K236.C700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ZK114.K237.C700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ZK114.K238.C700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ZK114.K239.C700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ZK114.K240.C700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ZK114.K241.C700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ZK114.K242.C700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ZK114.K243.C700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ZK114.K244.C700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ZK114.K245.C700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ZK114.K246.C700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ZK114.K247.C700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ZK114.K248.C700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ZK114.K249.C700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ZK114.K250.C700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ZK114.K251.C700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ZK114.K252.C700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ZK114.K253.C700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ZK114.K254.C700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ZK114.K255.C700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ZK114.K256.C700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ZK114.K257.C700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ZK114.K258.C700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ZK114.K259.C700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ZK114.K260.C700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ZK114.K261.C700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ZK114.K262.C700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ZK114.K263.C700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ZK114.K264.C700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ZK114.K265.C700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ZK114.K266.C700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ZK114.K267.C700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ZK114.K268.C700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ZK114.K269.C700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ZK114.K270.C700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ZK114.K271.C700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ZK114.K272.C700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ZK114.K273.C700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ZK114.K274.C700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ZK114.K275.C700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ZK114.K276.C700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ZK114.K277.C700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ZK114.K278.C700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ZK114.K279.C700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ZK114.K280.C700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ZK114.K281.C700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ZK114.K282.C700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ZK114.K283.C700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ZK114.K284.C700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ZK114.K285.C700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ZK114.K286.C700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ZK114.K287.C700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ZK114.K288.C700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ZK114.K289.C700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ZK114.K290.C700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ZK114.K291.C700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ZK114.K292.C700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ZK114.K293.C700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ZK114.K294.C700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ZK114.K295.C700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ZK114.K296.C700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ZK114.K297.C700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ZK114.K298.C700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ZK114.K299.C700</v>
      </c>
      <c r="C4400">
        <f>+IFERROR(VLOOKUP(B4400,'[1]Sum table'!$A:$D,4,FALSE),0)</f>
        <v>0</v>
      </c>
      <c r="D4400">
        <f>+IFERROR(VLOOKUP(B4400,'[1]Sum table'!$A:$E,5,FALSE),0)</f>
        <v>15.02</v>
      </c>
      <c r="E4400">
        <f>+IFERROR(VLOOKUP(B4400,'[1]Sum table'!$A:$F,6,FALSE),0)</f>
        <v>0</v>
      </c>
      <c r="O4400" t="s">
        <v>536</v>
      </c>
      <c r="P4400" s="617" t="s">
        <v>421</v>
      </c>
      <c r="R4400" t="str">
        <f t="shared" si="206"/>
        <v>ZK114</v>
      </c>
      <c r="S4400">
        <f t="shared" si="207"/>
        <v>0</v>
      </c>
      <c r="T4400">
        <f t="shared" si="207"/>
        <v>15.02</v>
      </c>
      <c r="U4400">
        <f t="shared" si="207"/>
        <v>0</v>
      </c>
    </row>
    <row r="4401" spans="1:21" x14ac:dyDescent="0.25">
      <c r="A4401" t="s">
        <v>4936</v>
      </c>
      <c r="B4401" t="str">
        <f t="shared" si="205"/>
        <v>ZK114.K300.C700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ZK114.K301.C700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ZK114.K302.C700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ZK114.K303.C700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ZK114.K304.C700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ZK114.K305.C700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ZK114.K306.C700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ZK114.K307.C700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ZK114.K308.C700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ZK114.K309.C700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ZK114.K310.C700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ZK114.K311.C700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ZK114.K312.C700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ZK114.K313.C700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ZK114.K314.C700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ZK114.K315.C700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ZK114.K316.C700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ZK114.K317.C700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ZK114.K318.C700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ZK114.K319.C700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ZK114.K320.C700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ZK114.K321.C700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ZK114.K322.C700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ZK114.K323.C700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ZK114.K324.C700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ZK114.K325.C700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ZK114.K326.C700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ZK114.K327.C700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ZK114.K328.C700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ZK114.K329.C700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ZK114.K330.C700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ZK114.K331.C700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ZK114.K332.C700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ZK114.K333.C700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ZK114.K334.C700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ZK114.K335.C700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ZK114.K336.C700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ZK114.K337.C700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ZK114.K338.C700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ZK114.K339.C700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ZK114.K340.C700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ZK114.K341.C700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ZK114.K342.C700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ZK114.K343.C700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ZK114.K344.C700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ZK114.K345.C700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ZK114.K346.C700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ZK114.K347.C700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ZK114.K348.C700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ZK114.K349.C700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ZK114.K350.C700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ZK114.K351.C700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ZK114.K352.C700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ZK114.K353.C700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ZK114.K354.C700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ZK114.K355.C700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ZK114.K356.C700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ZK114.K357.C700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ZK114.K358.C700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ZK114.K359.C700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ZK114.K360.C700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ZK114.K361.C700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ZK114.K362.C700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ZK114.K363.C700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ZK114.K364.C700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ZK114.K365.C700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ZK114.K366.C700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ZK114.K367.C700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ZK114.K368.C700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ZK114.K369.C700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ZK114.K370.C700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ZK114.K371.C700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ZK114.K372.C700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ZK114.K373.C700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ZK114.K374.C700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ZK114.K375.C700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ZK114.K376.C700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ZK114.K377.C700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ZK114.K378.C700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ZK114.K379.C700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ZK114.K380.C700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ZK114.K381.C700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ZK114.K382.C700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ZK114.K383.C700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ZK114.K384.C700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ZK114.K385.C700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ZK114.K386.C700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ZK114.K387.C700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ZK114.K388.C700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ZK114.K389.C700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ZK114.K390.C700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ZK114.K391.C700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ZK114.K392.C700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ZK114.K393.C700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ZK114.K394.C700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ZK114.K395.C700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ZK114.K396.C700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ZK114.K397.C700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ZK114.K398.C700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ZK114.K399.C700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AA1" sqref="AA1:AS1048576"/>
      <selection pane="topRight" activeCell="AA1" sqref="AA1:AS1048576"/>
      <selection pane="bottomLeft" activeCell="AA1" sqref="AA1:AS1048576"/>
      <selection pane="bottomRight" activeCell="D1" sqref="D1"/>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IF(G74&gt;E74,"Budget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IF(AY74&lt;0,"Actual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ZK112.K170.C700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ZK112.K170.C700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ZK112.K287.C700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ZK112.K287.C700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ZK112.K287.C700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ZK112.K288.C700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ZK112.K288.C700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ZK112.K120.C700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ZK112.K120.C700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ZK112.K289.C700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ZK112.K289.C700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63"/>
      <c r="F75" s="863"/>
      <c r="G75" s="863"/>
      <c r="H75" s="863"/>
      <c r="I75" s="864"/>
      <c r="J75" s="865"/>
      <c r="K75" s="865"/>
      <c r="L75" s="865"/>
      <c r="M75" s="866"/>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AA1" sqref="AA1:AS1048576"/>
      <selection pane="topRight" activeCell="AA1" sqref="AA1:AS1048576"/>
      <selection pane="bottomLeft" activeCell="AA1" sqref="AA1:AS1048576"/>
      <selection pane="bottomRight" activeCell="AA1" sqref="AA1:AS1048576"/>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IF(G84&gt;E84,"Budget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IF(AY84&lt;0,"Actual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ZK113.K293.C700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ZK113.K293.C700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ZK113.K293.C700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ZK113.K294.C700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ZK113.K294.C700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ZK113.K295.C700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ZK113.K295.C700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ZK113.K295.C700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63"/>
      <c r="F85" s="863"/>
      <c r="G85" s="863"/>
      <c r="H85" s="863"/>
      <c r="I85" s="864"/>
      <c r="J85" s="865"/>
      <c r="K85" s="865"/>
      <c r="L85" s="865"/>
      <c r="M85" s="866"/>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I8" activePane="bottomRight" state="frozen"/>
      <selection activeCell="AA1" sqref="AA1:AS1048576"/>
      <selection pane="topRight" activeCell="AA1" sqref="AA1:AS1048576"/>
      <selection pane="bottomLeft" activeCell="AA1" sqref="AA1:AS1048576"/>
      <selection pane="bottomRight" activeCell="Y9" sqref="Y9:AO13"/>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IF(G66&gt;E66,"Budget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IF(AY66&lt;0,"Actual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5118</v>
      </c>
      <c r="AB7" s="541" t="s">
        <v>247</v>
      </c>
      <c r="AC7" s="541" t="s">
        <v>248</v>
      </c>
      <c r="AD7" s="544" t="s">
        <v>5119</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ZK114.K299.C700</v>
      </c>
      <c r="C8" s="167" t="s">
        <v>238</v>
      </c>
      <c r="D8" s="168"/>
      <c r="E8" s="229">
        <f t="shared" ref="E8" si="0">SUM(E9:E13)</f>
        <v>2400</v>
      </c>
      <c r="F8" s="432">
        <f t="shared" ref="F8:L8" si="1">SUM(F9:F25)</f>
        <v>0</v>
      </c>
      <c r="G8" s="229">
        <f t="shared" si="1"/>
        <v>2400</v>
      </c>
      <c r="H8" s="229">
        <f t="shared" si="1"/>
        <v>2415.02</v>
      </c>
      <c r="I8" s="203">
        <f t="shared" si="1"/>
        <v>0</v>
      </c>
      <c r="J8" s="432">
        <f t="shared" si="1"/>
        <v>0</v>
      </c>
      <c r="K8" s="229">
        <f t="shared" si="1"/>
        <v>0</v>
      </c>
      <c r="L8" s="219">
        <f t="shared" si="1"/>
        <v>0</v>
      </c>
      <c r="M8" s="219"/>
      <c r="N8" s="198">
        <f t="shared" ref="N8:AV8" si="2">SUM(N9:N25)</f>
        <v>0</v>
      </c>
      <c r="O8" s="198">
        <f t="shared" ref="O8" si="3">SUM(O9:O25)</f>
        <v>15.02</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150</v>
      </c>
      <c r="AB8" s="200">
        <f t="shared" si="2"/>
        <v>150</v>
      </c>
      <c r="AC8" s="200">
        <f t="shared" si="2"/>
        <v>300</v>
      </c>
      <c r="AD8" s="398">
        <f t="shared" si="2"/>
        <v>150</v>
      </c>
      <c r="AE8" s="200">
        <f t="shared" si="2"/>
        <v>150</v>
      </c>
      <c r="AF8" s="200">
        <f t="shared" si="2"/>
        <v>450</v>
      </c>
      <c r="AG8" s="200">
        <f t="shared" si="2"/>
        <v>0</v>
      </c>
      <c r="AH8" s="200">
        <f t="shared" si="2"/>
        <v>0</v>
      </c>
      <c r="AI8" s="200">
        <f t="shared" si="2"/>
        <v>0</v>
      </c>
      <c r="AJ8" s="200">
        <f t="shared" si="2"/>
        <v>0</v>
      </c>
      <c r="AK8" s="200">
        <f t="shared" si="2"/>
        <v>450</v>
      </c>
      <c r="AL8" s="200">
        <f t="shared" si="2"/>
        <v>0</v>
      </c>
      <c r="AM8" s="200">
        <f t="shared" si="2"/>
        <v>450</v>
      </c>
      <c r="AN8" s="200">
        <f t="shared" si="2"/>
        <v>0</v>
      </c>
      <c r="AO8" s="200">
        <f t="shared" si="2"/>
        <v>150</v>
      </c>
      <c r="AP8" s="398">
        <f t="shared" si="2"/>
        <v>0</v>
      </c>
      <c r="AQ8" s="200">
        <f t="shared" si="2"/>
        <v>0</v>
      </c>
      <c r="AR8" s="200">
        <f t="shared" si="2"/>
        <v>0</v>
      </c>
      <c r="AS8" s="200">
        <f t="shared" si="2"/>
        <v>0</v>
      </c>
      <c r="AT8" s="200">
        <f t="shared" si="2"/>
        <v>0</v>
      </c>
      <c r="AU8" s="200">
        <f t="shared" si="2"/>
        <v>0</v>
      </c>
      <c r="AV8" s="200">
        <f t="shared" si="2"/>
        <v>0</v>
      </c>
      <c r="AW8" s="198">
        <f t="shared" ref="AW8:AW39" si="4">SUM(P8:AV8)</f>
        <v>2400</v>
      </c>
      <c r="AX8" s="200">
        <f t="shared" ref="AX8:AX39" si="5">+AW8+N8</f>
        <v>2400</v>
      </c>
      <c r="AY8" s="440">
        <f t="shared" ref="AY8:AY39" si="6">+G8-AX8</f>
        <v>0</v>
      </c>
    </row>
    <row r="9" spans="1:52" s="4" customFormat="1" ht="15" customHeight="1" x14ac:dyDescent="0.2">
      <c r="A9" s="339"/>
      <c r="B9" s="468"/>
      <c r="C9" s="340" t="s">
        <v>5152</v>
      </c>
      <c r="D9" s="351"/>
      <c r="E9" s="204">
        <v>2400</v>
      </c>
      <c r="F9" s="552">
        <f t="shared" ref="F9:F25" si="7">-E9+G9</f>
        <v>0</v>
      </c>
      <c r="G9" s="249">
        <v>2400</v>
      </c>
      <c r="H9" s="220">
        <f t="shared" ref="H9:H25" si="8">SUM(N9:AV9)</f>
        <v>2400</v>
      </c>
      <c r="I9" s="221"/>
      <c r="J9" s="552">
        <f>-I9+K9</f>
        <v>0</v>
      </c>
      <c r="K9" s="249"/>
      <c r="L9" s="222"/>
      <c r="M9" s="249"/>
      <c r="N9" s="235"/>
      <c r="O9" s="220"/>
      <c r="P9" s="253"/>
      <c r="Q9" s="250"/>
      <c r="R9" s="250"/>
      <c r="S9" s="250"/>
      <c r="T9" s="250"/>
      <c r="U9" s="250"/>
      <c r="V9" s="251"/>
      <c r="W9" s="251"/>
      <c r="X9" s="251"/>
      <c r="Y9" s="251"/>
      <c r="Z9" s="251"/>
      <c r="AA9" s="251">
        <v>150</v>
      </c>
      <c r="AB9" s="254">
        <v>150</v>
      </c>
      <c r="AC9" s="254">
        <v>300</v>
      </c>
      <c r="AD9" s="399">
        <v>150</v>
      </c>
      <c r="AE9" s="251">
        <v>150</v>
      </c>
      <c r="AF9" s="251">
        <v>450</v>
      </c>
      <c r="AG9" s="251"/>
      <c r="AH9" s="251"/>
      <c r="AI9" s="251"/>
      <c r="AJ9" s="251"/>
      <c r="AK9" s="251">
        <v>450</v>
      </c>
      <c r="AL9" s="251"/>
      <c r="AM9" s="251">
        <v>450</v>
      </c>
      <c r="AN9" s="252"/>
      <c r="AO9" s="252">
        <v>150</v>
      </c>
      <c r="AP9" s="399"/>
      <c r="AQ9" s="252"/>
      <c r="AR9" s="252"/>
      <c r="AS9" s="252"/>
      <c r="AT9" s="252"/>
      <c r="AU9" s="252"/>
      <c r="AV9" s="252"/>
      <c r="AW9" s="248">
        <f t="shared" si="4"/>
        <v>2400</v>
      </c>
      <c r="AX9" s="244">
        <f t="shared" si="5"/>
        <v>2400</v>
      </c>
      <c r="AY9" s="553">
        <f t="shared" si="6"/>
        <v>0</v>
      </c>
    </row>
    <row r="10" spans="1:52" s="4" customFormat="1" ht="15" customHeight="1" x14ac:dyDescent="0.2">
      <c r="A10" s="339"/>
      <c r="B10" s="468"/>
      <c r="C10" s="340" t="s">
        <v>5153</v>
      </c>
      <c r="D10" s="351"/>
      <c r="E10" s="204">
        <v>18750</v>
      </c>
      <c r="F10" s="552">
        <f t="shared" si="7"/>
        <v>0</v>
      </c>
      <c r="G10" s="256">
        <v>18750</v>
      </c>
      <c r="H10" s="220">
        <f t="shared" si="8"/>
        <v>18750</v>
      </c>
      <c r="I10" s="224"/>
      <c r="J10" s="435">
        <f t="shared" ref="J10:J64" si="9">-I10+K10</f>
        <v>0</v>
      </c>
      <c r="K10" s="249">
        <v>0</v>
      </c>
      <c r="L10" s="225"/>
      <c r="M10" s="249"/>
      <c r="N10" s="223"/>
      <c r="O10" s="223"/>
      <c r="P10" s="253"/>
      <c r="Q10" s="250"/>
      <c r="R10" s="250"/>
      <c r="S10" s="250"/>
      <c r="T10" s="250"/>
      <c r="U10" s="250"/>
      <c r="V10" s="250"/>
      <c r="W10" s="250"/>
      <c r="X10" s="250">
        <v>1036</v>
      </c>
      <c r="Y10" s="250">
        <v>1042</v>
      </c>
      <c r="Z10" s="250">
        <v>1042</v>
      </c>
      <c r="AA10" s="250">
        <v>1042</v>
      </c>
      <c r="AB10" s="254">
        <v>1042</v>
      </c>
      <c r="AC10" s="254">
        <v>1042</v>
      </c>
      <c r="AD10" s="400">
        <v>1042</v>
      </c>
      <c r="AE10" s="395"/>
      <c r="AF10" s="395">
        <v>3126</v>
      </c>
      <c r="AG10" s="395"/>
      <c r="AH10" s="395"/>
      <c r="AI10" s="395"/>
      <c r="AJ10" s="250"/>
      <c r="AK10" s="250">
        <v>3126</v>
      </c>
      <c r="AL10" s="250"/>
      <c r="AM10" s="250">
        <v>3126</v>
      </c>
      <c r="AN10" s="254"/>
      <c r="AO10" s="254">
        <v>2084</v>
      </c>
      <c r="AP10" s="400"/>
      <c r="AQ10" s="389"/>
      <c r="AR10" s="389"/>
      <c r="AS10" s="389"/>
      <c r="AT10" s="389"/>
      <c r="AU10" s="389"/>
      <c r="AV10" s="254"/>
      <c r="AW10" s="248">
        <f t="shared" si="4"/>
        <v>18750</v>
      </c>
      <c r="AX10" s="244">
        <f t="shared" si="5"/>
        <v>18750</v>
      </c>
      <c r="AY10" s="553">
        <f t="shared" si="6"/>
        <v>0</v>
      </c>
    </row>
    <row r="11" spans="1:52" s="4" customFormat="1" ht="15" customHeight="1" x14ac:dyDescent="0.2">
      <c r="A11" s="339"/>
      <c r="B11" s="468"/>
      <c r="C11" s="340" t="s">
        <v>5154</v>
      </c>
      <c r="D11" s="351"/>
      <c r="E11" s="204">
        <v>24000</v>
      </c>
      <c r="F11" s="552">
        <f t="shared" si="7"/>
        <v>0</v>
      </c>
      <c r="G11" s="256">
        <v>24000</v>
      </c>
      <c r="H11" s="220">
        <f t="shared" si="8"/>
        <v>24000</v>
      </c>
      <c r="I11" s="224"/>
      <c r="J11" s="435">
        <f t="shared" si="9"/>
        <v>0</v>
      </c>
      <c r="K11" s="249">
        <v>0</v>
      </c>
      <c r="L11" s="225"/>
      <c r="M11" s="249"/>
      <c r="N11" s="223"/>
      <c r="O11" s="223"/>
      <c r="P11" s="253"/>
      <c r="Q11" s="250"/>
      <c r="R11" s="250"/>
      <c r="S11" s="250"/>
      <c r="T11" s="250"/>
      <c r="U11" s="250"/>
      <c r="V11" s="250"/>
      <c r="W11" s="250"/>
      <c r="X11" s="250">
        <v>1333</v>
      </c>
      <c r="Y11" s="250">
        <v>1333</v>
      </c>
      <c r="Z11" s="250">
        <v>1333</v>
      </c>
      <c r="AA11" s="250">
        <v>1333</v>
      </c>
      <c r="AB11" s="254">
        <v>1333</v>
      </c>
      <c r="AC11" s="254">
        <v>1333</v>
      </c>
      <c r="AD11" s="400">
        <v>1333</v>
      </c>
      <c r="AE11" s="395"/>
      <c r="AF11" s="395">
        <v>4000</v>
      </c>
      <c r="AG11" s="395"/>
      <c r="AH11" s="395"/>
      <c r="AI11" s="395"/>
      <c r="AJ11" s="250"/>
      <c r="AK11" s="250">
        <v>4000</v>
      </c>
      <c r="AL11" s="250"/>
      <c r="AM11" s="250">
        <v>4000</v>
      </c>
      <c r="AN11" s="254"/>
      <c r="AO11" s="254">
        <v>2669</v>
      </c>
      <c r="AP11" s="400"/>
      <c r="AQ11" s="389"/>
      <c r="AR11" s="389"/>
      <c r="AS11" s="389"/>
      <c r="AT11" s="389"/>
      <c r="AU11" s="389"/>
      <c r="AV11" s="254"/>
      <c r="AW11" s="248">
        <f t="shared" si="4"/>
        <v>24000</v>
      </c>
      <c r="AX11" s="244">
        <f t="shared" si="5"/>
        <v>24000</v>
      </c>
      <c r="AY11" s="553">
        <f t="shared" si="6"/>
        <v>0</v>
      </c>
    </row>
    <row r="12" spans="1:52" s="4" customFormat="1" ht="15" customHeight="1" x14ac:dyDescent="0.2">
      <c r="A12" s="345"/>
      <c r="B12" s="470"/>
      <c r="C12" s="346" t="s">
        <v>5156</v>
      </c>
      <c r="D12" s="351" t="s">
        <v>5157</v>
      </c>
      <c r="E12" s="256">
        <v>-24000</v>
      </c>
      <c r="F12" s="552">
        <f t="shared" si="7"/>
        <v>0</v>
      </c>
      <c r="G12" s="256">
        <v>-24000</v>
      </c>
      <c r="H12" s="220">
        <f t="shared" si="8"/>
        <v>-24000</v>
      </c>
      <c r="I12" s="224"/>
      <c r="J12" s="435">
        <f t="shared" si="9"/>
        <v>0</v>
      </c>
      <c r="K12" s="249">
        <v>0</v>
      </c>
      <c r="L12" s="225"/>
      <c r="M12" s="249"/>
      <c r="N12" s="223"/>
      <c r="O12" s="223"/>
      <c r="P12" s="253"/>
      <c r="Q12" s="250"/>
      <c r="R12" s="250"/>
      <c r="S12" s="250"/>
      <c r="T12" s="250"/>
      <c r="U12" s="250"/>
      <c r="V12" s="250"/>
      <c r="W12" s="250"/>
      <c r="X12" s="250">
        <f>-X11</f>
        <v>-1333</v>
      </c>
      <c r="Y12" s="250">
        <f t="shared" ref="Y12:AP12" si="10">-Y11</f>
        <v>-1333</v>
      </c>
      <c r="Z12" s="250">
        <f t="shared" si="10"/>
        <v>-1333</v>
      </c>
      <c r="AA12" s="250">
        <f t="shared" si="10"/>
        <v>-1333</v>
      </c>
      <c r="AB12" s="250">
        <f t="shared" si="10"/>
        <v>-1333</v>
      </c>
      <c r="AC12" s="250">
        <f t="shared" si="10"/>
        <v>-1333</v>
      </c>
      <c r="AD12" s="250">
        <f t="shared" si="10"/>
        <v>-1333</v>
      </c>
      <c r="AE12" s="250">
        <f t="shared" si="10"/>
        <v>0</v>
      </c>
      <c r="AF12" s="250">
        <f t="shared" si="10"/>
        <v>-4000</v>
      </c>
      <c r="AG12" s="250"/>
      <c r="AH12" s="250">
        <f t="shared" si="10"/>
        <v>0</v>
      </c>
      <c r="AI12" s="250">
        <f t="shared" si="10"/>
        <v>0</v>
      </c>
      <c r="AJ12" s="250">
        <f t="shared" si="10"/>
        <v>0</v>
      </c>
      <c r="AK12" s="250">
        <f t="shared" si="10"/>
        <v>-4000</v>
      </c>
      <c r="AL12" s="250">
        <f t="shared" si="10"/>
        <v>0</v>
      </c>
      <c r="AM12" s="250">
        <f t="shared" si="10"/>
        <v>-4000</v>
      </c>
      <c r="AN12" s="250">
        <f t="shared" si="10"/>
        <v>0</v>
      </c>
      <c r="AO12" s="250">
        <f t="shared" si="10"/>
        <v>-2669</v>
      </c>
      <c r="AP12" s="250">
        <f t="shared" si="10"/>
        <v>0</v>
      </c>
      <c r="AQ12" s="389"/>
      <c r="AR12" s="389"/>
      <c r="AS12" s="389"/>
      <c r="AT12" s="389"/>
      <c r="AU12" s="389"/>
      <c r="AV12" s="254"/>
      <c r="AW12" s="248">
        <f t="shared" si="4"/>
        <v>-24000</v>
      </c>
      <c r="AX12" s="244">
        <f t="shared" si="5"/>
        <v>-24000</v>
      </c>
      <c r="AY12" s="553">
        <f t="shared" si="6"/>
        <v>0</v>
      </c>
    </row>
    <row r="13" spans="1:52" s="4" customFormat="1" ht="15" customHeight="1" x14ac:dyDescent="0.2">
      <c r="A13" s="150"/>
      <c r="B13" s="459"/>
      <c r="C13" s="262" t="s">
        <v>5156</v>
      </c>
      <c r="D13" s="373"/>
      <c r="E13" s="256">
        <v>-18750</v>
      </c>
      <c r="F13" s="552">
        <f t="shared" si="7"/>
        <v>0</v>
      </c>
      <c r="G13" s="256">
        <v>-18750</v>
      </c>
      <c r="H13" s="220">
        <f t="shared" si="8"/>
        <v>-18750</v>
      </c>
      <c r="I13" s="224"/>
      <c r="J13" s="435">
        <f t="shared" si="9"/>
        <v>0</v>
      </c>
      <c r="K13" s="249">
        <v>0</v>
      </c>
      <c r="L13" s="225"/>
      <c r="M13" s="249"/>
      <c r="N13" s="223"/>
      <c r="O13" s="223"/>
      <c r="P13" s="253"/>
      <c r="Q13" s="250"/>
      <c r="R13" s="250"/>
      <c r="S13" s="250"/>
      <c r="T13" s="250"/>
      <c r="U13" s="250"/>
      <c r="V13" s="250"/>
      <c r="W13" s="250"/>
      <c r="X13" s="250">
        <f t="shared" ref="X13:AM13" si="11">-X10</f>
        <v>-1036</v>
      </c>
      <c r="Y13" s="250">
        <f t="shared" si="11"/>
        <v>-1042</v>
      </c>
      <c r="Z13" s="250">
        <f t="shared" si="11"/>
        <v>-1042</v>
      </c>
      <c r="AA13" s="250">
        <f t="shared" si="11"/>
        <v>-1042</v>
      </c>
      <c r="AB13" s="250">
        <f t="shared" si="11"/>
        <v>-1042</v>
      </c>
      <c r="AC13" s="250">
        <f t="shared" si="11"/>
        <v>-1042</v>
      </c>
      <c r="AD13" s="250">
        <f t="shared" si="11"/>
        <v>-1042</v>
      </c>
      <c r="AE13" s="250">
        <f t="shared" si="11"/>
        <v>0</v>
      </c>
      <c r="AF13" s="250">
        <f t="shared" si="11"/>
        <v>-3126</v>
      </c>
      <c r="AG13" s="250"/>
      <c r="AH13" s="250">
        <f t="shared" si="11"/>
        <v>0</v>
      </c>
      <c r="AI13" s="250">
        <f t="shared" si="11"/>
        <v>0</v>
      </c>
      <c r="AJ13" s="250">
        <f t="shared" si="11"/>
        <v>0</v>
      </c>
      <c r="AK13" s="250">
        <f t="shared" si="11"/>
        <v>-3126</v>
      </c>
      <c r="AL13" s="250">
        <f t="shared" si="11"/>
        <v>0</v>
      </c>
      <c r="AM13" s="250">
        <f t="shared" si="11"/>
        <v>-3126</v>
      </c>
      <c r="AN13" s="250">
        <f t="shared" ref="AN13:AP13" si="12">-AN10</f>
        <v>0</v>
      </c>
      <c r="AO13" s="250">
        <f t="shared" si="12"/>
        <v>-2084</v>
      </c>
      <c r="AP13" s="250">
        <f t="shared" si="12"/>
        <v>0</v>
      </c>
      <c r="AQ13" s="389"/>
      <c r="AR13" s="389"/>
      <c r="AS13" s="389"/>
      <c r="AT13" s="389"/>
      <c r="AU13" s="389"/>
      <c r="AV13" s="254"/>
      <c r="AW13" s="248">
        <f t="shared" si="4"/>
        <v>-18750</v>
      </c>
      <c r="AX13" s="244">
        <f t="shared" si="5"/>
        <v>-18750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15.02</v>
      </c>
      <c r="I25" s="227"/>
      <c r="J25" s="436">
        <f t="shared" si="9"/>
        <v>0</v>
      </c>
      <c r="K25" s="277">
        <v>0</v>
      </c>
      <c r="L25" s="228"/>
      <c r="M25" s="277"/>
      <c r="N25" s="568">
        <f>+IFERROR(VLOOKUP(B8,Sheet1!B:D,2,FALSE),0)</f>
        <v>0</v>
      </c>
      <c r="O25" s="571">
        <f>+IFERROR(VLOOKUP(B8,Sheet1!B:D,3,FALSE)+VLOOKUP(B8,Sheet1!B:E,4,FALSE),0)</f>
        <v>15.02</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ZK114.K130.C700</v>
      </c>
      <c r="C26" s="343" t="s">
        <v>240</v>
      </c>
      <c r="D26" s="343"/>
      <c r="E26" s="229">
        <f t="shared" ref="E26:L26" si="13">SUM(E27:E31)</f>
        <v>0</v>
      </c>
      <c r="F26" s="433">
        <f t="shared" si="13"/>
        <v>0</v>
      </c>
      <c r="G26" s="229">
        <f t="shared" si="13"/>
        <v>0</v>
      </c>
      <c r="H26" s="229">
        <f t="shared" si="13"/>
        <v>0</v>
      </c>
      <c r="I26" s="203">
        <f t="shared" si="13"/>
        <v>0</v>
      </c>
      <c r="J26" s="432">
        <f t="shared" si="13"/>
        <v>0</v>
      </c>
      <c r="K26" s="229">
        <f t="shared" si="13"/>
        <v>0</v>
      </c>
      <c r="L26" s="219">
        <f t="shared" si="13"/>
        <v>0</v>
      </c>
      <c r="M26" s="219"/>
      <c r="N26" s="198">
        <f>SUM(N27:N31)</f>
        <v>0</v>
      </c>
      <c r="O26" s="198">
        <f>SUM(O27:O31)</f>
        <v>0</v>
      </c>
      <c r="P26" s="265">
        <f>SUM(P27:P31)</f>
        <v>0</v>
      </c>
      <c r="Q26" s="269">
        <f>SUM(Q27:Q31)</f>
        <v>0</v>
      </c>
      <c r="R26" s="269">
        <f t="shared" ref="R26:AD26" si="14">SUM(R27:R31)</f>
        <v>0</v>
      </c>
      <c r="S26" s="269">
        <f t="shared" si="14"/>
        <v>0</v>
      </c>
      <c r="T26" s="269">
        <f t="shared" si="14"/>
        <v>0</v>
      </c>
      <c r="U26" s="269">
        <f t="shared" si="14"/>
        <v>0</v>
      </c>
      <c r="V26" s="269">
        <f t="shared" si="14"/>
        <v>0</v>
      </c>
      <c r="W26" s="269">
        <f t="shared" si="14"/>
        <v>0</v>
      </c>
      <c r="X26" s="269">
        <f t="shared" si="14"/>
        <v>0</v>
      </c>
      <c r="Y26" s="269">
        <f t="shared" si="14"/>
        <v>0</v>
      </c>
      <c r="Z26" s="269">
        <f t="shared" si="14"/>
        <v>0</v>
      </c>
      <c r="AA26" s="269">
        <f t="shared" si="14"/>
        <v>0</v>
      </c>
      <c r="AB26" s="269">
        <f t="shared" si="14"/>
        <v>0</v>
      </c>
      <c r="AC26" s="269">
        <f t="shared" si="14"/>
        <v>0</v>
      </c>
      <c r="AD26" s="401">
        <f t="shared" si="14"/>
        <v>0</v>
      </c>
      <c r="AE26" s="391">
        <f t="shared" ref="AE26" si="15">SUM(AE27:AE31)</f>
        <v>0</v>
      </c>
      <c r="AF26" s="391">
        <f t="shared" ref="AF26" si="16">SUM(AF27:AF31)</f>
        <v>0</v>
      </c>
      <c r="AG26" s="391">
        <f t="shared" ref="AG26" si="17">SUM(AG27:AG31)</f>
        <v>0</v>
      </c>
      <c r="AH26" s="391">
        <f t="shared" ref="AH26" si="18">SUM(AH27:AH31)</f>
        <v>0</v>
      </c>
      <c r="AI26" s="391">
        <f t="shared" ref="AI26" si="19">SUM(AI27:AI31)</f>
        <v>0</v>
      </c>
      <c r="AJ26" s="391">
        <f t="shared" ref="AJ26" si="20">SUM(AJ27:AJ31)</f>
        <v>0</v>
      </c>
      <c r="AK26" s="391">
        <f t="shared" ref="AK26" si="21">SUM(AK27:AK31)</f>
        <v>0</v>
      </c>
      <c r="AL26" s="391">
        <f t="shared" ref="AL26" si="22">SUM(AL27:AL31)</f>
        <v>0</v>
      </c>
      <c r="AM26" s="391">
        <f t="shared" ref="AM26" si="23">SUM(AM27:AM31)</f>
        <v>0</v>
      </c>
      <c r="AN26" s="391">
        <f t="shared" ref="AN26" si="24">SUM(AN27:AN31)</f>
        <v>0</v>
      </c>
      <c r="AO26" s="391">
        <f t="shared" ref="AO26" si="25">SUM(AO27:AO31)</f>
        <v>0</v>
      </c>
      <c r="AP26" s="401">
        <f t="shared" ref="AP26" si="26">SUM(AP27:AP31)</f>
        <v>0</v>
      </c>
      <c r="AQ26" s="391">
        <f t="shared" ref="AQ26" si="27">SUM(AQ27:AQ31)</f>
        <v>0</v>
      </c>
      <c r="AR26" s="391">
        <f t="shared" ref="AR26" si="28">SUM(AR27:AR31)</f>
        <v>0</v>
      </c>
      <c r="AS26" s="391">
        <f t="shared" ref="AS26" si="29">SUM(AS27:AS31)</f>
        <v>0</v>
      </c>
      <c r="AT26" s="391">
        <f t="shared" ref="AT26" si="30">SUM(AT27:AT31)</f>
        <v>0</v>
      </c>
      <c r="AU26" s="391">
        <f t="shared" ref="AU26" si="31">SUM(AU27:AU31)</f>
        <v>0</v>
      </c>
      <c r="AV26" s="391">
        <f t="shared" ref="AV26" si="32">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3">-E27+G27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3"/>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3"/>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3"/>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3"/>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4">SUM(E33:E34)</f>
        <v>0</v>
      </c>
      <c r="F32" s="574">
        <f t="shared" si="34"/>
        <v>0</v>
      </c>
      <c r="G32" s="431">
        <f t="shared" si="34"/>
        <v>0</v>
      </c>
      <c r="H32" s="431">
        <f t="shared" si="34"/>
        <v>0</v>
      </c>
      <c r="I32" s="550">
        <f t="shared" si="34"/>
        <v>0</v>
      </c>
      <c r="J32" s="549">
        <f t="shared" si="34"/>
        <v>0</v>
      </c>
      <c r="K32" s="550">
        <f t="shared" si="34"/>
        <v>0</v>
      </c>
      <c r="L32" s="551">
        <f t="shared" si="34"/>
        <v>0</v>
      </c>
      <c r="M32" s="551"/>
      <c r="N32" s="480">
        <f>SUM(N33:N34)</f>
        <v>0</v>
      </c>
      <c r="O32" s="480">
        <f>SUM(O33:O34)</f>
        <v>0</v>
      </c>
      <c r="P32" s="481">
        <f>SUM(P33:P34)</f>
        <v>0</v>
      </c>
      <c r="Q32" s="482">
        <f>SUM(Q33:Q34)</f>
        <v>0</v>
      </c>
      <c r="R32" s="482">
        <f t="shared" ref="R32:AV32" si="35">SUM(R33:R34)</f>
        <v>0</v>
      </c>
      <c r="S32" s="482">
        <f t="shared" si="35"/>
        <v>0</v>
      </c>
      <c r="T32" s="482">
        <f t="shared" si="35"/>
        <v>0</v>
      </c>
      <c r="U32" s="482">
        <f t="shared" si="35"/>
        <v>0</v>
      </c>
      <c r="V32" s="482">
        <f t="shared" si="35"/>
        <v>0</v>
      </c>
      <c r="W32" s="482">
        <f t="shared" si="35"/>
        <v>0</v>
      </c>
      <c r="X32" s="482">
        <f t="shared" si="35"/>
        <v>0</v>
      </c>
      <c r="Y32" s="482">
        <f t="shared" si="35"/>
        <v>0</v>
      </c>
      <c r="Z32" s="482">
        <f t="shared" si="35"/>
        <v>0</v>
      </c>
      <c r="AA32" s="482">
        <f t="shared" si="35"/>
        <v>0</v>
      </c>
      <c r="AB32" s="482">
        <f t="shared" si="35"/>
        <v>0</v>
      </c>
      <c r="AC32" s="482">
        <f t="shared" si="35"/>
        <v>0</v>
      </c>
      <c r="AD32" s="483">
        <f t="shared" si="35"/>
        <v>0</v>
      </c>
      <c r="AE32" s="482">
        <f t="shared" si="35"/>
        <v>0</v>
      </c>
      <c r="AF32" s="482">
        <f t="shared" si="35"/>
        <v>0</v>
      </c>
      <c r="AG32" s="482">
        <f t="shared" si="35"/>
        <v>0</v>
      </c>
      <c r="AH32" s="482">
        <f t="shared" si="35"/>
        <v>0</v>
      </c>
      <c r="AI32" s="482">
        <f t="shared" si="35"/>
        <v>0</v>
      </c>
      <c r="AJ32" s="482">
        <f t="shared" si="35"/>
        <v>0</v>
      </c>
      <c r="AK32" s="482">
        <f t="shared" si="35"/>
        <v>0</v>
      </c>
      <c r="AL32" s="482">
        <f t="shared" si="35"/>
        <v>0</v>
      </c>
      <c r="AM32" s="482">
        <f t="shared" si="35"/>
        <v>0</v>
      </c>
      <c r="AN32" s="482">
        <f t="shared" si="35"/>
        <v>0</v>
      </c>
      <c r="AO32" s="482">
        <f t="shared" si="35"/>
        <v>0</v>
      </c>
      <c r="AP32" s="483">
        <f t="shared" ref="AP32" si="36">SUM(AP33:AP34)</f>
        <v>0</v>
      </c>
      <c r="AQ32" s="482">
        <f t="shared" si="35"/>
        <v>0</v>
      </c>
      <c r="AR32" s="482">
        <f t="shared" si="35"/>
        <v>0</v>
      </c>
      <c r="AS32" s="482">
        <f t="shared" si="35"/>
        <v>0</v>
      </c>
      <c r="AT32" s="482">
        <f t="shared" si="35"/>
        <v>0</v>
      </c>
      <c r="AU32" s="482">
        <f t="shared" si="35"/>
        <v>0</v>
      </c>
      <c r="AV32" s="482">
        <f t="shared" si="35"/>
        <v>0</v>
      </c>
      <c r="AW32" s="248">
        <f t="shared" si="4"/>
        <v>0</v>
      </c>
      <c r="AX32" s="244">
        <f t="shared" si="5"/>
        <v>0</v>
      </c>
      <c r="AY32" s="553">
        <f t="shared" si="6"/>
        <v>0</v>
      </c>
    </row>
    <row r="33" spans="1:51" s="4" customFormat="1" ht="15" hidden="1" customHeight="1" x14ac:dyDescent="0.2">
      <c r="A33" s="150"/>
      <c r="B33" s="459"/>
      <c r="C33" s="273"/>
      <c r="D33" s="273"/>
      <c r="E33" s="249"/>
      <c r="F33" s="552">
        <f t="shared" si="33"/>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3"/>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7">SUM(E36:E37)</f>
        <v>0</v>
      </c>
      <c r="F35" s="574">
        <f>SUM(F36:F37)</f>
        <v>0</v>
      </c>
      <c r="G35" s="431">
        <f>SUM(G36:G37)</f>
        <v>0</v>
      </c>
      <c r="H35" s="431">
        <f t="shared" si="37"/>
        <v>0</v>
      </c>
      <c r="I35" s="550">
        <f t="shared" si="37"/>
        <v>0</v>
      </c>
      <c r="J35" s="549">
        <f t="shared" si="37"/>
        <v>0</v>
      </c>
      <c r="K35" s="550">
        <f t="shared" si="37"/>
        <v>0</v>
      </c>
      <c r="L35" s="551">
        <f t="shared" si="37"/>
        <v>0</v>
      </c>
      <c r="M35" s="551"/>
      <c r="N35" s="480">
        <f>SUM(N36:N37)</f>
        <v>0</v>
      </c>
      <c r="O35" s="480">
        <f>SUM(O36:O37)</f>
        <v>0</v>
      </c>
      <c r="P35" s="481">
        <f>SUM(P36:P37)</f>
        <v>0</v>
      </c>
      <c r="Q35" s="482">
        <f>SUM(Q36:Q37)</f>
        <v>0</v>
      </c>
      <c r="R35" s="482">
        <f t="shared" ref="R35:AO35" si="38">SUM(R36:R37)</f>
        <v>0</v>
      </c>
      <c r="S35" s="482">
        <f t="shared" si="38"/>
        <v>0</v>
      </c>
      <c r="T35" s="482">
        <f t="shared" si="38"/>
        <v>0</v>
      </c>
      <c r="U35" s="482">
        <f t="shared" si="38"/>
        <v>0</v>
      </c>
      <c r="V35" s="482">
        <f t="shared" si="38"/>
        <v>0</v>
      </c>
      <c r="W35" s="482">
        <f t="shared" si="38"/>
        <v>0</v>
      </c>
      <c r="X35" s="482">
        <f t="shared" si="38"/>
        <v>0</v>
      </c>
      <c r="Y35" s="482">
        <f t="shared" si="38"/>
        <v>0</v>
      </c>
      <c r="Z35" s="482">
        <f t="shared" si="38"/>
        <v>0</v>
      </c>
      <c r="AA35" s="482">
        <f t="shared" si="38"/>
        <v>0</v>
      </c>
      <c r="AB35" s="482">
        <f t="shared" si="38"/>
        <v>0</v>
      </c>
      <c r="AC35" s="482">
        <f t="shared" si="38"/>
        <v>0</v>
      </c>
      <c r="AD35" s="483">
        <f t="shared" si="38"/>
        <v>0</v>
      </c>
      <c r="AE35" s="482">
        <f t="shared" si="38"/>
        <v>0</v>
      </c>
      <c r="AF35" s="482">
        <f t="shared" si="38"/>
        <v>0</v>
      </c>
      <c r="AG35" s="482">
        <f t="shared" si="38"/>
        <v>0</v>
      </c>
      <c r="AH35" s="482">
        <f t="shared" si="38"/>
        <v>0</v>
      </c>
      <c r="AI35" s="482">
        <f t="shared" si="38"/>
        <v>0</v>
      </c>
      <c r="AJ35" s="482">
        <f t="shared" si="38"/>
        <v>0</v>
      </c>
      <c r="AK35" s="482">
        <f t="shared" si="38"/>
        <v>0</v>
      </c>
      <c r="AL35" s="482">
        <f t="shared" si="38"/>
        <v>0</v>
      </c>
      <c r="AM35" s="482">
        <f t="shared" si="38"/>
        <v>0</v>
      </c>
      <c r="AN35" s="482">
        <f t="shared" si="38"/>
        <v>0</v>
      </c>
      <c r="AO35" s="482">
        <f t="shared" si="38"/>
        <v>0</v>
      </c>
      <c r="AP35" s="483">
        <f t="shared" ref="AP35:AV35" si="39">SUM(AP36:AP37)</f>
        <v>0</v>
      </c>
      <c r="AQ35" s="482">
        <f t="shared" si="39"/>
        <v>0</v>
      </c>
      <c r="AR35" s="482">
        <f t="shared" si="39"/>
        <v>0</v>
      </c>
      <c r="AS35" s="482">
        <f t="shared" si="39"/>
        <v>0</v>
      </c>
      <c r="AT35" s="482">
        <f t="shared" si="39"/>
        <v>0</v>
      </c>
      <c r="AU35" s="482">
        <f t="shared" si="39"/>
        <v>0</v>
      </c>
      <c r="AV35" s="482">
        <f t="shared" si="39"/>
        <v>0</v>
      </c>
      <c r="AW35" s="248">
        <f t="shared" si="4"/>
        <v>0</v>
      </c>
      <c r="AX35" s="244">
        <f t="shared" si="5"/>
        <v>0</v>
      </c>
      <c r="AY35" s="553">
        <f t="shared" si="6"/>
        <v>0</v>
      </c>
    </row>
    <row r="36" spans="1:51" s="4" customFormat="1" ht="15" hidden="1" customHeight="1" x14ac:dyDescent="0.2">
      <c r="A36" s="150"/>
      <c r="B36" s="459"/>
      <c r="C36" s="273"/>
      <c r="D36" s="273"/>
      <c r="E36" s="249"/>
      <c r="F36" s="552">
        <f t="shared" si="33"/>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3"/>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40">SUM(E39:E40)</f>
        <v>0</v>
      </c>
      <c r="F38" s="574">
        <f>SUM(F39:F40)</f>
        <v>0</v>
      </c>
      <c r="G38" s="431">
        <f>SUM(G39:G40)</f>
        <v>0</v>
      </c>
      <c r="H38" s="431">
        <f t="shared" si="40"/>
        <v>0</v>
      </c>
      <c r="I38" s="550">
        <f t="shared" si="40"/>
        <v>0</v>
      </c>
      <c r="J38" s="549">
        <f t="shared" si="40"/>
        <v>0</v>
      </c>
      <c r="K38" s="550">
        <f t="shared" si="40"/>
        <v>0</v>
      </c>
      <c r="L38" s="551">
        <f t="shared" si="40"/>
        <v>0</v>
      </c>
      <c r="M38" s="551"/>
      <c r="N38" s="480">
        <f>SUM(N39:N40)</f>
        <v>0</v>
      </c>
      <c r="O38" s="480">
        <f>SUM(O39:O40)</f>
        <v>0</v>
      </c>
      <c r="P38" s="481">
        <f>SUM(P39:P40)</f>
        <v>0</v>
      </c>
      <c r="Q38" s="482">
        <f>SUM(Q39:Q40)</f>
        <v>0</v>
      </c>
      <c r="R38" s="482">
        <f t="shared" ref="R38:AO38" si="41">SUM(R39:R40)</f>
        <v>0</v>
      </c>
      <c r="S38" s="482">
        <f t="shared" si="41"/>
        <v>0</v>
      </c>
      <c r="T38" s="482">
        <f t="shared" si="41"/>
        <v>0</v>
      </c>
      <c r="U38" s="482">
        <f t="shared" si="41"/>
        <v>0</v>
      </c>
      <c r="V38" s="482">
        <f t="shared" si="41"/>
        <v>0</v>
      </c>
      <c r="W38" s="482">
        <f t="shared" si="41"/>
        <v>0</v>
      </c>
      <c r="X38" s="482">
        <f t="shared" si="41"/>
        <v>0</v>
      </c>
      <c r="Y38" s="482">
        <f t="shared" si="41"/>
        <v>0</v>
      </c>
      <c r="Z38" s="482">
        <f t="shared" si="41"/>
        <v>0</v>
      </c>
      <c r="AA38" s="482">
        <f t="shared" si="41"/>
        <v>0</v>
      </c>
      <c r="AB38" s="482">
        <f t="shared" si="41"/>
        <v>0</v>
      </c>
      <c r="AC38" s="482">
        <f t="shared" si="41"/>
        <v>0</v>
      </c>
      <c r="AD38" s="483">
        <f t="shared" si="41"/>
        <v>0</v>
      </c>
      <c r="AE38" s="482">
        <f t="shared" si="41"/>
        <v>0</v>
      </c>
      <c r="AF38" s="482">
        <f t="shared" si="41"/>
        <v>0</v>
      </c>
      <c r="AG38" s="482">
        <f t="shared" si="41"/>
        <v>0</v>
      </c>
      <c r="AH38" s="482">
        <f t="shared" si="41"/>
        <v>0</v>
      </c>
      <c r="AI38" s="482">
        <f t="shared" si="41"/>
        <v>0</v>
      </c>
      <c r="AJ38" s="482">
        <f t="shared" si="41"/>
        <v>0</v>
      </c>
      <c r="AK38" s="482">
        <f t="shared" si="41"/>
        <v>0</v>
      </c>
      <c r="AL38" s="482">
        <f t="shared" si="41"/>
        <v>0</v>
      </c>
      <c r="AM38" s="482">
        <f t="shared" si="41"/>
        <v>0</v>
      </c>
      <c r="AN38" s="482">
        <f t="shared" si="41"/>
        <v>0</v>
      </c>
      <c r="AO38" s="482">
        <f t="shared" si="41"/>
        <v>0</v>
      </c>
      <c r="AP38" s="483">
        <f t="shared" ref="AP38:AV38" si="42">SUM(AP39:AP40)</f>
        <v>0</v>
      </c>
      <c r="AQ38" s="482">
        <f t="shared" si="42"/>
        <v>0</v>
      </c>
      <c r="AR38" s="482">
        <f t="shared" si="42"/>
        <v>0</v>
      </c>
      <c r="AS38" s="482">
        <f t="shared" si="42"/>
        <v>0</v>
      </c>
      <c r="AT38" s="482">
        <f t="shared" si="42"/>
        <v>0</v>
      </c>
      <c r="AU38" s="482">
        <f t="shared" si="42"/>
        <v>0</v>
      </c>
      <c r="AV38" s="482">
        <f t="shared" si="42"/>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3"/>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3"/>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3">SUM(P40:AV40)</f>
        <v>0</v>
      </c>
      <c r="AX40" s="244">
        <f t="shared" ref="AX40:AX66" si="44">+AW40+N40</f>
        <v>0</v>
      </c>
      <c r="AY40" s="553">
        <f t="shared" ref="AY40:AY66" si="45">+G40-AX40</f>
        <v>0</v>
      </c>
    </row>
    <row r="41" spans="1:51" s="4" customFormat="1" ht="15" hidden="1" customHeight="1" x14ac:dyDescent="0.2">
      <c r="A41" s="557"/>
      <c r="B41" s="576"/>
      <c r="C41" s="450"/>
      <c r="D41" s="450"/>
      <c r="E41" s="431">
        <f t="shared" ref="E41:L41" si="46">SUM(E42:E43)</f>
        <v>0</v>
      </c>
      <c r="F41" s="574">
        <f>SUM(F42:F43)</f>
        <v>0</v>
      </c>
      <c r="G41" s="431">
        <f>SUM(G42:G43)</f>
        <v>0</v>
      </c>
      <c r="H41" s="431">
        <f t="shared" si="46"/>
        <v>0</v>
      </c>
      <c r="I41" s="550">
        <f t="shared" si="46"/>
        <v>0</v>
      </c>
      <c r="J41" s="549">
        <f t="shared" si="46"/>
        <v>0</v>
      </c>
      <c r="K41" s="550">
        <f t="shared" si="46"/>
        <v>0</v>
      </c>
      <c r="L41" s="551">
        <f t="shared" si="46"/>
        <v>0</v>
      </c>
      <c r="M41" s="551"/>
      <c r="N41" s="480"/>
      <c r="O41" s="220"/>
      <c r="P41" s="481">
        <f>SUM(P42:P43)</f>
        <v>0</v>
      </c>
      <c r="Q41" s="482">
        <f>SUM(Q42:Q43)</f>
        <v>0</v>
      </c>
      <c r="R41" s="482">
        <f t="shared" ref="R41:AO41" si="47">SUM(R42:R43)</f>
        <v>0</v>
      </c>
      <c r="S41" s="482">
        <f t="shared" si="47"/>
        <v>0</v>
      </c>
      <c r="T41" s="482">
        <f t="shared" si="47"/>
        <v>0</v>
      </c>
      <c r="U41" s="482">
        <f t="shared" si="47"/>
        <v>0</v>
      </c>
      <c r="V41" s="482">
        <f t="shared" si="47"/>
        <v>0</v>
      </c>
      <c r="W41" s="482">
        <f t="shared" si="47"/>
        <v>0</v>
      </c>
      <c r="X41" s="482">
        <f t="shared" si="47"/>
        <v>0</v>
      </c>
      <c r="Y41" s="482">
        <f t="shared" si="47"/>
        <v>0</v>
      </c>
      <c r="Z41" s="482">
        <f t="shared" si="47"/>
        <v>0</v>
      </c>
      <c r="AA41" s="482">
        <f t="shared" si="47"/>
        <v>0</v>
      </c>
      <c r="AB41" s="482">
        <f t="shared" si="47"/>
        <v>0</v>
      </c>
      <c r="AC41" s="482">
        <f t="shared" si="47"/>
        <v>0</v>
      </c>
      <c r="AD41" s="483">
        <f t="shared" si="47"/>
        <v>0</v>
      </c>
      <c r="AE41" s="482">
        <f t="shared" si="47"/>
        <v>0</v>
      </c>
      <c r="AF41" s="482">
        <f t="shared" si="47"/>
        <v>0</v>
      </c>
      <c r="AG41" s="482">
        <f t="shared" si="47"/>
        <v>0</v>
      </c>
      <c r="AH41" s="482">
        <f t="shared" si="47"/>
        <v>0</v>
      </c>
      <c r="AI41" s="482">
        <f t="shared" si="47"/>
        <v>0</v>
      </c>
      <c r="AJ41" s="482">
        <f t="shared" si="47"/>
        <v>0</v>
      </c>
      <c r="AK41" s="482">
        <f t="shared" si="47"/>
        <v>0</v>
      </c>
      <c r="AL41" s="482">
        <f t="shared" si="47"/>
        <v>0</v>
      </c>
      <c r="AM41" s="482">
        <f t="shared" si="47"/>
        <v>0</v>
      </c>
      <c r="AN41" s="482">
        <f t="shared" si="47"/>
        <v>0</v>
      </c>
      <c r="AO41" s="482">
        <f t="shared" si="47"/>
        <v>0</v>
      </c>
      <c r="AP41" s="483">
        <f t="shared" ref="AP41:AV41" si="48">SUM(AP42:AP43)</f>
        <v>0</v>
      </c>
      <c r="AQ41" s="482">
        <f t="shared" si="48"/>
        <v>0</v>
      </c>
      <c r="AR41" s="482">
        <f t="shared" si="48"/>
        <v>0</v>
      </c>
      <c r="AS41" s="482">
        <f t="shared" si="48"/>
        <v>0</v>
      </c>
      <c r="AT41" s="482">
        <f t="shared" si="48"/>
        <v>0</v>
      </c>
      <c r="AU41" s="482">
        <f t="shared" si="48"/>
        <v>0</v>
      </c>
      <c r="AV41" s="482">
        <f t="shared" si="48"/>
        <v>0</v>
      </c>
      <c r="AW41" s="248">
        <f t="shared" si="43"/>
        <v>0</v>
      </c>
      <c r="AX41" s="244">
        <f t="shared" si="44"/>
        <v>0</v>
      </c>
      <c r="AY41" s="553">
        <f t="shared" si="45"/>
        <v>0</v>
      </c>
    </row>
    <row r="42" spans="1:51" s="4" customFormat="1" ht="15" hidden="1" customHeight="1" x14ac:dyDescent="0.2">
      <c r="A42" s="151"/>
      <c r="B42" s="463"/>
      <c r="C42" s="273"/>
      <c r="D42" s="273"/>
      <c r="E42" s="249"/>
      <c r="F42" s="552">
        <f t="shared" si="33"/>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3"/>
        <v>0</v>
      </c>
      <c r="AX42" s="244">
        <f t="shared" si="44"/>
        <v>0</v>
      </c>
      <c r="AY42" s="553">
        <f t="shared" si="45"/>
        <v>0</v>
      </c>
    </row>
    <row r="43" spans="1:51" s="4" customFormat="1" ht="15" hidden="1" customHeight="1" thickBot="1" x14ac:dyDescent="0.25">
      <c r="A43" s="169"/>
      <c r="B43" s="461"/>
      <c r="C43" s="274"/>
      <c r="D43" s="274"/>
      <c r="E43" s="277"/>
      <c r="F43" s="552">
        <f t="shared" si="33"/>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3"/>
        <v>0</v>
      </c>
      <c r="AX43" s="244">
        <f t="shared" si="44"/>
        <v>0</v>
      </c>
      <c r="AY43" s="553">
        <f t="shared" si="45"/>
        <v>0</v>
      </c>
    </row>
    <row r="44" spans="1:51" s="4" customFormat="1" ht="15" hidden="1" customHeight="1" thickBot="1" x14ac:dyDescent="0.2">
      <c r="A44" s="557"/>
      <c r="B44" s="463"/>
      <c r="C44" s="450"/>
      <c r="D44" s="450"/>
      <c r="E44" s="431">
        <f t="shared" ref="E44:L44" si="49">SUM(E45:E46)</f>
        <v>0</v>
      </c>
      <c r="F44" s="574">
        <f t="shared" si="49"/>
        <v>0</v>
      </c>
      <c r="G44" s="431">
        <f t="shared" si="49"/>
        <v>0</v>
      </c>
      <c r="H44" s="431">
        <f t="shared" si="49"/>
        <v>0</v>
      </c>
      <c r="I44" s="550">
        <f t="shared" si="49"/>
        <v>0</v>
      </c>
      <c r="J44" s="549">
        <f t="shared" si="49"/>
        <v>0</v>
      </c>
      <c r="K44" s="550">
        <f t="shared" si="49"/>
        <v>0</v>
      </c>
      <c r="L44" s="551">
        <f t="shared" si="49"/>
        <v>0</v>
      </c>
      <c r="M44" s="551"/>
      <c r="N44" s="480">
        <f>SUM(N45:N46)</f>
        <v>0</v>
      </c>
      <c r="O44" s="480">
        <f>SUM(O45:O46)</f>
        <v>0</v>
      </c>
      <c r="P44" s="481">
        <f>SUM(P45:P46)</f>
        <v>0</v>
      </c>
      <c r="Q44" s="482">
        <f>SUM(Q45:Q46)</f>
        <v>0</v>
      </c>
      <c r="R44" s="482">
        <f t="shared" ref="R44:AO44" si="50">SUM(R45:R46)</f>
        <v>0</v>
      </c>
      <c r="S44" s="482">
        <f t="shared" si="50"/>
        <v>0</v>
      </c>
      <c r="T44" s="482">
        <f t="shared" si="50"/>
        <v>0</v>
      </c>
      <c r="U44" s="482">
        <f t="shared" si="50"/>
        <v>0</v>
      </c>
      <c r="V44" s="482">
        <f t="shared" si="50"/>
        <v>0</v>
      </c>
      <c r="W44" s="482">
        <f t="shared" si="50"/>
        <v>0</v>
      </c>
      <c r="X44" s="482">
        <f t="shared" si="50"/>
        <v>0</v>
      </c>
      <c r="Y44" s="482">
        <f t="shared" si="50"/>
        <v>0</v>
      </c>
      <c r="Z44" s="482">
        <f t="shared" si="50"/>
        <v>0</v>
      </c>
      <c r="AA44" s="482">
        <f t="shared" si="50"/>
        <v>0</v>
      </c>
      <c r="AB44" s="482">
        <f t="shared" si="50"/>
        <v>0</v>
      </c>
      <c r="AC44" s="482">
        <f t="shared" si="50"/>
        <v>0</v>
      </c>
      <c r="AD44" s="483">
        <f t="shared" si="50"/>
        <v>0</v>
      </c>
      <c r="AE44" s="482">
        <f t="shared" si="50"/>
        <v>0</v>
      </c>
      <c r="AF44" s="482">
        <f t="shared" si="50"/>
        <v>0</v>
      </c>
      <c r="AG44" s="482">
        <f t="shared" si="50"/>
        <v>0</v>
      </c>
      <c r="AH44" s="482">
        <f t="shared" si="50"/>
        <v>0</v>
      </c>
      <c r="AI44" s="482">
        <f t="shared" si="50"/>
        <v>0</v>
      </c>
      <c r="AJ44" s="482">
        <f t="shared" si="50"/>
        <v>0</v>
      </c>
      <c r="AK44" s="482">
        <f t="shared" si="50"/>
        <v>0</v>
      </c>
      <c r="AL44" s="482">
        <f t="shared" si="50"/>
        <v>0</v>
      </c>
      <c r="AM44" s="482">
        <f t="shared" si="50"/>
        <v>0</v>
      </c>
      <c r="AN44" s="482">
        <f t="shared" si="50"/>
        <v>0</v>
      </c>
      <c r="AO44" s="482">
        <f t="shared" si="50"/>
        <v>0</v>
      </c>
      <c r="AP44" s="483">
        <f t="shared" ref="AP44:AV44" si="51">SUM(AP45:AP46)</f>
        <v>0</v>
      </c>
      <c r="AQ44" s="482">
        <f t="shared" si="51"/>
        <v>0</v>
      </c>
      <c r="AR44" s="482">
        <f t="shared" si="51"/>
        <v>0</v>
      </c>
      <c r="AS44" s="482">
        <f t="shared" si="51"/>
        <v>0</v>
      </c>
      <c r="AT44" s="482">
        <f t="shared" si="51"/>
        <v>0</v>
      </c>
      <c r="AU44" s="482">
        <f t="shared" si="51"/>
        <v>0</v>
      </c>
      <c r="AV44" s="482">
        <f t="shared" si="51"/>
        <v>0</v>
      </c>
      <c r="AW44" s="248">
        <f t="shared" si="43"/>
        <v>0</v>
      </c>
      <c r="AX44" s="244">
        <f t="shared" si="44"/>
        <v>0</v>
      </c>
      <c r="AY44" s="553">
        <f t="shared" si="45"/>
        <v>0</v>
      </c>
    </row>
    <row r="45" spans="1:51" s="4" customFormat="1" ht="15" hidden="1" customHeight="1" x14ac:dyDescent="0.2">
      <c r="A45" s="151"/>
      <c r="B45" s="463"/>
      <c r="C45" s="273" t="s">
        <v>301</v>
      </c>
      <c r="D45" s="273"/>
      <c r="E45" s="249"/>
      <c r="F45" s="552">
        <f t="shared" si="33"/>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3"/>
        <v>0</v>
      </c>
      <c r="AX45" s="244">
        <f t="shared" si="44"/>
        <v>0</v>
      </c>
      <c r="AY45" s="553">
        <f t="shared" si="45"/>
        <v>0</v>
      </c>
    </row>
    <row r="46" spans="1:51" s="4" customFormat="1" ht="15" hidden="1" customHeight="1" thickBot="1" x14ac:dyDescent="0.25">
      <c r="A46" s="169"/>
      <c r="B46" s="461"/>
      <c r="C46" s="274"/>
      <c r="D46" s="274"/>
      <c r="E46" s="277"/>
      <c r="F46" s="552">
        <f t="shared" si="33"/>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3"/>
        <v>0</v>
      </c>
      <c r="AX46" s="244">
        <f t="shared" si="44"/>
        <v>0</v>
      </c>
      <c r="AY46" s="553">
        <f t="shared" si="45"/>
        <v>0</v>
      </c>
    </row>
    <row r="47" spans="1:51" s="4" customFormat="1" ht="15" hidden="1" customHeight="1" x14ac:dyDescent="0.2">
      <c r="A47" s="557"/>
      <c r="B47" s="576"/>
      <c r="C47" s="450"/>
      <c r="D47" s="450"/>
      <c r="E47" s="431">
        <f t="shared" ref="E47:L47" si="52">SUM(E48:E49)</f>
        <v>0</v>
      </c>
      <c r="F47" s="574">
        <f t="shared" si="52"/>
        <v>0</v>
      </c>
      <c r="G47" s="431">
        <f t="shared" si="52"/>
        <v>0</v>
      </c>
      <c r="H47" s="431">
        <f t="shared" si="52"/>
        <v>0</v>
      </c>
      <c r="I47" s="550">
        <f t="shared" si="52"/>
        <v>0</v>
      </c>
      <c r="J47" s="549">
        <f t="shared" si="52"/>
        <v>0</v>
      </c>
      <c r="K47" s="550">
        <f t="shared" si="52"/>
        <v>0</v>
      </c>
      <c r="L47" s="551">
        <f t="shared" si="52"/>
        <v>0</v>
      </c>
      <c r="M47" s="551"/>
      <c r="N47" s="480"/>
      <c r="O47" s="220"/>
      <c r="P47" s="481">
        <f>SUM(P48:P49)</f>
        <v>0</v>
      </c>
      <c r="Q47" s="482">
        <f>SUM(Q48:Q49)</f>
        <v>0</v>
      </c>
      <c r="R47" s="482">
        <f t="shared" ref="R47:AU47" si="53">SUM(R48:R49)</f>
        <v>0</v>
      </c>
      <c r="S47" s="482">
        <f t="shared" si="53"/>
        <v>0</v>
      </c>
      <c r="T47" s="482">
        <f t="shared" si="53"/>
        <v>0</v>
      </c>
      <c r="U47" s="482">
        <f t="shared" si="53"/>
        <v>0</v>
      </c>
      <c r="V47" s="482">
        <f t="shared" si="53"/>
        <v>0</v>
      </c>
      <c r="W47" s="482">
        <f t="shared" si="53"/>
        <v>0</v>
      </c>
      <c r="X47" s="482">
        <f t="shared" si="53"/>
        <v>0</v>
      </c>
      <c r="Y47" s="482">
        <f t="shared" si="53"/>
        <v>0</v>
      </c>
      <c r="Z47" s="482">
        <f t="shared" si="53"/>
        <v>0</v>
      </c>
      <c r="AA47" s="482">
        <f t="shared" si="53"/>
        <v>0</v>
      </c>
      <c r="AB47" s="482">
        <f t="shared" si="53"/>
        <v>0</v>
      </c>
      <c r="AC47" s="482">
        <f t="shared" si="53"/>
        <v>0</v>
      </c>
      <c r="AD47" s="483">
        <f t="shared" si="53"/>
        <v>0</v>
      </c>
      <c r="AE47" s="482">
        <f t="shared" si="53"/>
        <v>0</v>
      </c>
      <c r="AF47" s="482">
        <f t="shared" si="53"/>
        <v>0</v>
      </c>
      <c r="AG47" s="482">
        <f t="shared" si="53"/>
        <v>0</v>
      </c>
      <c r="AH47" s="482">
        <f t="shared" si="53"/>
        <v>0</v>
      </c>
      <c r="AI47" s="482">
        <f t="shared" si="53"/>
        <v>0</v>
      </c>
      <c r="AJ47" s="482">
        <f t="shared" si="53"/>
        <v>0</v>
      </c>
      <c r="AK47" s="482">
        <f t="shared" si="53"/>
        <v>0</v>
      </c>
      <c r="AL47" s="482">
        <f t="shared" si="53"/>
        <v>0</v>
      </c>
      <c r="AM47" s="482">
        <f t="shared" si="53"/>
        <v>0</v>
      </c>
      <c r="AN47" s="482">
        <f t="shared" si="53"/>
        <v>0</v>
      </c>
      <c r="AO47" s="482">
        <f t="shared" si="53"/>
        <v>0</v>
      </c>
      <c r="AP47" s="483">
        <f t="shared" ref="AP47:AV47" si="54">SUM(AP48:AP49)</f>
        <v>0</v>
      </c>
      <c r="AQ47" s="482">
        <f t="shared" si="53"/>
        <v>0</v>
      </c>
      <c r="AR47" s="482">
        <f t="shared" si="53"/>
        <v>0</v>
      </c>
      <c r="AS47" s="482">
        <f t="shared" si="53"/>
        <v>0</v>
      </c>
      <c r="AT47" s="482">
        <f t="shared" si="53"/>
        <v>0</v>
      </c>
      <c r="AU47" s="482">
        <f t="shared" si="53"/>
        <v>0</v>
      </c>
      <c r="AV47" s="482">
        <f t="shared" si="54"/>
        <v>0</v>
      </c>
      <c r="AW47" s="248">
        <f t="shared" si="43"/>
        <v>0</v>
      </c>
      <c r="AX47" s="244">
        <f t="shared" si="44"/>
        <v>0</v>
      </c>
      <c r="AY47" s="553">
        <f t="shared" si="45"/>
        <v>0</v>
      </c>
    </row>
    <row r="48" spans="1:51" s="4" customFormat="1" ht="15" hidden="1" customHeight="1" x14ac:dyDescent="0.2">
      <c r="A48" s="151"/>
      <c r="B48" s="463"/>
      <c r="C48" s="273"/>
      <c r="D48" s="273"/>
      <c r="E48" s="249"/>
      <c r="F48" s="552">
        <f t="shared" si="33"/>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3"/>
        <v>0</v>
      </c>
      <c r="AX48" s="244">
        <f t="shared" si="44"/>
        <v>0</v>
      </c>
      <c r="AY48" s="553">
        <f t="shared" si="45"/>
        <v>0</v>
      </c>
    </row>
    <row r="49" spans="1:51" s="4" customFormat="1" ht="15" hidden="1" customHeight="1" thickBot="1" x14ac:dyDescent="0.25">
      <c r="A49" s="169"/>
      <c r="B49" s="461"/>
      <c r="C49" s="274"/>
      <c r="D49" s="274"/>
      <c r="E49" s="277"/>
      <c r="F49" s="552">
        <f t="shared" si="33"/>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3"/>
        <v>0</v>
      </c>
      <c r="AX49" s="244">
        <f t="shared" si="44"/>
        <v>0</v>
      </c>
      <c r="AY49" s="553">
        <f t="shared" si="45"/>
        <v>0</v>
      </c>
    </row>
    <row r="50" spans="1:51" s="4" customFormat="1" ht="15" hidden="1" customHeight="1" x14ac:dyDescent="0.2">
      <c r="A50" s="557"/>
      <c r="B50" s="576"/>
      <c r="C50" s="450"/>
      <c r="D50" s="450"/>
      <c r="E50" s="431">
        <f t="shared" ref="E50:L50" si="55">SUM(E51:E52)</f>
        <v>0</v>
      </c>
      <c r="F50" s="574">
        <f t="shared" si="55"/>
        <v>0</v>
      </c>
      <c r="G50" s="431">
        <f t="shared" si="55"/>
        <v>0</v>
      </c>
      <c r="H50" s="431">
        <f t="shared" si="55"/>
        <v>0</v>
      </c>
      <c r="I50" s="550">
        <f t="shared" si="55"/>
        <v>0</v>
      </c>
      <c r="J50" s="549">
        <f t="shared" si="55"/>
        <v>0</v>
      </c>
      <c r="K50" s="550">
        <f t="shared" si="55"/>
        <v>0</v>
      </c>
      <c r="L50" s="551">
        <f t="shared" si="55"/>
        <v>0</v>
      </c>
      <c r="M50" s="551"/>
      <c r="N50" s="480">
        <f>SUM(N51:N52)</f>
        <v>0</v>
      </c>
      <c r="O50" s="480">
        <f>SUM(O51:O52)</f>
        <v>0</v>
      </c>
      <c r="P50" s="481">
        <f>SUM(P51:P52)</f>
        <v>0</v>
      </c>
      <c r="Q50" s="482">
        <f>SUM(Q51:Q52)</f>
        <v>0</v>
      </c>
      <c r="R50" s="482">
        <f t="shared" ref="R50:AO50" si="56">SUM(R51:R52)</f>
        <v>0</v>
      </c>
      <c r="S50" s="482">
        <f t="shared" si="56"/>
        <v>0</v>
      </c>
      <c r="T50" s="482">
        <f t="shared" si="56"/>
        <v>0</v>
      </c>
      <c r="U50" s="482">
        <f t="shared" si="56"/>
        <v>0</v>
      </c>
      <c r="V50" s="482">
        <f t="shared" si="56"/>
        <v>0</v>
      </c>
      <c r="W50" s="482">
        <f t="shared" si="56"/>
        <v>0</v>
      </c>
      <c r="X50" s="482">
        <f t="shared" si="56"/>
        <v>0</v>
      </c>
      <c r="Y50" s="482">
        <f t="shared" si="56"/>
        <v>0</v>
      </c>
      <c r="Z50" s="482">
        <f t="shared" si="56"/>
        <v>0</v>
      </c>
      <c r="AA50" s="482">
        <f t="shared" si="56"/>
        <v>0</v>
      </c>
      <c r="AB50" s="482">
        <f t="shared" si="56"/>
        <v>0</v>
      </c>
      <c r="AC50" s="482">
        <f t="shared" si="56"/>
        <v>0</v>
      </c>
      <c r="AD50" s="483">
        <f t="shared" si="56"/>
        <v>0</v>
      </c>
      <c r="AE50" s="482">
        <f t="shared" si="56"/>
        <v>0</v>
      </c>
      <c r="AF50" s="482">
        <f t="shared" si="56"/>
        <v>0</v>
      </c>
      <c r="AG50" s="482">
        <f t="shared" si="56"/>
        <v>0</v>
      </c>
      <c r="AH50" s="482">
        <f t="shared" si="56"/>
        <v>0</v>
      </c>
      <c r="AI50" s="482">
        <f t="shared" si="56"/>
        <v>0</v>
      </c>
      <c r="AJ50" s="482">
        <f t="shared" si="56"/>
        <v>0</v>
      </c>
      <c r="AK50" s="482">
        <f t="shared" si="56"/>
        <v>0</v>
      </c>
      <c r="AL50" s="482">
        <f t="shared" si="56"/>
        <v>0</v>
      </c>
      <c r="AM50" s="482">
        <f t="shared" si="56"/>
        <v>0</v>
      </c>
      <c r="AN50" s="482">
        <f t="shared" si="56"/>
        <v>0</v>
      </c>
      <c r="AO50" s="482">
        <f t="shared" si="56"/>
        <v>0</v>
      </c>
      <c r="AP50" s="483">
        <f t="shared" ref="AP50:AV50" si="57">SUM(AP51:AP52)</f>
        <v>0</v>
      </c>
      <c r="AQ50" s="482">
        <f t="shared" si="57"/>
        <v>0</v>
      </c>
      <c r="AR50" s="482">
        <f t="shared" si="57"/>
        <v>0</v>
      </c>
      <c r="AS50" s="482">
        <f t="shared" si="57"/>
        <v>0</v>
      </c>
      <c r="AT50" s="482">
        <f t="shared" si="57"/>
        <v>0</v>
      </c>
      <c r="AU50" s="482">
        <f t="shared" si="57"/>
        <v>0</v>
      </c>
      <c r="AV50" s="482">
        <f t="shared" si="57"/>
        <v>0</v>
      </c>
      <c r="AW50" s="248">
        <f t="shared" si="43"/>
        <v>0</v>
      </c>
      <c r="AX50" s="244">
        <f t="shared" si="44"/>
        <v>0</v>
      </c>
      <c r="AY50" s="553">
        <f t="shared" si="45"/>
        <v>0</v>
      </c>
    </row>
    <row r="51" spans="1:51" s="4" customFormat="1" ht="15" hidden="1" customHeight="1" thickBot="1" x14ac:dyDescent="0.2">
      <c r="A51" s="151"/>
      <c r="B51" s="463"/>
      <c r="C51" s="273"/>
      <c r="D51" s="273"/>
      <c r="E51" s="249"/>
      <c r="F51" s="552">
        <f t="shared" si="33"/>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3"/>
        <v>0</v>
      </c>
      <c r="AX51" s="244">
        <f t="shared" si="44"/>
        <v>0</v>
      </c>
      <c r="AY51" s="553">
        <f t="shared" si="45"/>
        <v>0</v>
      </c>
    </row>
    <row r="52" spans="1:51" s="4" customFormat="1" ht="15" hidden="1" customHeight="1" thickBot="1" x14ac:dyDescent="0.25">
      <c r="A52" s="169"/>
      <c r="B52" s="461"/>
      <c r="C52" s="274" t="s">
        <v>301</v>
      </c>
      <c r="D52" s="274"/>
      <c r="E52" s="277"/>
      <c r="F52" s="552">
        <f t="shared" si="33"/>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3"/>
        <v>0</v>
      </c>
      <c r="AX52" s="244">
        <f t="shared" si="44"/>
        <v>0</v>
      </c>
      <c r="AY52" s="553">
        <f t="shared" si="45"/>
        <v>0</v>
      </c>
    </row>
    <row r="53" spans="1:51" s="4" customFormat="1" ht="15" hidden="1" customHeight="1" x14ac:dyDescent="0.2">
      <c r="A53" s="557"/>
      <c r="B53" s="576"/>
      <c r="C53" s="450"/>
      <c r="D53" s="450"/>
      <c r="E53" s="431">
        <f t="shared" ref="E53:L53" si="58">SUM(E54:E55)</f>
        <v>0</v>
      </c>
      <c r="F53" s="574">
        <f t="shared" si="58"/>
        <v>0</v>
      </c>
      <c r="G53" s="431">
        <f t="shared" si="58"/>
        <v>0</v>
      </c>
      <c r="H53" s="431">
        <f t="shared" si="58"/>
        <v>0</v>
      </c>
      <c r="I53" s="550">
        <f t="shared" si="58"/>
        <v>0</v>
      </c>
      <c r="J53" s="549">
        <f t="shared" si="58"/>
        <v>0</v>
      </c>
      <c r="K53" s="550">
        <f t="shared" si="58"/>
        <v>0</v>
      </c>
      <c r="L53" s="551">
        <f t="shared" si="58"/>
        <v>0</v>
      </c>
      <c r="M53" s="551"/>
      <c r="N53" s="480">
        <f>SUM(N54:N55)</f>
        <v>0</v>
      </c>
      <c r="O53" s="480">
        <f>SUM(O54:O55)</f>
        <v>0</v>
      </c>
      <c r="P53" s="481">
        <f>SUM(P54:P55)</f>
        <v>0</v>
      </c>
      <c r="Q53" s="482">
        <f>SUM(Q54:Q55)</f>
        <v>0</v>
      </c>
      <c r="R53" s="482">
        <f t="shared" ref="R53:AV53" si="59">SUM(R54:R55)</f>
        <v>0</v>
      </c>
      <c r="S53" s="482">
        <f t="shared" si="59"/>
        <v>0</v>
      </c>
      <c r="T53" s="482">
        <f t="shared" si="59"/>
        <v>0</v>
      </c>
      <c r="U53" s="482">
        <f t="shared" si="59"/>
        <v>0</v>
      </c>
      <c r="V53" s="482">
        <f t="shared" si="59"/>
        <v>0</v>
      </c>
      <c r="W53" s="482">
        <f t="shared" si="59"/>
        <v>0</v>
      </c>
      <c r="X53" s="482">
        <f t="shared" si="59"/>
        <v>0</v>
      </c>
      <c r="Y53" s="482">
        <f t="shared" si="59"/>
        <v>0</v>
      </c>
      <c r="Z53" s="482">
        <f t="shared" si="59"/>
        <v>0</v>
      </c>
      <c r="AA53" s="482">
        <f t="shared" si="59"/>
        <v>0</v>
      </c>
      <c r="AB53" s="482">
        <f t="shared" si="59"/>
        <v>0</v>
      </c>
      <c r="AC53" s="482">
        <f t="shared" si="59"/>
        <v>0</v>
      </c>
      <c r="AD53" s="483">
        <f t="shared" si="59"/>
        <v>0</v>
      </c>
      <c r="AE53" s="575">
        <f t="shared" si="59"/>
        <v>0</v>
      </c>
      <c r="AF53" s="575">
        <f t="shared" si="59"/>
        <v>0</v>
      </c>
      <c r="AG53" s="575">
        <f t="shared" si="59"/>
        <v>0</v>
      </c>
      <c r="AH53" s="575">
        <f t="shared" si="59"/>
        <v>0</v>
      </c>
      <c r="AI53" s="575">
        <f t="shared" si="59"/>
        <v>0</v>
      </c>
      <c r="AJ53" s="482">
        <f t="shared" si="59"/>
        <v>0</v>
      </c>
      <c r="AK53" s="482">
        <f t="shared" si="59"/>
        <v>0</v>
      </c>
      <c r="AL53" s="482">
        <f t="shared" si="59"/>
        <v>0</v>
      </c>
      <c r="AM53" s="482">
        <f t="shared" si="59"/>
        <v>0</v>
      </c>
      <c r="AN53" s="482">
        <f t="shared" si="59"/>
        <v>0</v>
      </c>
      <c r="AO53" s="482">
        <f t="shared" si="59"/>
        <v>0</v>
      </c>
      <c r="AP53" s="483">
        <f t="shared" si="59"/>
        <v>0</v>
      </c>
      <c r="AQ53" s="575">
        <f t="shared" si="59"/>
        <v>0</v>
      </c>
      <c r="AR53" s="575">
        <f t="shared" si="59"/>
        <v>0</v>
      </c>
      <c r="AS53" s="575">
        <f t="shared" si="59"/>
        <v>0</v>
      </c>
      <c r="AT53" s="575">
        <f t="shared" si="59"/>
        <v>0</v>
      </c>
      <c r="AU53" s="575">
        <f t="shared" si="59"/>
        <v>0</v>
      </c>
      <c r="AV53" s="482">
        <f t="shared" si="59"/>
        <v>0</v>
      </c>
      <c r="AW53" s="248">
        <f t="shared" si="43"/>
        <v>0</v>
      </c>
      <c r="AX53" s="244">
        <f t="shared" si="44"/>
        <v>0</v>
      </c>
      <c r="AY53" s="553">
        <f t="shared" si="45"/>
        <v>0</v>
      </c>
    </row>
    <row r="54" spans="1:51" s="4" customFormat="1" ht="15" hidden="1" customHeight="1" x14ac:dyDescent="0.2">
      <c r="A54" s="150"/>
      <c r="B54" s="459"/>
      <c r="C54" s="273"/>
      <c r="D54" s="273"/>
      <c r="E54" s="249"/>
      <c r="F54" s="552">
        <f t="shared" si="33"/>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3"/>
        <v>0</v>
      </c>
      <c r="AX54" s="244">
        <f t="shared" si="44"/>
        <v>0</v>
      </c>
      <c r="AY54" s="553">
        <f t="shared" si="45"/>
        <v>0</v>
      </c>
    </row>
    <row r="55" spans="1:51" s="4" customFormat="1" ht="15" hidden="1" customHeight="1" thickBot="1" x14ac:dyDescent="0.25">
      <c r="A55" s="169"/>
      <c r="B55" s="461"/>
      <c r="C55" s="274"/>
      <c r="D55" s="274"/>
      <c r="E55" s="277"/>
      <c r="F55" s="552">
        <f t="shared" si="33"/>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3"/>
        <v>0</v>
      </c>
      <c r="AX55" s="244">
        <f t="shared" si="44"/>
        <v>0</v>
      </c>
      <c r="AY55" s="553">
        <f t="shared" si="45"/>
        <v>0</v>
      </c>
    </row>
    <row r="56" spans="1:51" s="4" customFormat="1" ht="15" hidden="1" customHeight="1" x14ac:dyDescent="0.2">
      <c r="A56" s="557"/>
      <c r="B56" s="576"/>
      <c r="C56" s="450"/>
      <c r="D56" s="450"/>
      <c r="E56" s="431">
        <f t="shared" ref="E56:L56" si="60">SUM(E57:E58)</f>
        <v>0</v>
      </c>
      <c r="F56" s="574">
        <f t="shared" si="60"/>
        <v>0</v>
      </c>
      <c r="G56" s="431">
        <f t="shared" si="60"/>
        <v>0</v>
      </c>
      <c r="H56" s="431">
        <f t="shared" si="60"/>
        <v>0</v>
      </c>
      <c r="I56" s="550">
        <f t="shared" si="60"/>
        <v>0</v>
      </c>
      <c r="J56" s="549">
        <f t="shared" si="60"/>
        <v>0</v>
      </c>
      <c r="K56" s="550">
        <f t="shared" si="60"/>
        <v>0</v>
      </c>
      <c r="L56" s="551">
        <f t="shared" si="60"/>
        <v>0</v>
      </c>
      <c r="M56" s="551"/>
      <c r="N56" s="480">
        <f>SUM(N57:N58)</f>
        <v>0</v>
      </c>
      <c r="O56" s="480">
        <f>SUM(O57:O58)</f>
        <v>0</v>
      </c>
      <c r="P56" s="481">
        <f>SUM(P57:P58)</f>
        <v>0</v>
      </c>
      <c r="Q56" s="482">
        <f>SUM(Q57:Q58)</f>
        <v>0</v>
      </c>
      <c r="R56" s="482">
        <f t="shared" ref="R56:AV56" si="61">SUM(R57:R58)</f>
        <v>0</v>
      </c>
      <c r="S56" s="482">
        <f t="shared" si="61"/>
        <v>0</v>
      </c>
      <c r="T56" s="482">
        <f t="shared" si="61"/>
        <v>0</v>
      </c>
      <c r="U56" s="482">
        <f t="shared" si="61"/>
        <v>0</v>
      </c>
      <c r="V56" s="482">
        <f t="shared" si="61"/>
        <v>0</v>
      </c>
      <c r="W56" s="482">
        <f t="shared" si="61"/>
        <v>0</v>
      </c>
      <c r="X56" s="482">
        <f t="shared" si="61"/>
        <v>0</v>
      </c>
      <c r="Y56" s="482">
        <f t="shared" si="61"/>
        <v>0</v>
      </c>
      <c r="Z56" s="482">
        <f t="shared" si="61"/>
        <v>0</v>
      </c>
      <c r="AA56" s="482">
        <f t="shared" si="61"/>
        <v>0</v>
      </c>
      <c r="AB56" s="482">
        <f t="shared" si="61"/>
        <v>0</v>
      </c>
      <c r="AC56" s="482">
        <f t="shared" si="61"/>
        <v>0</v>
      </c>
      <c r="AD56" s="483">
        <f t="shared" si="61"/>
        <v>0</v>
      </c>
      <c r="AE56" s="575">
        <f t="shared" si="61"/>
        <v>0</v>
      </c>
      <c r="AF56" s="575">
        <f t="shared" si="61"/>
        <v>0</v>
      </c>
      <c r="AG56" s="575">
        <f t="shared" si="61"/>
        <v>0</v>
      </c>
      <c r="AH56" s="575">
        <f t="shared" si="61"/>
        <v>0</v>
      </c>
      <c r="AI56" s="575">
        <f t="shared" si="61"/>
        <v>0</v>
      </c>
      <c r="AJ56" s="482">
        <f t="shared" si="61"/>
        <v>0</v>
      </c>
      <c r="AK56" s="482">
        <f t="shared" si="61"/>
        <v>0</v>
      </c>
      <c r="AL56" s="482">
        <f t="shared" si="61"/>
        <v>0</v>
      </c>
      <c r="AM56" s="482">
        <f t="shared" si="61"/>
        <v>0</v>
      </c>
      <c r="AN56" s="482">
        <f t="shared" si="61"/>
        <v>0</v>
      </c>
      <c r="AO56" s="482">
        <f t="shared" si="61"/>
        <v>0</v>
      </c>
      <c r="AP56" s="483">
        <f t="shared" si="61"/>
        <v>0</v>
      </c>
      <c r="AQ56" s="575">
        <f t="shared" si="61"/>
        <v>0</v>
      </c>
      <c r="AR56" s="575">
        <f t="shared" si="61"/>
        <v>0</v>
      </c>
      <c r="AS56" s="575">
        <f t="shared" si="61"/>
        <v>0</v>
      </c>
      <c r="AT56" s="575">
        <f t="shared" si="61"/>
        <v>0</v>
      </c>
      <c r="AU56" s="575">
        <f t="shared" si="61"/>
        <v>0</v>
      </c>
      <c r="AV56" s="482">
        <f t="shared" si="61"/>
        <v>0</v>
      </c>
      <c r="AW56" s="248">
        <f t="shared" si="43"/>
        <v>0</v>
      </c>
      <c r="AX56" s="244">
        <f t="shared" si="44"/>
        <v>0</v>
      </c>
      <c r="AY56" s="553">
        <f t="shared" si="45"/>
        <v>0</v>
      </c>
    </row>
    <row r="57" spans="1:51" s="4" customFormat="1" ht="15" hidden="1" customHeight="1" x14ac:dyDescent="0.2">
      <c r="A57" s="150"/>
      <c r="B57" s="459"/>
      <c r="C57" s="273"/>
      <c r="D57" s="273"/>
      <c r="E57" s="249"/>
      <c r="F57" s="552">
        <f t="shared" si="33"/>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3"/>
        <v>0</v>
      </c>
      <c r="AX57" s="244">
        <f t="shared" si="44"/>
        <v>0</v>
      </c>
      <c r="AY57" s="553">
        <f t="shared" si="45"/>
        <v>0</v>
      </c>
    </row>
    <row r="58" spans="1:51" s="4" customFormat="1" ht="15" hidden="1" customHeight="1" thickBot="1" x14ac:dyDescent="0.25">
      <c r="A58" s="169"/>
      <c r="B58" s="461"/>
      <c r="C58" s="274"/>
      <c r="D58" s="274"/>
      <c r="E58" s="277"/>
      <c r="F58" s="552">
        <f t="shared" si="33"/>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3"/>
        <v>0</v>
      </c>
      <c r="AX58" s="244">
        <f t="shared" si="44"/>
        <v>0</v>
      </c>
      <c r="AY58" s="553">
        <f t="shared" si="45"/>
        <v>0</v>
      </c>
    </row>
    <row r="59" spans="1:51" s="4" customFormat="1" ht="15" hidden="1" customHeight="1" x14ac:dyDescent="0.2">
      <c r="A59" s="557"/>
      <c r="B59" s="576"/>
      <c r="C59" s="450"/>
      <c r="D59" s="450"/>
      <c r="E59" s="431">
        <f t="shared" ref="E59:L59" si="62">SUM(E60:E61)</f>
        <v>0</v>
      </c>
      <c r="F59" s="574">
        <f t="shared" si="62"/>
        <v>0</v>
      </c>
      <c r="G59" s="431">
        <f t="shared" si="62"/>
        <v>0</v>
      </c>
      <c r="H59" s="431">
        <f t="shared" si="62"/>
        <v>0</v>
      </c>
      <c r="I59" s="550">
        <f t="shared" si="62"/>
        <v>0</v>
      </c>
      <c r="J59" s="549">
        <f t="shared" si="62"/>
        <v>0</v>
      </c>
      <c r="K59" s="550">
        <f t="shared" si="62"/>
        <v>0</v>
      </c>
      <c r="L59" s="551">
        <f t="shared" si="62"/>
        <v>0</v>
      </c>
      <c r="M59" s="551"/>
      <c r="N59" s="480">
        <f>SUM(N60:N61)</f>
        <v>0</v>
      </c>
      <c r="O59" s="480">
        <f>SUM(O60:O61)</f>
        <v>0</v>
      </c>
      <c r="P59" s="481">
        <f>SUM(P60:P61)</f>
        <v>0</v>
      </c>
      <c r="Q59" s="482">
        <f>SUM(Q60:Q61)</f>
        <v>0</v>
      </c>
      <c r="R59" s="482">
        <f t="shared" ref="R59:AV59" si="63">SUM(R60:R61)</f>
        <v>0</v>
      </c>
      <c r="S59" s="482">
        <f t="shared" si="63"/>
        <v>0</v>
      </c>
      <c r="T59" s="482">
        <f t="shared" si="63"/>
        <v>0</v>
      </c>
      <c r="U59" s="482">
        <f t="shared" si="63"/>
        <v>0</v>
      </c>
      <c r="V59" s="482">
        <f t="shared" si="63"/>
        <v>0</v>
      </c>
      <c r="W59" s="482">
        <f t="shared" si="63"/>
        <v>0</v>
      </c>
      <c r="X59" s="482">
        <f t="shared" si="63"/>
        <v>0</v>
      </c>
      <c r="Y59" s="482">
        <f t="shared" si="63"/>
        <v>0</v>
      </c>
      <c r="Z59" s="482">
        <f t="shared" si="63"/>
        <v>0</v>
      </c>
      <c r="AA59" s="482">
        <f t="shared" si="63"/>
        <v>0</v>
      </c>
      <c r="AB59" s="482">
        <f t="shared" si="63"/>
        <v>0</v>
      </c>
      <c r="AC59" s="482">
        <f t="shared" si="63"/>
        <v>0</v>
      </c>
      <c r="AD59" s="483">
        <f t="shared" si="63"/>
        <v>0</v>
      </c>
      <c r="AE59" s="575">
        <f t="shared" si="63"/>
        <v>0</v>
      </c>
      <c r="AF59" s="575">
        <f t="shared" si="63"/>
        <v>0</v>
      </c>
      <c r="AG59" s="575">
        <f t="shared" si="63"/>
        <v>0</v>
      </c>
      <c r="AH59" s="575">
        <f t="shared" si="63"/>
        <v>0</v>
      </c>
      <c r="AI59" s="575">
        <f t="shared" si="63"/>
        <v>0</v>
      </c>
      <c r="AJ59" s="482">
        <f t="shared" si="63"/>
        <v>0</v>
      </c>
      <c r="AK59" s="482">
        <f t="shared" si="63"/>
        <v>0</v>
      </c>
      <c r="AL59" s="482">
        <f t="shared" si="63"/>
        <v>0</v>
      </c>
      <c r="AM59" s="482">
        <f t="shared" si="63"/>
        <v>0</v>
      </c>
      <c r="AN59" s="482">
        <f t="shared" si="63"/>
        <v>0</v>
      </c>
      <c r="AO59" s="482">
        <f t="shared" si="63"/>
        <v>0</v>
      </c>
      <c r="AP59" s="483">
        <f t="shared" si="63"/>
        <v>0</v>
      </c>
      <c r="AQ59" s="575">
        <f t="shared" si="63"/>
        <v>0</v>
      </c>
      <c r="AR59" s="575">
        <f t="shared" si="63"/>
        <v>0</v>
      </c>
      <c r="AS59" s="575">
        <f t="shared" si="63"/>
        <v>0</v>
      </c>
      <c r="AT59" s="575">
        <f t="shared" si="63"/>
        <v>0</v>
      </c>
      <c r="AU59" s="575">
        <f t="shared" si="63"/>
        <v>0</v>
      </c>
      <c r="AV59" s="482">
        <f t="shared" si="63"/>
        <v>0</v>
      </c>
      <c r="AW59" s="248">
        <f t="shared" si="43"/>
        <v>0</v>
      </c>
      <c r="AX59" s="244">
        <f t="shared" si="44"/>
        <v>0</v>
      </c>
      <c r="AY59" s="553">
        <f t="shared" si="45"/>
        <v>0</v>
      </c>
    </row>
    <row r="60" spans="1:51" s="4" customFormat="1" ht="15" hidden="1" customHeight="1" x14ac:dyDescent="0.2">
      <c r="A60" s="150"/>
      <c r="B60" s="459"/>
      <c r="C60" s="273"/>
      <c r="D60" s="273"/>
      <c r="E60" s="249"/>
      <c r="F60" s="552">
        <f t="shared" si="33"/>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3"/>
        <v>0</v>
      </c>
      <c r="AX60" s="244">
        <f t="shared" si="44"/>
        <v>0</v>
      </c>
      <c r="AY60" s="553">
        <f t="shared" si="45"/>
        <v>0</v>
      </c>
    </row>
    <row r="61" spans="1:51" s="4" customFormat="1" ht="15" hidden="1" customHeight="1" thickBot="1" x14ac:dyDescent="0.25">
      <c r="A61" s="170"/>
      <c r="B61" s="460"/>
      <c r="C61" s="274"/>
      <c r="D61" s="274"/>
      <c r="E61" s="277"/>
      <c r="F61" s="552">
        <f t="shared" si="33"/>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3"/>
        <v>0</v>
      </c>
      <c r="AX61" s="244">
        <f t="shared" si="44"/>
        <v>0</v>
      </c>
      <c r="AY61" s="553">
        <f t="shared" si="45"/>
        <v>0</v>
      </c>
    </row>
    <row r="62" spans="1:51" s="4" customFormat="1" ht="15" hidden="1" customHeight="1" x14ac:dyDescent="0.2">
      <c r="A62" s="558"/>
      <c r="B62" s="577"/>
      <c r="C62" s="578"/>
      <c r="D62" s="453"/>
      <c r="E62" s="431">
        <f t="shared" ref="E62:L62" si="64">SUM(E63:E64)</f>
        <v>0</v>
      </c>
      <c r="F62" s="574">
        <f t="shared" si="64"/>
        <v>0</v>
      </c>
      <c r="G62" s="431">
        <f t="shared" si="64"/>
        <v>0</v>
      </c>
      <c r="H62" s="431">
        <f t="shared" si="64"/>
        <v>0</v>
      </c>
      <c r="I62" s="550">
        <f t="shared" si="64"/>
        <v>0</v>
      </c>
      <c r="J62" s="549">
        <f t="shared" si="64"/>
        <v>0</v>
      </c>
      <c r="K62" s="550">
        <f t="shared" si="64"/>
        <v>0</v>
      </c>
      <c r="L62" s="551">
        <f t="shared" si="64"/>
        <v>0</v>
      </c>
      <c r="M62" s="551"/>
      <c r="N62" s="480">
        <f>SUM(N63:N64)</f>
        <v>0</v>
      </c>
      <c r="O62" s="480">
        <f>SUM(O63:O64)</f>
        <v>0</v>
      </c>
      <c r="P62" s="481">
        <f>SUM(P63:P64)</f>
        <v>0</v>
      </c>
      <c r="Q62" s="482">
        <f>SUM(Q63:Q64)</f>
        <v>0</v>
      </c>
      <c r="R62" s="482">
        <f t="shared" ref="R62:AV62" si="65">SUM(R63:R64)</f>
        <v>0</v>
      </c>
      <c r="S62" s="482">
        <f t="shared" si="65"/>
        <v>0</v>
      </c>
      <c r="T62" s="482">
        <f t="shared" si="65"/>
        <v>0</v>
      </c>
      <c r="U62" s="482">
        <f t="shared" si="65"/>
        <v>0</v>
      </c>
      <c r="V62" s="482">
        <f t="shared" si="65"/>
        <v>0</v>
      </c>
      <c r="W62" s="482">
        <f t="shared" si="65"/>
        <v>0</v>
      </c>
      <c r="X62" s="482">
        <f t="shared" si="65"/>
        <v>0</v>
      </c>
      <c r="Y62" s="482">
        <f t="shared" si="65"/>
        <v>0</v>
      </c>
      <c r="Z62" s="482">
        <f t="shared" si="65"/>
        <v>0</v>
      </c>
      <c r="AA62" s="482">
        <f t="shared" si="65"/>
        <v>0</v>
      </c>
      <c r="AB62" s="482">
        <f t="shared" si="65"/>
        <v>0</v>
      </c>
      <c r="AC62" s="482">
        <f t="shared" si="65"/>
        <v>0</v>
      </c>
      <c r="AD62" s="483">
        <f t="shared" si="65"/>
        <v>0</v>
      </c>
      <c r="AE62" s="575">
        <f t="shared" si="65"/>
        <v>0</v>
      </c>
      <c r="AF62" s="575">
        <f t="shared" si="65"/>
        <v>0</v>
      </c>
      <c r="AG62" s="575">
        <f t="shared" si="65"/>
        <v>0</v>
      </c>
      <c r="AH62" s="575">
        <f t="shared" si="65"/>
        <v>0</v>
      </c>
      <c r="AI62" s="575">
        <f t="shared" si="65"/>
        <v>0</v>
      </c>
      <c r="AJ62" s="482">
        <f t="shared" si="65"/>
        <v>0</v>
      </c>
      <c r="AK62" s="482">
        <f t="shared" si="65"/>
        <v>0</v>
      </c>
      <c r="AL62" s="482">
        <f t="shared" si="65"/>
        <v>0</v>
      </c>
      <c r="AM62" s="482">
        <f t="shared" si="65"/>
        <v>0</v>
      </c>
      <c r="AN62" s="482">
        <f t="shared" si="65"/>
        <v>0</v>
      </c>
      <c r="AO62" s="482">
        <f t="shared" si="65"/>
        <v>0</v>
      </c>
      <c r="AP62" s="483">
        <f t="shared" si="65"/>
        <v>0</v>
      </c>
      <c r="AQ62" s="575">
        <f t="shared" si="65"/>
        <v>0</v>
      </c>
      <c r="AR62" s="575">
        <f t="shared" si="65"/>
        <v>0</v>
      </c>
      <c r="AS62" s="575">
        <f t="shared" si="65"/>
        <v>0</v>
      </c>
      <c r="AT62" s="575">
        <f t="shared" si="65"/>
        <v>0</v>
      </c>
      <c r="AU62" s="575">
        <f t="shared" si="65"/>
        <v>0</v>
      </c>
      <c r="AV62" s="482">
        <f t="shared" si="65"/>
        <v>0</v>
      </c>
      <c r="AW62" s="248">
        <f t="shared" si="43"/>
        <v>0</v>
      </c>
      <c r="AX62" s="244">
        <f t="shared" si="44"/>
        <v>0</v>
      </c>
      <c r="AY62" s="553">
        <f t="shared" si="45"/>
        <v>0</v>
      </c>
    </row>
    <row r="63" spans="1:51" s="4" customFormat="1" ht="15" hidden="1" customHeight="1" x14ac:dyDescent="0.2">
      <c r="A63" s="174"/>
      <c r="B63" s="465"/>
      <c r="C63" s="275"/>
      <c r="D63" s="275"/>
      <c r="E63" s="249"/>
      <c r="F63" s="552">
        <f t="shared" si="33"/>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3"/>
        <v>0</v>
      </c>
      <c r="AX63" s="244">
        <f t="shared" si="44"/>
        <v>0</v>
      </c>
      <c r="AY63" s="553">
        <f t="shared" si="45"/>
        <v>0</v>
      </c>
    </row>
    <row r="64" spans="1:51" s="4" customFormat="1" ht="15" hidden="1" customHeight="1" thickBot="1" x14ac:dyDescent="0.25">
      <c r="A64" s="179"/>
      <c r="B64" s="460"/>
      <c r="C64" s="276"/>
      <c r="D64" s="276"/>
      <c r="E64" s="277"/>
      <c r="F64" s="560">
        <f t="shared" si="33"/>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3"/>
        <v>0</v>
      </c>
      <c r="AX64" s="244">
        <f t="shared" si="44"/>
        <v>0</v>
      </c>
      <c r="AY64" s="553">
        <f t="shared" si="45"/>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3"/>
        <v>0</v>
      </c>
      <c r="AX65" s="244">
        <f t="shared" si="44"/>
        <v>0</v>
      </c>
      <c r="AY65" s="553">
        <f t="shared" si="45"/>
        <v>0</v>
      </c>
    </row>
    <row r="66" spans="1:51" s="565" customFormat="1" ht="22.5" customHeight="1" thickBot="1" x14ac:dyDescent="0.3">
      <c r="A66" s="561"/>
      <c r="B66" s="561"/>
      <c r="C66" s="454"/>
      <c r="D66" s="455"/>
      <c r="E66" s="485">
        <f t="shared" ref="E66:L66" si="66">SUM(E8,E26,E32,E35,E38,E41,E44,E47,E50,E53,E56,E59,E62)</f>
        <v>2400</v>
      </c>
      <c r="F66" s="562">
        <f t="shared" si="66"/>
        <v>0</v>
      </c>
      <c r="G66" s="485">
        <f t="shared" si="66"/>
        <v>2400</v>
      </c>
      <c r="H66" s="485">
        <f t="shared" si="66"/>
        <v>2415.02</v>
      </c>
      <c r="I66" s="563">
        <f t="shared" si="66"/>
        <v>0</v>
      </c>
      <c r="J66" s="562">
        <f t="shared" si="66"/>
        <v>0</v>
      </c>
      <c r="K66" s="563">
        <f t="shared" si="66"/>
        <v>0</v>
      </c>
      <c r="L66" s="563">
        <f t="shared" si="66"/>
        <v>0</v>
      </c>
      <c r="M66" s="563"/>
      <c r="N66" s="485">
        <f t="shared" ref="N66:AV66" si="67">SUM(N8,N26,N32,N35,N38,N41,N44,N47,N50,N53,N56,N59,N62)</f>
        <v>0</v>
      </c>
      <c r="O66" s="485">
        <f t="shared" ref="O66" si="68">SUM(O8,O26,O32,O35,O38,O41,O44,O47,O50,O53,O56,O59,O62)</f>
        <v>15.02</v>
      </c>
      <c r="P66" s="485">
        <f t="shared" si="67"/>
        <v>0</v>
      </c>
      <c r="Q66" s="485">
        <f t="shared" si="67"/>
        <v>0</v>
      </c>
      <c r="R66" s="485">
        <f t="shared" si="67"/>
        <v>0</v>
      </c>
      <c r="S66" s="485">
        <f t="shared" si="67"/>
        <v>0</v>
      </c>
      <c r="T66" s="485">
        <f t="shared" si="67"/>
        <v>0</v>
      </c>
      <c r="U66" s="485">
        <f t="shared" si="67"/>
        <v>0</v>
      </c>
      <c r="V66" s="485">
        <f t="shared" si="67"/>
        <v>0</v>
      </c>
      <c r="W66" s="485">
        <f t="shared" si="67"/>
        <v>0</v>
      </c>
      <c r="X66" s="485">
        <f t="shared" si="67"/>
        <v>0</v>
      </c>
      <c r="Y66" s="485">
        <f t="shared" si="67"/>
        <v>0</v>
      </c>
      <c r="Z66" s="485">
        <f t="shared" si="67"/>
        <v>0</v>
      </c>
      <c r="AA66" s="485">
        <f t="shared" si="67"/>
        <v>150</v>
      </c>
      <c r="AB66" s="485">
        <f t="shared" si="67"/>
        <v>150</v>
      </c>
      <c r="AC66" s="485">
        <f t="shared" si="67"/>
        <v>300</v>
      </c>
      <c r="AD66" s="486">
        <f t="shared" si="67"/>
        <v>150</v>
      </c>
      <c r="AE66" s="485">
        <f t="shared" si="67"/>
        <v>150</v>
      </c>
      <c r="AF66" s="485">
        <f t="shared" si="67"/>
        <v>450</v>
      </c>
      <c r="AG66" s="485">
        <f t="shared" si="67"/>
        <v>0</v>
      </c>
      <c r="AH66" s="485">
        <f t="shared" si="67"/>
        <v>0</v>
      </c>
      <c r="AI66" s="485">
        <f t="shared" si="67"/>
        <v>0</v>
      </c>
      <c r="AJ66" s="485">
        <f t="shared" si="67"/>
        <v>0</v>
      </c>
      <c r="AK66" s="485">
        <f t="shared" si="67"/>
        <v>450</v>
      </c>
      <c r="AL66" s="485">
        <f t="shared" si="67"/>
        <v>0</v>
      </c>
      <c r="AM66" s="485">
        <f t="shared" si="67"/>
        <v>450</v>
      </c>
      <c r="AN66" s="485">
        <f t="shared" si="67"/>
        <v>0</v>
      </c>
      <c r="AO66" s="485">
        <f t="shared" si="67"/>
        <v>150</v>
      </c>
      <c r="AP66" s="486">
        <f t="shared" si="67"/>
        <v>0</v>
      </c>
      <c r="AQ66" s="485">
        <f t="shared" si="67"/>
        <v>0</v>
      </c>
      <c r="AR66" s="485">
        <f t="shared" si="67"/>
        <v>0</v>
      </c>
      <c r="AS66" s="485">
        <f t="shared" si="67"/>
        <v>0</v>
      </c>
      <c r="AT66" s="485">
        <f t="shared" si="67"/>
        <v>0</v>
      </c>
      <c r="AU66" s="485">
        <f t="shared" si="67"/>
        <v>0</v>
      </c>
      <c r="AV66" s="485">
        <f t="shared" si="67"/>
        <v>0</v>
      </c>
      <c r="AW66" s="485">
        <f t="shared" si="43"/>
        <v>2400</v>
      </c>
      <c r="AX66" s="485">
        <f t="shared" si="44"/>
        <v>2400</v>
      </c>
      <c r="AY66" s="564">
        <f t="shared" si="45"/>
        <v>0</v>
      </c>
    </row>
    <row r="67" spans="1:51" hidden="1" x14ac:dyDescent="0.25">
      <c r="A67" s="447"/>
      <c r="B67" s="447"/>
      <c r="C67" s="447"/>
      <c r="D67" s="447"/>
      <c r="E67" s="863"/>
      <c r="F67" s="863"/>
      <c r="G67" s="863"/>
      <c r="H67" s="863"/>
      <c r="I67" s="864"/>
      <c r="J67" s="865"/>
      <c r="K67" s="865"/>
      <c r="L67" s="865"/>
      <c r="M67" s="866"/>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483.00400000000002</v>
      </c>
      <c r="I70" s="566"/>
      <c r="J70" s="566"/>
      <c r="K70" s="566"/>
      <c r="L70" s="566"/>
      <c r="M70" s="566"/>
      <c r="N70" s="490">
        <f t="shared" ref="N70:W70" si="69">+N66*0.2</f>
        <v>0</v>
      </c>
      <c r="O70" s="490">
        <f t="shared" ref="O70" si="70">+O66*0.2</f>
        <v>3.004</v>
      </c>
      <c r="P70" s="490">
        <f t="shared" si="69"/>
        <v>0</v>
      </c>
      <c r="Q70" s="490">
        <f t="shared" si="69"/>
        <v>0</v>
      </c>
      <c r="R70" s="490">
        <f t="shared" si="69"/>
        <v>0</v>
      </c>
      <c r="S70" s="490">
        <f t="shared" si="69"/>
        <v>0</v>
      </c>
      <c r="T70" s="490">
        <f t="shared" si="69"/>
        <v>0</v>
      </c>
      <c r="U70" s="490">
        <f t="shared" si="69"/>
        <v>0</v>
      </c>
      <c r="V70" s="490">
        <f t="shared" si="69"/>
        <v>0</v>
      </c>
      <c r="W70" s="490">
        <f t="shared" si="69"/>
        <v>0</v>
      </c>
      <c r="X70" s="490">
        <f t="shared" ref="X70:AV70" si="71">+X66*0.2</f>
        <v>0</v>
      </c>
      <c r="Y70" s="490">
        <f t="shared" si="71"/>
        <v>0</v>
      </c>
      <c r="Z70" s="490">
        <f t="shared" si="71"/>
        <v>0</v>
      </c>
      <c r="AA70" s="490">
        <f t="shared" si="71"/>
        <v>30</v>
      </c>
      <c r="AB70" s="490">
        <f t="shared" si="71"/>
        <v>30</v>
      </c>
      <c r="AC70" s="490">
        <f t="shared" si="71"/>
        <v>60</v>
      </c>
      <c r="AD70" s="490">
        <f t="shared" si="71"/>
        <v>30</v>
      </c>
      <c r="AE70" s="490">
        <f t="shared" si="71"/>
        <v>30</v>
      </c>
      <c r="AF70" s="490">
        <f t="shared" si="71"/>
        <v>90</v>
      </c>
      <c r="AG70" s="490">
        <f t="shared" si="71"/>
        <v>0</v>
      </c>
      <c r="AH70" s="490">
        <f t="shared" si="71"/>
        <v>0</v>
      </c>
      <c r="AI70" s="490">
        <f t="shared" si="71"/>
        <v>0</v>
      </c>
      <c r="AJ70" s="490">
        <f t="shared" si="71"/>
        <v>0</v>
      </c>
      <c r="AK70" s="490">
        <f t="shared" si="71"/>
        <v>90</v>
      </c>
      <c r="AL70" s="490">
        <f t="shared" si="71"/>
        <v>0</v>
      </c>
      <c r="AM70" s="490">
        <f t="shared" si="71"/>
        <v>90</v>
      </c>
      <c r="AN70" s="490">
        <f t="shared" si="71"/>
        <v>0</v>
      </c>
      <c r="AO70" s="490">
        <f t="shared" si="71"/>
        <v>30</v>
      </c>
      <c r="AP70" s="490">
        <f t="shared" si="71"/>
        <v>0</v>
      </c>
      <c r="AQ70" s="490">
        <f t="shared" si="71"/>
        <v>0</v>
      </c>
      <c r="AR70" s="490">
        <f t="shared" si="71"/>
        <v>0</v>
      </c>
      <c r="AS70" s="490">
        <f t="shared" si="71"/>
        <v>0</v>
      </c>
      <c r="AT70" s="490">
        <f t="shared" si="71"/>
        <v>0</v>
      </c>
      <c r="AU70" s="490">
        <f t="shared" si="71"/>
        <v>0</v>
      </c>
      <c r="AV70" s="490">
        <f t="shared" si="71"/>
        <v>0</v>
      </c>
      <c r="AW70" s="490">
        <f>+AW66*0.2</f>
        <v>480</v>
      </c>
      <c r="AX70" s="490">
        <f>+AX66*0.2</f>
        <v>480</v>
      </c>
    </row>
    <row r="71" spans="1:51" ht="15.75" hidden="1" thickBot="1" x14ac:dyDescent="0.3">
      <c r="C71" s="456" t="s">
        <v>59</v>
      </c>
      <c r="E71" s="566"/>
      <c r="F71" s="566"/>
      <c r="G71" s="566"/>
      <c r="H71" s="490">
        <f>SUM(H66:H70)</f>
        <v>2898.0239999999999</v>
      </c>
      <c r="I71" s="566"/>
      <c r="J71" s="566"/>
      <c r="K71" s="566"/>
      <c r="L71" s="566"/>
      <c r="M71" s="566"/>
      <c r="N71" s="490"/>
      <c r="O71" s="220"/>
      <c r="P71" s="490">
        <f t="shared" ref="P71:W71" si="72">SUM(P66:P70)</f>
        <v>0</v>
      </c>
      <c r="Q71" s="490">
        <f t="shared" si="72"/>
        <v>0</v>
      </c>
      <c r="R71" s="490">
        <f t="shared" si="72"/>
        <v>0</v>
      </c>
      <c r="S71" s="490">
        <f t="shared" si="72"/>
        <v>0</v>
      </c>
      <c r="T71" s="490">
        <f t="shared" si="72"/>
        <v>0</v>
      </c>
      <c r="U71" s="490">
        <f t="shared" si="72"/>
        <v>0</v>
      </c>
      <c r="V71" s="490">
        <f t="shared" si="72"/>
        <v>0</v>
      </c>
      <c r="W71" s="490">
        <f t="shared" si="72"/>
        <v>0</v>
      </c>
      <c r="X71" s="490">
        <f t="shared" ref="X71:AV71" si="73">SUM(X66:X70)</f>
        <v>0</v>
      </c>
      <c r="Y71" s="490">
        <f t="shared" si="73"/>
        <v>0</v>
      </c>
      <c r="Z71" s="490">
        <f t="shared" si="73"/>
        <v>0</v>
      </c>
      <c r="AA71" s="490">
        <f t="shared" si="73"/>
        <v>180</v>
      </c>
      <c r="AB71" s="490">
        <f t="shared" si="73"/>
        <v>180</v>
      </c>
      <c r="AC71" s="490">
        <f t="shared" si="73"/>
        <v>360</v>
      </c>
      <c r="AD71" s="490">
        <f t="shared" si="73"/>
        <v>180</v>
      </c>
      <c r="AE71" s="490">
        <f t="shared" si="73"/>
        <v>180</v>
      </c>
      <c r="AF71" s="490">
        <f t="shared" si="73"/>
        <v>540</v>
      </c>
      <c r="AG71" s="490">
        <f t="shared" si="73"/>
        <v>0</v>
      </c>
      <c r="AH71" s="490">
        <f t="shared" si="73"/>
        <v>0</v>
      </c>
      <c r="AI71" s="490">
        <f t="shared" si="73"/>
        <v>0</v>
      </c>
      <c r="AJ71" s="490">
        <f t="shared" si="73"/>
        <v>0</v>
      </c>
      <c r="AK71" s="490">
        <f t="shared" si="73"/>
        <v>540</v>
      </c>
      <c r="AL71" s="490">
        <f t="shared" si="73"/>
        <v>0</v>
      </c>
      <c r="AM71" s="490">
        <f t="shared" si="73"/>
        <v>540</v>
      </c>
      <c r="AN71" s="490">
        <f t="shared" si="73"/>
        <v>0</v>
      </c>
      <c r="AO71" s="490">
        <f t="shared" si="73"/>
        <v>180</v>
      </c>
      <c r="AP71" s="490">
        <f t="shared" si="73"/>
        <v>0</v>
      </c>
      <c r="AQ71" s="490">
        <f t="shared" si="73"/>
        <v>0</v>
      </c>
      <c r="AR71" s="490">
        <f t="shared" si="73"/>
        <v>0</v>
      </c>
      <c r="AS71" s="490">
        <f t="shared" si="73"/>
        <v>0</v>
      </c>
      <c r="AT71" s="490">
        <f t="shared" si="73"/>
        <v>0</v>
      </c>
      <c r="AU71" s="490">
        <f t="shared" si="73"/>
        <v>0</v>
      </c>
      <c r="AV71" s="490">
        <f t="shared" si="73"/>
        <v>0</v>
      </c>
      <c r="AW71" s="490">
        <f>SUM(AW66:AW70)</f>
        <v>2880</v>
      </c>
      <c r="AX71" s="490">
        <f>SUM(AX66:AX70)</f>
        <v>2880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4">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Network Neighbourhood Touring</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C700</v>
      </c>
      <c r="E3" s="212"/>
      <c r="F3" s="212"/>
      <c r="G3" s="885" t="str">
        <f>IF(F79&gt;D79,"Budget Revisions add cost.",":)")</f>
        <v>:)</v>
      </c>
      <c r="H3" s="885"/>
      <c r="I3" s="885"/>
      <c r="J3" s="885"/>
      <c r="K3" s="885"/>
      <c r="L3" s="886"/>
      <c r="M3" s="223"/>
      <c r="N3" s="893"/>
      <c r="O3" s="894"/>
      <c r="P3" s="894"/>
      <c r="Q3" s="894"/>
      <c r="R3" s="894"/>
      <c r="S3" s="894"/>
      <c r="T3" s="894"/>
      <c r="U3" s="894"/>
      <c r="V3" s="894"/>
      <c r="W3" s="894"/>
      <c r="X3" s="894"/>
      <c r="Y3" s="894"/>
      <c r="Z3" s="894"/>
      <c r="AA3" s="894"/>
      <c r="AB3" s="894"/>
    </row>
    <row r="4" spans="1:32" x14ac:dyDescent="0.25">
      <c r="A4" s="8"/>
      <c r="B4" s="9"/>
      <c r="C4" s="9"/>
      <c r="D4" s="147"/>
      <c r="E4" s="212"/>
      <c r="F4" s="212"/>
      <c r="G4" s="885" t="str">
        <f>IF(AE79&lt;0,"Actual plus expected cost is more than forecast",":)")</f>
        <v>:)</v>
      </c>
      <c r="H4" s="885"/>
      <c r="I4" s="885"/>
      <c r="J4" s="885"/>
      <c r="K4" s="885"/>
      <c r="L4" s="886"/>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95" t="s">
        <v>9</v>
      </c>
      <c r="O5" s="896"/>
      <c r="P5" s="896"/>
      <c r="Q5" s="896"/>
      <c r="R5" s="896"/>
      <c r="S5" s="896"/>
      <c r="T5" s="896"/>
      <c r="U5" s="896"/>
      <c r="V5" s="896"/>
      <c r="W5" s="896"/>
      <c r="X5" s="896"/>
      <c r="Y5" s="896"/>
      <c r="Z5" s="896"/>
      <c r="AA5" s="896"/>
      <c r="AB5" s="896"/>
    </row>
    <row r="6" spans="1:32" x14ac:dyDescent="0.25">
      <c r="A6" s="8"/>
      <c r="B6" s="8"/>
      <c r="C6" s="8"/>
      <c r="D6" s="887" t="s">
        <v>21</v>
      </c>
      <c r="E6" s="888"/>
      <c r="F6" s="888"/>
      <c r="G6" s="889"/>
      <c r="H6" s="890" t="s">
        <v>22</v>
      </c>
      <c r="I6" s="891"/>
      <c r="J6" s="891"/>
      <c r="K6" s="891"/>
      <c r="L6" s="892"/>
      <c r="M6" s="223"/>
      <c r="N6" s="897" t="s">
        <v>56</v>
      </c>
      <c r="O6" s="898"/>
      <c r="P6" s="898"/>
      <c r="Q6" s="898"/>
      <c r="R6" s="898"/>
      <c r="S6" s="898"/>
      <c r="T6" s="898"/>
      <c r="U6" s="898"/>
      <c r="V6" s="898"/>
      <c r="W6" s="897" t="s">
        <v>57</v>
      </c>
      <c r="X6" s="898"/>
      <c r="Y6" s="898"/>
      <c r="Z6" s="898"/>
      <c r="AA6" s="897">
        <v>2018</v>
      </c>
      <c r="AB6" s="898"/>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81"/>
      <c r="E80" s="881"/>
      <c r="F80" s="881"/>
      <c r="G80" s="881"/>
      <c r="H80" s="882"/>
      <c r="I80" s="883"/>
      <c r="J80" s="883"/>
      <c r="K80" s="883"/>
      <c r="L80" s="884"/>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8" activePane="bottomRight" state="frozen"/>
      <selection pane="topRight" activeCell="C1" sqref="C1"/>
      <selection pane="bottomLeft" activeCell="A8" sqref="A8"/>
      <selection pane="bottomRight" activeCell="R32" sqref="R32"/>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Network Neighbourhood Touring</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C700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5103</v>
      </c>
      <c r="I7" s="320" t="s">
        <v>5104</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5101</v>
      </c>
      <c r="V9" s="768"/>
      <c r="W9" s="769"/>
      <c r="X9" s="642"/>
    </row>
    <row r="10" spans="1:25" s="636" customFormat="1" x14ac:dyDescent="0.25">
      <c r="B10" s="814">
        <v>42767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4.6779999999999999</v>
      </c>
      <c r="E11" s="644">
        <v>3900</v>
      </c>
      <c r="F11" s="645">
        <v>1</v>
      </c>
      <c r="G11" s="646">
        <f>E11*F11</f>
        <v>3900</v>
      </c>
      <c r="H11" s="644">
        <v>0</v>
      </c>
      <c r="I11" s="645">
        <v>0</v>
      </c>
      <c r="J11" s="645">
        <v>0</v>
      </c>
      <c r="K11" s="645">
        <v>0</v>
      </c>
      <c r="L11" s="645">
        <v>0</v>
      </c>
      <c r="M11" s="640">
        <f>SUM(H11:L11)*F11</f>
        <v>0</v>
      </c>
      <c r="N11" s="639">
        <f>G11-M11</f>
        <v>3900</v>
      </c>
      <c r="O11" s="641">
        <f>N11*D11</f>
        <v>18244.2</v>
      </c>
      <c r="P11" s="641">
        <f>O11/6</f>
        <v>3040.7000000000003</v>
      </c>
      <c r="Q11" s="641">
        <f>O11-P11</f>
        <v>15203.5</v>
      </c>
      <c r="R11" s="647">
        <v>0.51029999999999998</v>
      </c>
      <c r="S11" s="640">
        <f>$N11*R11</f>
        <v>1990.1699999999998</v>
      </c>
      <c r="T11" s="641">
        <f>Q11*R11</f>
        <v>7758.3460499999992</v>
      </c>
      <c r="U11" s="648">
        <v>0.45</v>
      </c>
      <c r="V11" s="634">
        <f>$G11*U11</f>
        <v>1755</v>
      </c>
      <c r="W11" s="635">
        <f>T11*U11</f>
        <v>3491.2557224999996</v>
      </c>
      <c r="X11" s="642"/>
    </row>
    <row r="12" spans="1:25" s="636" customFormat="1" x14ac:dyDescent="0.25">
      <c r="B12" s="636" t="s">
        <v>5058</v>
      </c>
      <c r="C12" s="801"/>
      <c r="D12" s="643">
        <v>0</v>
      </c>
      <c r="E12" s="644">
        <v>0</v>
      </c>
      <c r="F12" s="649">
        <f>+F11</f>
        <v>1</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5096</v>
      </c>
      <c r="C13" s="801"/>
      <c r="D13" s="643">
        <v>0</v>
      </c>
      <c r="E13" s="644">
        <v>0</v>
      </c>
      <c r="F13" s="649">
        <f>+F11</f>
        <v>1</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5097</v>
      </c>
      <c r="C14" s="801"/>
      <c r="D14" s="643">
        <v>0</v>
      </c>
      <c r="E14" s="650">
        <f>SUM(E11:E13)</f>
        <v>3900</v>
      </c>
      <c r="F14" s="649">
        <f>+F11</f>
        <v>1</v>
      </c>
      <c r="G14" s="646"/>
      <c r="H14" s="650"/>
      <c r="I14" s="649"/>
      <c r="J14" s="649"/>
      <c r="K14" s="649"/>
      <c r="L14" s="649"/>
      <c r="M14" s="640"/>
      <c r="N14" s="639">
        <f>SUM(N11:N13)</f>
        <v>3900</v>
      </c>
      <c r="O14" s="899" t="s">
        <v>5059</v>
      </c>
      <c r="P14" s="899"/>
      <c r="Q14" s="900"/>
      <c r="R14" s="647">
        <v>0</v>
      </c>
      <c r="S14" s="640">
        <f>+(S11*R14)+(S12*R14)+(S13*R14)</f>
        <v>0</v>
      </c>
      <c r="T14" s="641">
        <f>-(+S14*D14)*(5/6)</f>
        <v>0</v>
      </c>
      <c r="U14" s="648">
        <v>0.1</v>
      </c>
      <c r="V14" s="634">
        <f>$G14*U11*U14</f>
        <v>0</v>
      </c>
      <c r="W14" s="635">
        <f>$D14*$N14*U11*U14*5/6</f>
        <v>0</v>
      </c>
      <c r="X14" s="642"/>
    </row>
    <row r="15" spans="1:25" s="636" customFormat="1" x14ac:dyDescent="0.25">
      <c r="B15" s="636" t="s">
        <v>5098</v>
      </c>
      <c r="C15" s="801"/>
      <c r="D15" s="651"/>
      <c r="E15" s="650"/>
      <c r="F15" s="649"/>
      <c r="G15" s="766">
        <f>SUM(G11:G14)</f>
        <v>3900</v>
      </c>
      <c r="H15" s="650"/>
      <c r="I15" s="649"/>
      <c r="J15" s="649"/>
      <c r="K15" s="649"/>
      <c r="L15" s="649"/>
      <c r="M15" s="766">
        <f>SUM(M11:M14)</f>
        <v>0</v>
      </c>
      <c r="N15" s="639"/>
      <c r="O15" s="764"/>
      <c r="P15" s="764"/>
      <c r="Q15" s="765"/>
      <c r="R15" s="642"/>
      <c r="S15" s="640"/>
      <c r="T15" s="770">
        <f>SUM(T11:T14)</f>
        <v>7758.3460499999992</v>
      </c>
      <c r="U15" s="648"/>
      <c r="V15" s="634"/>
      <c r="W15" s="635"/>
      <c r="X15" s="642"/>
    </row>
    <row r="16" spans="1:25" s="636" customFormat="1" x14ac:dyDescent="0.25">
      <c r="C16" s="801"/>
      <c r="D16" s="651"/>
      <c r="E16" s="650"/>
      <c r="F16" s="649"/>
      <c r="G16" s="646"/>
      <c r="H16" s="650"/>
      <c r="I16" s="649"/>
      <c r="J16" s="649"/>
      <c r="K16" s="649"/>
      <c r="L16" s="649"/>
      <c r="M16" s="780">
        <f>+M15/G15</f>
        <v>0</v>
      </c>
      <c r="N16" s="639"/>
      <c r="O16" s="764"/>
      <c r="P16" s="764"/>
      <c r="Q16" s="765"/>
      <c r="R16" s="642"/>
      <c r="S16" s="785"/>
      <c r="T16" s="641"/>
      <c r="U16" s="648"/>
      <c r="V16" s="634"/>
      <c r="W16" s="635"/>
      <c r="X16" s="642"/>
    </row>
    <row r="17" spans="2:24" s="636" customFormat="1" x14ac:dyDescent="0.25">
      <c r="B17" s="814">
        <v>42856</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5.1347230000000001</v>
      </c>
      <c r="E18" s="644">
        <v>4550</v>
      </c>
      <c r="F18" s="645">
        <v>1</v>
      </c>
      <c r="G18" s="646">
        <f>E18*F18</f>
        <v>4550</v>
      </c>
      <c r="H18" s="644">
        <v>0</v>
      </c>
      <c r="I18" s="645">
        <v>0</v>
      </c>
      <c r="J18" s="645">
        <v>0</v>
      </c>
      <c r="K18" s="645">
        <v>0</v>
      </c>
      <c r="L18" s="645">
        <v>0</v>
      </c>
      <c r="M18" s="640">
        <f>SUM(H18:L18)*F18</f>
        <v>0</v>
      </c>
      <c r="N18" s="639">
        <f>G18-M18</f>
        <v>4550</v>
      </c>
      <c r="O18" s="641">
        <f>N18*D18</f>
        <v>23362.98965</v>
      </c>
      <c r="P18" s="641">
        <f>O18/6</f>
        <v>3893.8316083333334</v>
      </c>
      <c r="Q18" s="641">
        <f>O18-P18</f>
        <v>19469.158041666666</v>
      </c>
      <c r="R18" s="647">
        <v>0.68569999999999998</v>
      </c>
      <c r="S18" s="640">
        <f>$N18*R18</f>
        <v>3119.9349999999999</v>
      </c>
      <c r="T18" s="641">
        <f>Q18*R18</f>
        <v>13350.001669170832</v>
      </c>
      <c r="U18" s="648"/>
      <c r="V18" s="634"/>
      <c r="W18" s="635"/>
      <c r="X18" s="642"/>
    </row>
    <row r="19" spans="2:24" s="636" customFormat="1" x14ac:dyDescent="0.25">
      <c r="B19" s="636" t="s">
        <v>5058</v>
      </c>
      <c r="C19" s="801"/>
      <c r="D19" s="643">
        <v>0</v>
      </c>
      <c r="E19" s="644">
        <v>0</v>
      </c>
      <c r="F19" s="649">
        <f>+F18</f>
        <v>1</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5096</v>
      </c>
      <c r="C20" s="801"/>
      <c r="D20" s="643">
        <v>0</v>
      </c>
      <c r="E20" s="644">
        <v>0</v>
      </c>
      <c r="F20" s="649">
        <f>+F18</f>
        <v>1</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5097</v>
      </c>
      <c r="C21" s="801"/>
      <c r="D21" s="643">
        <v>0</v>
      </c>
      <c r="E21" s="650">
        <f>SUM(E18:E20)</f>
        <v>4550</v>
      </c>
      <c r="F21" s="649">
        <f>+F18</f>
        <v>1</v>
      </c>
      <c r="G21" s="646"/>
      <c r="H21" s="650"/>
      <c r="I21" s="649"/>
      <c r="J21" s="649"/>
      <c r="K21" s="649"/>
      <c r="L21" s="649"/>
      <c r="M21" s="640"/>
      <c r="N21" s="639">
        <f>SUM(N18:N20)</f>
        <v>4550</v>
      </c>
      <c r="O21" s="899" t="s">
        <v>5059</v>
      </c>
      <c r="P21" s="899"/>
      <c r="Q21" s="900"/>
      <c r="R21" s="647">
        <v>0</v>
      </c>
      <c r="S21" s="640">
        <f>+(S18*R21)+(S19*R21)+(S20*R21)</f>
        <v>0</v>
      </c>
      <c r="T21" s="641">
        <f>-(+S21*D21)*(5/6)</f>
        <v>0</v>
      </c>
      <c r="U21" s="648"/>
      <c r="V21" s="634"/>
      <c r="W21" s="635"/>
      <c r="X21" s="642"/>
    </row>
    <row r="22" spans="2:24" s="636" customFormat="1" x14ac:dyDescent="0.25">
      <c r="B22" s="636" t="s">
        <v>5099</v>
      </c>
      <c r="C22" s="801"/>
      <c r="D22" s="651"/>
      <c r="E22" s="650"/>
      <c r="F22" s="649"/>
      <c r="G22" s="766">
        <f>SUM(G18:G21)</f>
        <v>4550</v>
      </c>
      <c r="H22" s="650"/>
      <c r="I22" s="649"/>
      <c r="J22" s="649"/>
      <c r="K22" s="649"/>
      <c r="L22" s="649"/>
      <c r="M22" s="766">
        <f>SUM(M18:M21)</f>
        <v>0</v>
      </c>
      <c r="N22" s="639"/>
      <c r="O22" s="764"/>
      <c r="P22" s="764"/>
      <c r="Q22" s="765"/>
      <c r="R22" s="647"/>
      <c r="S22" s="640"/>
      <c r="T22" s="770">
        <f>SUM(T18:T21)</f>
        <v>13350.001669170832</v>
      </c>
      <c r="U22" s="648"/>
      <c r="V22" s="634"/>
      <c r="W22" s="635"/>
      <c r="X22" s="642"/>
    </row>
    <row r="23" spans="2:24" s="636" customFormat="1" x14ac:dyDescent="0.25">
      <c r="C23" s="801"/>
      <c r="D23" s="651"/>
      <c r="E23" s="650"/>
      <c r="F23" s="649"/>
      <c r="G23" s="652"/>
      <c r="H23" s="650"/>
      <c r="I23" s="649"/>
      <c r="J23" s="649"/>
      <c r="K23" s="649"/>
      <c r="L23" s="649"/>
      <c r="M23" s="780">
        <f>+M22/G22</f>
        <v>0</v>
      </c>
      <c r="N23" s="654"/>
      <c r="O23" s="655"/>
      <c r="P23" s="655"/>
      <c r="Q23" s="655"/>
      <c r="R23" s="656"/>
      <c r="S23" s="653"/>
      <c r="T23" s="655"/>
      <c r="U23" s="657"/>
      <c r="V23" s="658"/>
      <c r="W23" s="659"/>
      <c r="X23" s="642"/>
    </row>
    <row r="24" spans="2:24" s="636" customFormat="1" x14ac:dyDescent="0.25">
      <c r="B24" s="814">
        <v>43009</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f>5.134723</f>
        <v>5.1347230000000001</v>
      </c>
      <c r="E25" s="644">
        <f>+E18*1.2</f>
        <v>5460</v>
      </c>
      <c r="F25" s="645">
        <v>1</v>
      </c>
      <c r="G25" s="646">
        <f>E25*F25</f>
        <v>5460</v>
      </c>
      <c r="H25" s="644">
        <v>0</v>
      </c>
      <c r="I25" s="645">
        <v>0</v>
      </c>
      <c r="J25" s="645">
        <v>0</v>
      </c>
      <c r="K25" s="645">
        <v>0</v>
      </c>
      <c r="L25" s="645">
        <v>0</v>
      </c>
      <c r="M25" s="640">
        <f>SUM(H25:L25)*F25</f>
        <v>0</v>
      </c>
      <c r="N25" s="639">
        <f>G25-M25</f>
        <v>5460</v>
      </c>
      <c r="O25" s="641">
        <f>N25*D25</f>
        <v>28035.587579999999</v>
      </c>
      <c r="P25" s="641">
        <f>O25/6</f>
        <v>4672.5979299999999</v>
      </c>
      <c r="Q25" s="641">
        <f>O25-P25</f>
        <v>23362.98965</v>
      </c>
      <c r="R25" s="647">
        <v>0.68569999999999998</v>
      </c>
      <c r="S25" s="640">
        <f>$N25*R25</f>
        <v>3743.922</v>
      </c>
      <c r="T25" s="641">
        <f>Q25*R25</f>
        <v>16020.002003005</v>
      </c>
      <c r="U25" s="657"/>
      <c r="V25" s="658"/>
      <c r="W25" s="659"/>
      <c r="X25" s="642"/>
    </row>
    <row r="26" spans="2:24" s="636" customFormat="1" x14ac:dyDescent="0.25">
      <c r="B26" s="636" t="s">
        <v>5058</v>
      </c>
      <c r="C26" s="801"/>
      <c r="D26" s="643">
        <v>0</v>
      </c>
      <c r="E26" s="644">
        <v>0</v>
      </c>
      <c r="F26" s="649">
        <f>+F25</f>
        <v>1</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5096</v>
      </c>
      <c r="C27" s="801"/>
      <c r="D27" s="643">
        <v>0</v>
      </c>
      <c r="E27" s="644">
        <v>0</v>
      </c>
      <c r="F27" s="649">
        <f>+F25</f>
        <v>1</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5097</v>
      </c>
      <c r="C28" s="801"/>
      <c r="D28" s="643">
        <v>0</v>
      </c>
      <c r="E28" s="650">
        <f>SUM(E25:E27)</f>
        <v>5460</v>
      </c>
      <c r="F28" s="649">
        <f>+F25</f>
        <v>1</v>
      </c>
      <c r="G28" s="646"/>
      <c r="H28" s="650"/>
      <c r="I28" s="649"/>
      <c r="J28" s="649"/>
      <c r="K28" s="649"/>
      <c r="L28" s="649"/>
      <c r="M28" s="640"/>
      <c r="N28" s="639">
        <f>SUM(N25:N27)</f>
        <v>5460</v>
      </c>
      <c r="O28" s="899" t="s">
        <v>5059</v>
      </c>
      <c r="P28" s="899"/>
      <c r="Q28" s="900"/>
      <c r="R28" s="647">
        <v>0</v>
      </c>
      <c r="S28" s="640">
        <f>+(S25*R28)+(S27*R28)</f>
        <v>0</v>
      </c>
      <c r="T28" s="641">
        <f>-(+S28*D28)*(5/6)</f>
        <v>0</v>
      </c>
      <c r="U28" s="657"/>
      <c r="V28" s="658"/>
      <c r="W28" s="659"/>
      <c r="X28" s="642"/>
    </row>
    <row r="29" spans="2:24" s="636" customFormat="1" x14ac:dyDescent="0.25">
      <c r="B29" s="636" t="s">
        <v>5100</v>
      </c>
      <c r="C29" s="801"/>
      <c r="D29" s="651"/>
      <c r="E29" s="650"/>
      <c r="F29" s="649"/>
      <c r="G29" s="766">
        <f>SUM(G25:G28)</f>
        <v>5460</v>
      </c>
      <c r="H29" s="650"/>
      <c r="I29" s="649"/>
      <c r="J29" s="649"/>
      <c r="K29" s="649"/>
      <c r="L29" s="649"/>
      <c r="M29" s="766">
        <f>SUM(M25:M28)</f>
        <v>0</v>
      </c>
      <c r="N29" s="639"/>
      <c r="O29" s="764"/>
      <c r="P29" s="764"/>
      <c r="Q29" s="765"/>
      <c r="R29" s="647"/>
      <c r="S29" s="640"/>
      <c r="T29" s="770">
        <f>SUM(T25:T28)</f>
        <v>16020.002003005</v>
      </c>
      <c r="U29" s="657"/>
      <c r="V29" s="658"/>
      <c r="W29" s="659"/>
      <c r="X29" s="642"/>
    </row>
    <row r="30" spans="2:24" s="636" customFormat="1" x14ac:dyDescent="0.25">
      <c r="C30" s="801"/>
      <c r="D30" s="651"/>
      <c r="E30" s="650"/>
      <c r="F30" s="649"/>
      <c r="G30" s="652"/>
      <c r="H30" s="650"/>
      <c r="I30" s="649"/>
      <c r="J30" s="649"/>
      <c r="K30" s="649"/>
      <c r="L30" s="649"/>
      <c r="M30" s="780">
        <f>+M29/G29</f>
        <v>0</v>
      </c>
      <c r="N30" s="654"/>
      <c r="O30" s="655"/>
      <c r="P30" s="655"/>
      <c r="Q30" s="655"/>
      <c r="R30" s="656"/>
      <c r="S30" s="653"/>
      <c r="T30" s="655"/>
      <c r="U30" s="657"/>
      <c r="V30" s="658"/>
      <c r="W30" s="659"/>
      <c r="X30" s="642"/>
    </row>
    <row r="31" spans="2:24" s="636" customFormat="1" x14ac:dyDescent="0.25">
      <c r="B31" s="814">
        <v>43132</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5.1347230000000001</v>
      </c>
      <c r="E32" s="644">
        <v>5460</v>
      </c>
      <c r="F32" s="645">
        <v>1</v>
      </c>
      <c r="G32" s="646">
        <f>E32*F32</f>
        <v>5460</v>
      </c>
      <c r="H32" s="644">
        <v>0</v>
      </c>
      <c r="I32" s="645">
        <v>0</v>
      </c>
      <c r="J32" s="645">
        <v>0</v>
      </c>
      <c r="K32" s="645">
        <v>0</v>
      </c>
      <c r="L32" s="645">
        <v>0</v>
      </c>
      <c r="M32" s="640">
        <f>SUM(H32:L32)*F32</f>
        <v>0</v>
      </c>
      <c r="N32" s="639">
        <f>G32-M32</f>
        <v>5460</v>
      </c>
      <c r="O32" s="641">
        <f>N32*D32</f>
        <v>28035.587579999999</v>
      </c>
      <c r="P32" s="641">
        <f>O32/6</f>
        <v>4672.5979299999999</v>
      </c>
      <c r="Q32" s="641">
        <f>O32-P32</f>
        <v>23362.98965</v>
      </c>
      <c r="R32" s="647">
        <v>0.68569999999999998</v>
      </c>
      <c r="S32" s="640">
        <f>$N32*R32</f>
        <v>3743.922</v>
      </c>
      <c r="T32" s="641">
        <f>Q32*R32</f>
        <v>16020.002003005</v>
      </c>
      <c r="U32" s="648">
        <v>0.45</v>
      </c>
      <c r="V32" s="634">
        <f>$G32*U32</f>
        <v>2457</v>
      </c>
      <c r="W32" s="635">
        <f>T32*U32</f>
        <v>7209.0009013522504</v>
      </c>
      <c r="X32" s="642"/>
    </row>
    <row r="33" spans="1:29" s="636" customFormat="1" x14ac:dyDescent="0.25">
      <c r="B33" s="636" t="s">
        <v>5058</v>
      </c>
      <c r="C33" s="801"/>
      <c r="D33" s="643">
        <v>0</v>
      </c>
      <c r="E33" s="644">
        <v>0</v>
      </c>
      <c r="F33" s="649">
        <f>+F32</f>
        <v>1</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5096</v>
      </c>
      <c r="C34" s="801"/>
      <c r="D34" s="643">
        <v>0</v>
      </c>
      <c r="E34" s="644">
        <v>0</v>
      </c>
      <c r="F34" s="649">
        <f>F32</f>
        <v>1</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5097</v>
      </c>
      <c r="C35" s="801"/>
      <c r="D35" s="643">
        <v>0</v>
      </c>
      <c r="E35" s="650">
        <f>SUM(E32:E34)</f>
        <v>5460</v>
      </c>
      <c r="F35" s="649">
        <f>F32</f>
        <v>1</v>
      </c>
      <c r="G35" s="646"/>
      <c r="H35" s="650"/>
      <c r="I35" s="649"/>
      <c r="J35" s="649"/>
      <c r="K35" s="649"/>
      <c r="L35" s="649"/>
      <c r="M35" s="640">
        <v>0</v>
      </c>
      <c r="N35" s="639">
        <f>SUM(N32:N34)</f>
        <v>5460</v>
      </c>
      <c r="O35" s="899" t="s">
        <v>5059</v>
      </c>
      <c r="P35" s="899"/>
      <c r="Q35" s="900"/>
      <c r="R35" s="647">
        <v>0</v>
      </c>
      <c r="S35" s="640">
        <f>+(S32*R35)+(S34*R35)</f>
        <v>0</v>
      </c>
      <c r="T35" s="641">
        <f>-(+S35*D35)*(5/6)</f>
        <v>0</v>
      </c>
      <c r="U35" s="648">
        <v>0.1</v>
      </c>
      <c r="V35" s="634">
        <f>$G35*U32*U35</f>
        <v>0</v>
      </c>
      <c r="W35" s="635">
        <f>$D35*$N35*U32*U35*5/6</f>
        <v>0</v>
      </c>
      <c r="X35" s="642"/>
    </row>
    <row r="36" spans="1:29" s="636" customFormat="1" x14ac:dyDescent="0.25">
      <c r="B36" s="636" t="s">
        <v>5102</v>
      </c>
      <c r="C36" s="801"/>
      <c r="D36" s="638"/>
      <c r="E36" s="650"/>
      <c r="F36" s="649"/>
      <c r="G36" s="766">
        <f>SUM(G32:G35)</f>
        <v>5460</v>
      </c>
      <c r="H36" s="650"/>
      <c r="I36" s="649"/>
      <c r="J36" s="649"/>
      <c r="K36" s="649"/>
      <c r="L36" s="649"/>
      <c r="M36" s="766">
        <f>SUM(M32:M35)</f>
        <v>0</v>
      </c>
      <c r="N36" s="639"/>
      <c r="O36" s="764"/>
      <c r="P36" s="764"/>
      <c r="Q36" s="765"/>
      <c r="R36" s="656"/>
      <c r="S36" s="640"/>
      <c r="T36" s="770">
        <f>SUM(T32:T35)</f>
        <v>16020.002003005</v>
      </c>
      <c r="U36" s="648"/>
      <c r="V36" s="634"/>
      <c r="W36" s="635"/>
      <c r="X36" s="642"/>
    </row>
    <row r="37" spans="1:29" s="636" customFormat="1" x14ac:dyDescent="0.25">
      <c r="D37" s="638"/>
      <c r="E37" s="639"/>
      <c r="F37" s="640"/>
      <c r="G37" s="646"/>
      <c r="H37" s="639"/>
      <c r="I37" s="677"/>
      <c r="J37" s="677"/>
      <c r="K37" s="640"/>
      <c r="L37" s="640"/>
      <c r="M37" s="780">
        <f>+M36/G36</f>
        <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5060</v>
      </c>
      <c r="C39" s="660"/>
      <c r="D39" s="661"/>
      <c r="E39" s="662"/>
      <c r="F39" s="663">
        <f>+F32+F25+F18+F11</f>
        <v>4</v>
      </c>
      <c r="G39" s="664">
        <f>+G36+G29+G22+G15</f>
        <v>19370</v>
      </c>
      <c r="H39" s="662"/>
      <c r="I39" s="663"/>
      <c r="J39" s="663"/>
      <c r="K39" s="663"/>
      <c r="L39" s="663"/>
      <c r="M39" s="664">
        <f>+M36+M29+M22+M15</f>
        <v>0</v>
      </c>
      <c r="N39" s="782">
        <f>+N14+N21+N28+N35</f>
        <v>19370</v>
      </c>
      <c r="O39" s="665">
        <f>SUM(O8:O37)</f>
        <v>97678.364809999999</v>
      </c>
      <c r="P39" s="665"/>
      <c r="Q39" s="665">
        <f>SUM(Q8:Q37)</f>
        <v>81398.637341666676</v>
      </c>
      <c r="R39" s="666"/>
      <c r="S39" s="663">
        <f>SUM(S8:S37)-S35-S28-S21-S14</f>
        <v>12597.949000000001</v>
      </c>
      <c r="T39" s="665">
        <f>+T36+T29+T22+T15</f>
        <v>53148.35172518083</v>
      </c>
      <c r="U39" s="667"/>
      <c r="V39" s="668">
        <f>SUM(V8:V37)</f>
        <v>4212</v>
      </c>
      <c r="W39" s="669">
        <f>SUM(W8:W37)</f>
        <v>10700.25662385225</v>
      </c>
      <c r="X39" s="670"/>
    </row>
    <row r="40" spans="1:29" s="637" customFormat="1" ht="15.75" thickTop="1" x14ac:dyDescent="0.25">
      <c r="A40" s="772"/>
      <c r="B40" s="772"/>
      <c r="C40" s="772"/>
      <c r="D40" s="773"/>
      <c r="E40" s="774"/>
      <c r="F40" s="774"/>
      <c r="G40" s="775"/>
      <c r="H40" s="774"/>
      <c r="I40" s="774" t="s">
        <v>5106</v>
      </c>
      <c r="J40" s="774"/>
      <c r="K40" s="774"/>
      <c r="L40" s="774"/>
      <c r="M40" s="781">
        <f>+M39/G39</f>
        <v>0</v>
      </c>
      <c r="N40" s="774"/>
      <c r="O40" s="773"/>
      <c r="P40" s="773"/>
      <c r="Q40" s="773"/>
      <c r="R40" s="783" t="s">
        <v>5105</v>
      </c>
      <c r="S40" s="774"/>
      <c r="T40" s="781">
        <f>+T39/Q39</f>
        <v>0.65293908425141445</v>
      </c>
      <c r="U40" s="776"/>
      <c r="V40" s="777"/>
      <c r="W40" s="778"/>
      <c r="X40" s="772"/>
    </row>
    <row r="41" spans="1:29" s="637" customFormat="1" x14ac:dyDescent="0.25">
      <c r="A41" s="772"/>
      <c r="B41" s="772"/>
      <c r="C41" s="772"/>
      <c r="D41" s="773"/>
      <c r="E41" s="774"/>
      <c r="F41" s="774"/>
      <c r="G41" s="775"/>
      <c r="H41" s="774"/>
      <c r="I41" s="774" t="s">
        <v>5110</v>
      </c>
      <c r="J41" s="774"/>
      <c r="K41" s="774"/>
      <c r="L41" s="774"/>
      <c r="M41" s="781">
        <f>+S39/G39</f>
        <v>0.65038456375838927</v>
      </c>
      <c r="N41" s="774"/>
      <c r="O41" s="773"/>
      <c r="P41" s="773"/>
      <c r="Q41" s="773"/>
      <c r="R41" s="783" t="s">
        <v>5107</v>
      </c>
      <c r="S41" s="774"/>
      <c r="T41" s="784">
        <f>+(T39/S39)*1.2</f>
        <v>5.0625718575473675</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5061</v>
      </c>
      <c r="E43" s="624" t="s">
        <v>5062</v>
      </c>
      <c r="F43" s="320" t="s">
        <v>5063</v>
      </c>
      <c r="G43" s="322" t="s">
        <v>5064</v>
      </c>
      <c r="H43" s="673" t="s">
        <v>5065</v>
      </c>
      <c r="I43" s="674" t="s">
        <v>5066</v>
      </c>
      <c r="J43" s="322" t="s">
        <v>5067</v>
      </c>
      <c r="K43" s="673" t="s">
        <v>5068</v>
      </c>
      <c r="L43" s="674" t="s">
        <v>5069</v>
      </c>
      <c r="M43" s="674" t="s">
        <v>5070</v>
      </c>
      <c r="N43" s="674" t="s">
        <v>5071</v>
      </c>
      <c r="O43" s="674" t="s">
        <v>5072</v>
      </c>
      <c r="P43" s="674" t="s">
        <v>5073</v>
      </c>
      <c r="Q43" s="322" t="s">
        <v>5074</v>
      </c>
      <c r="R43" s="673" t="s">
        <v>5075</v>
      </c>
      <c r="S43" s="322" t="s">
        <v>5076</v>
      </c>
      <c r="T43" s="675" t="s">
        <v>5077</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12597.949000000001</v>
      </c>
      <c r="E45" s="679">
        <v>2</v>
      </c>
      <c r="F45" s="680">
        <v>1</v>
      </c>
      <c r="G45" s="681">
        <f>IFERROR(D45/E45*F45,0)</f>
        <v>6298.9745000000003</v>
      </c>
      <c r="H45" s="682">
        <v>1.5</v>
      </c>
      <c r="I45" s="683">
        <f>H45*5/6</f>
        <v>1.25</v>
      </c>
      <c r="J45" s="683">
        <f>G45*I45</f>
        <v>7873.7181250000003</v>
      </c>
      <c r="K45" s="684">
        <v>0.2</v>
      </c>
      <c r="L45" s="681">
        <f>G45*K45</f>
        <v>1259.7949000000001</v>
      </c>
      <c r="M45" s="683">
        <v>1</v>
      </c>
      <c r="N45" s="683">
        <f>M45*5/6</f>
        <v>0.83333333333333337</v>
      </c>
      <c r="O45" s="683">
        <v>0.5</v>
      </c>
      <c r="P45" s="683">
        <f>N45-O45</f>
        <v>0.33333333333333337</v>
      </c>
      <c r="Q45" s="683">
        <f>L45*P45</f>
        <v>419.93163333333342</v>
      </c>
      <c r="R45" s="684">
        <v>1</v>
      </c>
      <c r="S45" s="683">
        <f>T39*R45</f>
        <v>53148.35172518083</v>
      </c>
      <c r="T45" s="685">
        <f>J45+Q45+S45</f>
        <v>61442.001483514163</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5078</v>
      </c>
      <c r="Q47" s="674" t="s">
        <v>5079</v>
      </c>
      <c r="R47" s="674" t="s">
        <v>5080</v>
      </c>
      <c r="S47" s="674" t="s">
        <v>5081</v>
      </c>
      <c r="T47" s="675" t="s">
        <v>5082</v>
      </c>
      <c r="U47" s="686" t="s">
        <v>5083</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1009.8186827784357</v>
      </c>
      <c r="R49" s="695">
        <v>1.2999999999999999E-2</v>
      </c>
      <c r="S49" s="683">
        <f>T39*R49</f>
        <v>690.92857242735079</v>
      </c>
      <c r="T49" s="683">
        <f>Q49+S49</f>
        <v>1700.7472552057866</v>
      </c>
      <c r="U49" s="696">
        <f>T45-T49</f>
        <v>59741.254228308375</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5111</v>
      </c>
      <c r="Q51" s="787"/>
      <c r="R51" s="788"/>
      <c r="S51" s="672"/>
      <c r="T51" s="672"/>
      <c r="U51" s="672"/>
      <c r="V51" s="672"/>
      <c r="W51" s="672"/>
      <c r="X51" s="671"/>
      <c r="Y51" s="671"/>
    </row>
    <row r="52" spans="2:29" x14ac:dyDescent="0.25">
      <c r="P52" s="789" t="s">
        <v>5112</v>
      </c>
      <c r="Q52" s="671"/>
      <c r="R52" s="790">
        <f>+T45</f>
        <v>61442.001483514163</v>
      </c>
    </row>
    <row r="53" spans="2:29" x14ac:dyDescent="0.25">
      <c r="P53" s="789" t="s">
        <v>5113</v>
      </c>
      <c r="Q53" s="671"/>
      <c r="R53" s="790">
        <f>-T49</f>
        <v>-1700.7472552057866</v>
      </c>
    </row>
    <row r="54" spans="2:29" x14ac:dyDescent="0.25">
      <c r="P54" s="791" t="s">
        <v>5114</v>
      </c>
      <c r="Q54" s="671"/>
      <c r="R54" s="790">
        <f>-((R52+R53)/6)</f>
        <v>-9956.8757047180625</v>
      </c>
    </row>
    <row r="55" spans="2:29" x14ac:dyDescent="0.25">
      <c r="P55" s="791" t="s">
        <v>5115</v>
      </c>
      <c r="Q55" s="671"/>
      <c r="R55" s="790">
        <f>+R52+R53+R54</f>
        <v>49784.378523590312</v>
      </c>
    </row>
    <row r="56" spans="2:29" x14ac:dyDescent="0.25">
      <c r="P56" s="791" t="s">
        <v>5116</v>
      </c>
      <c r="Q56" s="671"/>
      <c r="R56" s="802">
        <v>0.1</v>
      </c>
    </row>
    <row r="57" spans="2:29" ht="15.75" thickBot="1" x14ac:dyDescent="0.3">
      <c r="P57" s="792" t="s">
        <v>5117</v>
      </c>
      <c r="Q57" s="793"/>
      <c r="R57" s="794">
        <f>+R55*R56</f>
        <v>4978.4378523590312</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J9" sqref="J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2" t="str">
        <f>'Cover Sheet'!C3</f>
        <v>Network Neighbourhood Touring</v>
      </c>
      <c r="E1" s="903"/>
      <c r="F1" s="88"/>
      <c r="G1" s="52"/>
      <c r="H1" s="39"/>
    </row>
    <row r="2" spans="1:28" x14ac:dyDescent="0.25">
      <c r="A2" s="47"/>
      <c r="B2" s="47"/>
      <c r="C2" s="47"/>
      <c r="D2" s="47"/>
      <c r="E2" s="47"/>
      <c r="F2" s="89"/>
      <c r="G2" s="52"/>
      <c r="H2" s="39"/>
    </row>
    <row r="3" spans="1:28" x14ac:dyDescent="0.25">
      <c r="A3" s="47"/>
      <c r="B3" s="47"/>
      <c r="C3" s="48" t="s">
        <v>10</v>
      </c>
      <c r="D3" s="904" t="str">
        <f>'Cover Sheet'!C5</f>
        <v>C700</v>
      </c>
      <c r="E3" s="905"/>
      <c r="F3" s="88"/>
      <c r="G3" s="911"/>
      <c r="H3" s="911"/>
      <c r="I3" s="906"/>
      <c r="J3" s="906"/>
      <c r="K3" s="906"/>
      <c r="L3" s="906"/>
      <c r="M3" s="906"/>
      <c r="N3" s="906"/>
    </row>
    <row r="4" spans="1:28" x14ac:dyDescent="0.25">
      <c r="A4" s="47"/>
      <c r="B4" s="47"/>
      <c r="C4" s="48"/>
      <c r="D4" s="51"/>
      <c r="E4" s="51"/>
      <c r="F4" s="88"/>
      <c r="G4" s="52"/>
      <c r="H4" s="49"/>
      <c r="I4" s="53"/>
      <c r="J4" s="94"/>
      <c r="K4" s="43"/>
      <c r="L4" s="41"/>
      <c r="M4" s="53"/>
      <c r="N4" s="98"/>
    </row>
    <row r="5" spans="1:28" x14ac:dyDescent="0.25">
      <c r="A5" s="47"/>
      <c r="B5" s="47"/>
      <c r="C5" s="48"/>
      <c r="D5" s="907" t="str">
        <f>SUMMARY!O11</f>
        <v>Merchandise</v>
      </c>
      <c r="E5" s="908"/>
      <c r="F5" s="912" t="s">
        <v>27</v>
      </c>
      <c r="G5" s="913"/>
      <c r="H5" s="913"/>
      <c r="I5" s="913"/>
      <c r="J5" s="913"/>
      <c r="K5" s="913"/>
      <c r="L5" s="914"/>
      <c r="M5" s="42"/>
      <c r="N5" s="915" t="s">
        <v>28</v>
      </c>
      <c r="O5" s="916"/>
      <c r="P5" s="916"/>
      <c r="Q5" s="916"/>
      <c r="R5" s="916"/>
      <c r="S5" s="916"/>
      <c r="T5" s="917"/>
      <c r="U5" s="79"/>
      <c r="V5" s="925" t="s">
        <v>29</v>
      </c>
      <c r="W5" s="926"/>
      <c r="X5" s="926"/>
      <c r="Y5" s="926"/>
      <c r="Z5" s="926"/>
      <c r="AA5" s="926"/>
      <c r="AB5" s="927"/>
    </row>
    <row r="6" spans="1:28" x14ac:dyDescent="0.25">
      <c r="A6" s="47"/>
      <c r="B6" s="47"/>
      <c r="C6" s="47"/>
      <c r="D6" s="47"/>
      <c r="E6" s="47"/>
      <c r="F6" s="919" t="s">
        <v>17</v>
      </c>
      <c r="G6" s="920"/>
      <c r="H6" s="920"/>
      <c r="I6" s="54"/>
      <c r="J6" s="921" t="s">
        <v>18</v>
      </c>
      <c r="K6" s="921"/>
      <c r="L6" s="922"/>
      <c r="M6" s="55"/>
      <c r="N6" s="919" t="s">
        <v>17</v>
      </c>
      <c r="O6" s="920"/>
      <c r="P6" s="920"/>
      <c r="R6" s="921" t="s">
        <v>18</v>
      </c>
      <c r="S6" s="921"/>
      <c r="T6" s="922"/>
      <c r="U6" s="79"/>
      <c r="V6" s="919" t="s">
        <v>17</v>
      </c>
      <c r="W6" s="920"/>
      <c r="X6" s="920"/>
      <c r="Y6" s="79"/>
      <c r="Z6" s="921" t="s">
        <v>18</v>
      </c>
      <c r="AA6" s="921"/>
      <c r="AB6" s="922"/>
    </row>
    <row r="7" spans="1:28" ht="32.25" customHeight="1" thickBot="1" x14ac:dyDescent="0.3">
      <c r="A7" s="56" t="s">
        <v>0</v>
      </c>
      <c r="B7" s="57"/>
      <c r="C7" s="909" t="s">
        <v>8</v>
      </c>
      <c r="D7" s="909"/>
      <c r="E7" s="909"/>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0" t="s">
        <v>5155</v>
      </c>
      <c r="D8" s="910"/>
      <c r="E8" s="910"/>
      <c r="F8" s="133"/>
      <c r="G8" s="111"/>
      <c r="H8" s="136">
        <f t="shared" ref="H8:H33" si="0">F8*G8</f>
        <v>0</v>
      </c>
      <c r="I8" s="117"/>
      <c r="J8" s="109">
        <v>0</v>
      </c>
      <c r="K8" s="110">
        <v>0</v>
      </c>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1"/>
      <c r="D9" s="901"/>
      <c r="E9" s="90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1"/>
      <c r="D10" s="901"/>
      <c r="E10" s="90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1"/>
      <c r="D11" s="901"/>
      <c r="E11" s="90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1"/>
      <c r="D12" s="901"/>
      <c r="E12" s="90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1"/>
      <c r="D13" s="901"/>
      <c r="E13" s="90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1"/>
      <c r="D14" s="901"/>
      <c r="E14" s="90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1"/>
      <c r="D15" s="901"/>
      <c r="E15" s="90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1"/>
      <c r="D16" s="901"/>
      <c r="E16" s="90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1"/>
      <c r="D17" s="901"/>
      <c r="E17" s="90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1"/>
      <c r="D18" s="901"/>
      <c r="E18" s="90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1"/>
      <c r="D19" s="901"/>
      <c r="E19" s="90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1"/>
      <c r="D20" s="901"/>
      <c r="E20" s="90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1"/>
      <c r="D21" s="901"/>
      <c r="E21" s="90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1"/>
      <c r="D22" s="901"/>
      <c r="E22" s="90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1"/>
      <c r="D23" s="901"/>
      <c r="E23" s="90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1"/>
      <c r="D24" s="901"/>
      <c r="E24" s="90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1"/>
      <c r="D25" s="901"/>
      <c r="E25" s="90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1"/>
      <c r="D26" s="901"/>
      <c r="E26" s="90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1"/>
      <c r="D27" s="901"/>
      <c r="E27" s="90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1"/>
      <c r="D28" s="901"/>
      <c r="E28" s="90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1"/>
      <c r="D29" s="901"/>
      <c r="E29" s="90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1"/>
      <c r="D30" s="901"/>
      <c r="E30" s="90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1"/>
      <c r="D31" s="901"/>
      <c r="E31" s="90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1"/>
      <c r="D32" s="901"/>
      <c r="E32" s="90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18"/>
      <c r="D33" s="918"/>
      <c r="E33" s="918"/>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23" t="s">
        <v>26</v>
      </c>
      <c r="G34" s="924"/>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28" t="s">
        <v>32</v>
      </c>
      <c r="I38" s="928"/>
      <c r="J38" s="928"/>
      <c r="K38" s="929"/>
      <c r="L38" s="931">
        <f>SUM(L34-H34)</f>
        <v>0</v>
      </c>
      <c r="M38" s="932"/>
      <c r="P38" s="928" t="s">
        <v>33</v>
      </c>
      <c r="Q38" s="928"/>
      <c r="R38" s="928"/>
      <c r="S38" s="929"/>
      <c r="T38" s="933">
        <f>T34-P34</f>
        <v>0</v>
      </c>
      <c r="U38" s="934"/>
      <c r="X38" s="928" t="s">
        <v>34</v>
      </c>
      <c r="Y38" s="928"/>
      <c r="Z38" s="928"/>
      <c r="AA38" s="930"/>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2" t="str">
        <f>'Cover Sheet'!C3</f>
        <v>Network Neighbourhood Touring</v>
      </c>
      <c r="E1" s="903"/>
      <c r="F1" s="88"/>
      <c r="G1" s="52"/>
      <c r="H1" s="39"/>
    </row>
    <row r="2" spans="1:28" x14ac:dyDescent="0.25">
      <c r="A2" s="47"/>
      <c r="B2" s="47"/>
      <c r="C2" s="47"/>
      <c r="D2" s="47"/>
      <c r="E2" s="47"/>
      <c r="F2" s="89"/>
      <c r="G2" s="52"/>
      <c r="H2" s="39"/>
    </row>
    <row r="3" spans="1:28" x14ac:dyDescent="0.25">
      <c r="A3" s="47"/>
      <c r="B3" s="47"/>
      <c r="C3" s="48" t="s">
        <v>10</v>
      </c>
      <c r="D3" s="904" t="str">
        <f>'Cover Sheet'!C5</f>
        <v>C700</v>
      </c>
      <c r="E3" s="905"/>
      <c r="F3" s="88"/>
      <c r="G3" s="911"/>
      <c r="H3" s="911"/>
      <c r="I3" s="906"/>
      <c r="J3" s="906"/>
      <c r="K3" s="906"/>
      <c r="L3" s="906"/>
      <c r="M3" s="906"/>
      <c r="N3" s="906"/>
    </row>
    <row r="4" spans="1:28" x14ac:dyDescent="0.25">
      <c r="A4" s="47"/>
      <c r="B4" s="47"/>
      <c r="C4" s="48"/>
      <c r="D4" s="51"/>
      <c r="E4" s="51"/>
      <c r="F4" s="88"/>
      <c r="G4" s="52"/>
      <c r="H4" s="49"/>
      <c r="I4" s="53"/>
      <c r="J4" s="94"/>
      <c r="K4" s="43"/>
      <c r="L4" s="41"/>
      <c r="M4" s="53"/>
      <c r="N4" s="98"/>
    </row>
    <row r="5" spans="1:28" x14ac:dyDescent="0.25">
      <c r="A5" s="47"/>
      <c r="B5" s="47"/>
      <c r="C5" s="48"/>
      <c r="D5" s="907" t="str">
        <f>SUMMARY!O12</f>
        <v>Miscellaneous</v>
      </c>
      <c r="E5" s="908"/>
      <c r="F5" s="912" t="s">
        <v>27</v>
      </c>
      <c r="G5" s="913"/>
      <c r="H5" s="913"/>
      <c r="I5" s="913"/>
      <c r="J5" s="913"/>
      <c r="K5" s="913"/>
      <c r="L5" s="914"/>
      <c r="M5" s="42"/>
      <c r="N5" s="915" t="s">
        <v>28</v>
      </c>
      <c r="O5" s="916"/>
      <c r="P5" s="916"/>
      <c r="Q5" s="916"/>
      <c r="R5" s="916"/>
      <c r="S5" s="916"/>
      <c r="T5" s="917"/>
      <c r="U5" s="79"/>
      <c r="V5" s="925" t="s">
        <v>29</v>
      </c>
      <c r="W5" s="926"/>
      <c r="X5" s="926"/>
      <c r="Y5" s="926"/>
      <c r="Z5" s="926"/>
      <c r="AA5" s="926"/>
      <c r="AB5" s="927"/>
    </row>
    <row r="6" spans="1:28" x14ac:dyDescent="0.25">
      <c r="A6" s="47"/>
      <c r="B6" s="47"/>
      <c r="C6" s="47"/>
      <c r="D6" s="47"/>
      <c r="E6" s="47"/>
      <c r="F6" s="919" t="s">
        <v>17</v>
      </c>
      <c r="G6" s="920"/>
      <c r="H6" s="920"/>
      <c r="I6" s="54"/>
      <c r="J6" s="921" t="s">
        <v>18</v>
      </c>
      <c r="K6" s="921"/>
      <c r="L6" s="922"/>
      <c r="M6" s="55"/>
      <c r="N6" s="919" t="s">
        <v>17</v>
      </c>
      <c r="O6" s="920"/>
      <c r="P6" s="920"/>
      <c r="R6" s="921" t="s">
        <v>18</v>
      </c>
      <c r="S6" s="921"/>
      <c r="T6" s="922"/>
      <c r="U6" s="79"/>
      <c r="V6" s="919" t="s">
        <v>17</v>
      </c>
      <c r="W6" s="920"/>
      <c r="X6" s="920"/>
      <c r="Y6" s="79"/>
      <c r="Z6" s="921" t="s">
        <v>18</v>
      </c>
      <c r="AA6" s="921"/>
      <c r="AB6" s="922"/>
    </row>
    <row r="7" spans="1:28" ht="32.25" customHeight="1" thickBot="1" x14ac:dyDescent="0.3">
      <c r="A7" s="56" t="s">
        <v>0</v>
      </c>
      <c r="B7" s="57"/>
      <c r="C7" s="909" t="s">
        <v>8</v>
      </c>
      <c r="D7" s="909"/>
      <c r="E7" s="909"/>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0"/>
      <c r="D8" s="910"/>
      <c r="E8" s="910"/>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1"/>
      <c r="D9" s="901"/>
      <c r="E9" s="90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1"/>
      <c r="D10" s="901"/>
      <c r="E10" s="90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1"/>
      <c r="D11" s="901"/>
      <c r="E11" s="90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1"/>
      <c r="D12" s="901"/>
      <c r="E12" s="90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1"/>
      <c r="D13" s="901"/>
      <c r="E13" s="90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1"/>
      <c r="D14" s="901"/>
      <c r="E14" s="90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1"/>
      <c r="D15" s="901"/>
      <c r="E15" s="90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1"/>
      <c r="D16" s="901"/>
      <c r="E16" s="90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1"/>
      <c r="D17" s="901"/>
      <c r="E17" s="90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1"/>
      <c r="D18" s="901"/>
      <c r="E18" s="90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1"/>
      <c r="D19" s="901"/>
      <c r="E19" s="90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1"/>
      <c r="D20" s="901"/>
      <c r="E20" s="90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1"/>
      <c r="D21" s="901"/>
      <c r="E21" s="90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1"/>
      <c r="D22" s="901"/>
      <c r="E22" s="90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1"/>
      <c r="D23" s="901"/>
      <c r="E23" s="90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1"/>
      <c r="D24" s="901"/>
      <c r="E24" s="90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1"/>
      <c r="D25" s="901"/>
      <c r="E25" s="90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1"/>
      <c r="D26" s="901"/>
      <c r="E26" s="90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1"/>
      <c r="D27" s="901"/>
      <c r="E27" s="90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1"/>
      <c r="D28" s="901"/>
      <c r="E28" s="90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1"/>
      <c r="D29" s="901"/>
      <c r="E29" s="90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1"/>
      <c r="D30" s="901"/>
      <c r="E30" s="90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1"/>
      <c r="D31" s="901"/>
      <c r="E31" s="90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1"/>
      <c r="D32" s="901"/>
      <c r="E32" s="90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18"/>
      <c r="D33" s="918"/>
      <c r="E33" s="918"/>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23" t="s">
        <v>26</v>
      </c>
      <c r="G34" s="924"/>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28" t="s">
        <v>32</v>
      </c>
      <c r="I38" s="928"/>
      <c r="J38" s="928"/>
      <c r="K38" s="929"/>
      <c r="L38" s="931">
        <f>SUM(L34-H34)</f>
        <v>0</v>
      </c>
      <c r="M38" s="932"/>
      <c r="P38" s="928" t="s">
        <v>33</v>
      </c>
      <c r="Q38" s="928"/>
      <c r="R38" s="928"/>
      <c r="S38" s="929"/>
      <c r="T38" s="933">
        <f>T34-P34</f>
        <v>0</v>
      </c>
      <c r="U38" s="934"/>
      <c r="X38" s="928" t="s">
        <v>34</v>
      </c>
      <c r="Y38" s="928"/>
      <c r="Z38" s="928"/>
      <c r="AA38" s="930"/>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H35" sqref="H35"/>
    </sheetView>
  </sheetViews>
  <sheetFormatPr defaultRowHeight="15" x14ac:dyDescent="0.25"/>
  <cols>
    <col min="1" max="16384" width="9.140625" style="141"/>
  </cols>
  <sheetData>
    <row r="1" spans="1:10" x14ac:dyDescent="0.25">
      <c r="A1" s="698"/>
      <c r="B1" s="698" t="s">
        <v>5091</v>
      </c>
      <c r="C1" s="698"/>
      <c r="D1" s="698"/>
      <c r="E1" s="698" t="s">
        <v>5092</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128.62</v>
      </c>
      <c r="D4" s="698">
        <f>+SUMIF(Sheet1!$R:$R,'COL IJ'!$A4,Sheet1!U:U)</f>
        <v>0</v>
      </c>
      <c r="E4" s="698">
        <f t="shared" si="0"/>
        <v>128.62</v>
      </c>
      <c r="F4" s="698"/>
      <c r="G4" s="698">
        <f>+'Development R&amp;D'!N79</f>
        <v>0</v>
      </c>
      <c r="H4" s="698">
        <f>+'Development R&amp;D'!O79</f>
        <v>128.62</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200</v>
      </c>
      <c r="D8" s="698">
        <f>+SUMIF(Sheet1!$R:$R,'COL IJ'!$A8,Sheet1!U:U)</f>
        <v>1600</v>
      </c>
      <c r="E8" s="698">
        <f t="shared" si="0"/>
        <v>1800</v>
      </c>
      <c r="F8" s="698"/>
      <c r="G8" s="698">
        <f>+'Technical &amp; Production'!N122</f>
        <v>0</v>
      </c>
      <c r="H8" s="698">
        <f>+'Technical &amp; Production'!O122</f>
        <v>1800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3245</v>
      </c>
      <c r="D11" s="698">
        <f>+SUMIF(Sheet1!$R:$R,'COL IJ'!$A11,Sheet1!U:U)</f>
        <v>0</v>
      </c>
      <c r="E11" s="698">
        <f t="shared" si="0"/>
        <v>3245</v>
      </c>
      <c r="F11" s="698"/>
      <c r="G11" s="698">
        <f>+'Marketing Digital Comms'!N66</f>
        <v>0</v>
      </c>
      <c r="H11" s="698">
        <f>+'Marketing Digital Comms'!O66</f>
        <v>1700</v>
      </c>
      <c r="I11" s="698">
        <f t="shared" si="1"/>
        <v>0</v>
      </c>
      <c r="J11" s="698">
        <f t="shared" si="2"/>
        <v>1545</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15.02</v>
      </c>
      <c r="D16" s="698">
        <f>+SUMIF(Sheet1!$R:$R,'COL IJ'!$A16,Sheet1!U:U)</f>
        <v>0</v>
      </c>
      <c r="E16" s="698">
        <f t="shared" si="0"/>
        <v>15.02</v>
      </c>
      <c r="F16" s="698"/>
      <c r="G16" s="698">
        <f>+'Admin &amp; Misc'!N66</f>
        <v>0</v>
      </c>
      <c r="H16" s="698">
        <f>+'Admin &amp; Misc'!O66</f>
        <v>15.02</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18" sqref="C3:C18"/>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5120</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5121</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803">
        <v>344000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42517</v>
      </c>
      <c r="B24" s="24" t="s">
        <v>5122</v>
      </c>
      <c r="C24" s="24" t="s">
        <v>5123</v>
      </c>
      <c r="D24" s="24" t="s">
        <v>5124</v>
      </c>
      <c r="E24" s="24"/>
      <c r="F24" s="24"/>
      <c r="G24" s="1"/>
      <c r="H24" s="1"/>
      <c r="I24" s="1"/>
    </row>
    <row r="25" spans="1:9" ht="15" customHeight="1" x14ac:dyDescent="0.25">
      <c r="A25" s="154">
        <v>42538</v>
      </c>
      <c r="B25" s="24" t="s">
        <v>5122</v>
      </c>
      <c r="C25" s="24" t="s">
        <v>5125</v>
      </c>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1"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32" t="str">
        <f>'Cover Sheet'!C3</f>
        <v>Network Neighbourhood Touring</v>
      </c>
      <c r="C1" s="833"/>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34" t="str">
        <f>'Cover Sheet'!C5</f>
        <v>C700</v>
      </c>
      <c r="C3" s="835"/>
      <c r="I3" s="11"/>
      <c r="J3" s="11"/>
      <c r="K3" s="11"/>
      <c r="L3" s="11"/>
      <c r="M3" s="11"/>
    </row>
    <row r="4" spans="1:25" x14ac:dyDescent="0.25">
      <c r="A4" s="9"/>
      <c r="B4" s="6"/>
      <c r="C4" s="6"/>
      <c r="I4" s="11"/>
      <c r="J4" s="11"/>
      <c r="K4" s="11"/>
      <c r="L4" s="11"/>
      <c r="M4" s="11"/>
    </row>
    <row r="5" spans="1:25" x14ac:dyDescent="0.25">
      <c r="A5" s="9"/>
      <c r="B5" s="836" t="s">
        <v>16</v>
      </c>
      <c r="C5" s="837"/>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38" t="s">
        <v>21</v>
      </c>
      <c r="E7" s="839"/>
      <c r="F7" s="839"/>
      <c r="G7" s="839"/>
      <c r="H7" s="840"/>
      <c r="I7" s="838" t="s">
        <v>22</v>
      </c>
      <c r="J7" s="839"/>
      <c r="K7" s="839"/>
      <c r="L7" s="839"/>
      <c r="M7" s="840"/>
      <c r="O7" s="25"/>
      <c r="R7" s="14"/>
      <c r="T7" s="14"/>
      <c r="V7" s="14"/>
    </row>
    <row r="8" spans="1:25" ht="15.75" thickBot="1" x14ac:dyDescent="0.3">
      <c r="A8" s="842" t="s">
        <v>17</v>
      </c>
      <c r="B8" s="842"/>
      <c r="C8" s="842"/>
      <c r="D8" s="26" t="s">
        <v>7</v>
      </c>
      <c r="E8" s="27"/>
      <c r="F8" s="27" t="s">
        <v>6</v>
      </c>
      <c r="G8" s="27"/>
      <c r="H8" s="28" t="s">
        <v>5</v>
      </c>
      <c r="I8" s="26" t="s">
        <v>7</v>
      </c>
      <c r="J8" s="27"/>
      <c r="K8" s="27" t="s">
        <v>6</v>
      </c>
      <c r="L8" s="27"/>
      <c r="M8" s="28" t="s">
        <v>5</v>
      </c>
      <c r="N8" s="284"/>
      <c r="O8" s="841" t="s">
        <v>18</v>
      </c>
      <c r="P8" s="842"/>
      <c r="Q8" s="842"/>
      <c r="R8" s="26" t="s">
        <v>7</v>
      </c>
      <c r="S8" s="27"/>
      <c r="T8" s="26" t="s">
        <v>6</v>
      </c>
      <c r="U8" s="27"/>
      <c r="V8" s="26" t="s">
        <v>5</v>
      </c>
    </row>
    <row r="9" spans="1:25" s="5" customFormat="1" ht="22.5" customHeight="1" thickBot="1" x14ac:dyDescent="0.3">
      <c r="A9" s="843"/>
      <c r="B9" s="843"/>
      <c r="C9" s="843"/>
      <c r="N9" s="29"/>
      <c r="O9" s="830"/>
      <c r="P9" s="831"/>
      <c r="Q9" s="831"/>
      <c r="R9" s="30"/>
      <c r="S9" s="31"/>
      <c r="T9" s="30"/>
      <c r="U9" s="31"/>
      <c r="V9" s="30"/>
      <c r="W9" s="3"/>
      <c r="X9" s="3"/>
      <c r="Y9" s="3"/>
    </row>
    <row r="10" spans="1:25" s="5" customFormat="1" ht="22.5" customHeight="1" x14ac:dyDescent="0.25">
      <c r="A10" s="844" t="s">
        <v>302</v>
      </c>
      <c r="B10" s="845"/>
      <c r="C10" s="846"/>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28"/>
      <c r="P10" s="829"/>
      <c r="Q10" s="829"/>
      <c r="R10" s="285"/>
      <c r="S10" s="286"/>
      <c r="T10" s="285"/>
      <c r="U10" s="286"/>
      <c r="V10" s="285"/>
      <c r="W10" s="3"/>
      <c r="X10" s="3"/>
      <c r="Y10" s="3"/>
    </row>
    <row r="11" spans="1:25" s="5" customFormat="1" ht="22.5" customHeight="1" x14ac:dyDescent="0.25">
      <c r="A11" s="818" t="s">
        <v>68</v>
      </c>
      <c r="B11" s="818"/>
      <c r="C11" s="818"/>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28" t="s">
        <v>20</v>
      </c>
      <c r="P11" s="829"/>
      <c r="Q11" s="829"/>
      <c r="R11" s="285">
        <f>Merchandise!L38</f>
        <v>0</v>
      </c>
      <c r="S11" s="286"/>
      <c r="T11" s="285">
        <f>Merchandise!T38</f>
        <v>0</v>
      </c>
      <c r="U11" s="286"/>
      <c r="V11" s="285">
        <f>Merchandise!AB38</f>
        <v>0</v>
      </c>
      <c r="W11" s="3"/>
      <c r="X11" s="3"/>
      <c r="Y11" s="3"/>
    </row>
    <row r="12" spans="1:25" s="5" customFormat="1" ht="22.5" customHeight="1" x14ac:dyDescent="0.25">
      <c r="A12" s="818" t="s">
        <v>69</v>
      </c>
      <c r="B12" s="818"/>
      <c r="C12" s="818"/>
      <c r="D12" s="285">
        <f>'Development R&amp;D'!E79</f>
        <v>1200</v>
      </c>
      <c r="E12" s="286"/>
      <c r="F12" s="288">
        <f>'Development R&amp;D'!G79</f>
        <v>1200</v>
      </c>
      <c r="G12" s="286"/>
      <c r="H12" s="290">
        <f>'Development R&amp;D'!H79</f>
        <v>1199.6199999999999</v>
      </c>
      <c r="I12" s="285">
        <f>'Development R&amp;D'!I79</f>
        <v>0</v>
      </c>
      <c r="J12" s="286"/>
      <c r="K12" s="288">
        <f>'Development R&amp;D'!K79</f>
        <v>0</v>
      </c>
      <c r="L12" s="286"/>
      <c r="M12" s="291">
        <f>'Development R&amp;D'!L79</f>
        <v>0</v>
      </c>
      <c r="N12" s="284"/>
      <c r="O12" s="828" t="s">
        <v>19</v>
      </c>
      <c r="P12" s="829"/>
      <c r="Q12" s="829"/>
      <c r="R12" s="285">
        <f>' Income Miscellaneous'!L38</f>
        <v>0</v>
      </c>
      <c r="S12" s="286"/>
      <c r="T12" s="285">
        <f>' Income Miscellaneous'!T38</f>
        <v>0</v>
      </c>
      <c r="U12" s="286"/>
      <c r="V12" s="285">
        <f>' Income Miscellaneous'!AB38</f>
        <v>0</v>
      </c>
      <c r="W12" s="3"/>
      <c r="X12" s="3"/>
      <c r="Y12" s="3"/>
    </row>
    <row r="13" spans="1:25" s="5" customFormat="1" ht="22.5" customHeight="1" x14ac:dyDescent="0.25">
      <c r="A13" s="818" t="s">
        <v>70</v>
      </c>
      <c r="B13" s="818"/>
      <c r="C13" s="818"/>
      <c r="D13" s="285">
        <f>'Creative &amp; Production'!E102</f>
        <v>18540</v>
      </c>
      <c r="E13" s="286"/>
      <c r="F13" s="288">
        <f>'Creative &amp; Production'!G102</f>
        <v>18540</v>
      </c>
      <c r="G13" s="286"/>
      <c r="H13" s="290">
        <f>'Creative &amp; Production'!H102</f>
        <v>18540</v>
      </c>
      <c r="I13" s="285">
        <f>'Creative &amp; Production'!I102</f>
        <v>0</v>
      </c>
      <c r="J13" s="286"/>
      <c r="K13" s="288">
        <f>'Creative &amp; Production'!K102</f>
        <v>0</v>
      </c>
      <c r="L13" s="286"/>
      <c r="M13" s="291">
        <f>'Creative &amp; Production'!L102</f>
        <v>0</v>
      </c>
      <c r="N13" s="284"/>
      <c r="O13" s="828" t="s">
        <v>5037</v>
      </c>
      <c r="P13" s="829"/>
      <c r="Q13" s="829"/>
      <c r="R13" s="285">
        <f>+Ticketing!S45</f>
        <v>53148.35172518083</v>
      </c>
      <c r="S13" s="286"/>
      <c r="T13" s="285">
        <f>+R13</f>
        <v>53148.35172518083</v>
      </c>
      <c r="U13" s="286"/>
      <c r="V13" s="285">
        <f>' Income Miscellaneous'!AB39</f>
        <v>0</v>
      </c>
      <c r="W13" s="3"/>
      <c r="X13" s="3"/>
      <c r="Y13" s="3"/>
    </row>
    <row r="14" spans="1:25" s="5" customFormat="1" ht="22.5" customHeight="1" x14ac:dyDescent="0.25">
      <c r="A14" s="819" t="s">
        <v>71</v>
      </c>
      <c r="B14" s="820"/>
      <c r="C14" s="821"/>
      <c r="D14" s="285">
        <f>Performers!E63</f>
        <v>165593</v>
      </c>
      <c r="E14" s="286"/>
      <c r="F14" s="288">
        <f>Performers!G63</f>
        <v>165593</v>
      </c>
      <c r="G14" s="286"/>
      <c r="H14" s="290">
        <f>Performers!H63</f>
        <v>165593.5</v>
      </c>
      <c r="I14" s="285">
        <f>Performers!I63</f>
        <v>0</v>
      </c>
      <c r="J14" s="286"/>
      <c r="K14" s="288">
        <f>Performers!K63</f>
        <v>0</v>
      </c>
      <c r="L14" s="286"/>
      <c r="M14" s="291">
        <f>Performers!L63</f>
        <v>0</v>
      </c>
      <c r="N14" s="284"/>
      <c r="O14" s="849"/>
      <c r="P14" s="850"/>
      <c r="Q14" s="850"/>
      <c r="R14" s="285"/>
      <c r="S14" s="286"/>
      <c r="T14" s="285"/>
      <c r="U14" s="286"/>
      <c r="V14" s="285"/>
      <c r="W14" s="3"/>
      <c r="X14" s="3"/>
      <c r="Y14" s="3"/>
    </row>
    <row r="15" spans="1:25" s="5" customFormat="1" ht="22.5" customHeight="1" x14ac:dyDescent="0.25">
      <c r="A15" s="818" t="s">
        <v>72</v>
      </c>
      <c r="B15" s="818"/>
      <c r="C15" s="818"/>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49"/>
      <c r="P15" s="850"/>
      <c r="Q15" s="850"/>
      <c r="R15" s="285"/>
      <c r="S15" s="286"/>
      <c r="T15" s="285"/>
      <c r="U15" s="286"/>
      <c r="V15" s="285"/>
      <c r="W15" s="3"/>
      <c r="X15" s="3"/>
      <c r="Y15" s="3"/>
    </row>
    <row r="16" spans="1:25" s="5" customFormat="1" ht="22.5" customHeight="1" x14ac:dyDescent="0.25">
      <c r="A16" s="818" t="s">
        <v>73</v>
      </c>
      <c r="B16" s="818"/>
      <c r="C16" s="818"/>
      <c r="D16" s="285">
        <f>'Technical &amp; Production'!E122</f>
        <v>52920</v>
      </c>
      <c r="E16" s="286"/>
      <c r="F16" s="288">
        <f>'Technical &amp; Production'!G122</f>
        <v>52920</v>
      </c>
      <c r="G16" s="286"/>
      <c r="H16" s="290">
        <f>'Technical &amp; Production'!H122</f>
        <v>54720</v>
      </c>
      <c r="I16" s="285">
        <f>'Technical &amp; Production'!I122</f>
        <v>0</v>
      </c>
      <c r="J16" s="286"/>
      <c r="K16" s="288">
        <f>'Technical &amp; Production'!K122</f>
        <v>0</v>
      </c>
      <c r="L16" s="286"/>
      <c r="M16" s="291">
        <f>'Technical &amp; Production'!L122</f>
        <v>0</v>
      </c>
      <c r="N16" s="284"/>
      <c r="O16" s="849"/>
      <c r="P16" s="850"/>
      <c r="Q16" s="850"/>
      <c r="R16" s="285"/>
      <c r="S16" s="286"/>
      <c r="T16" s="285"/>
      <c r="U16" s="286"/>
      <c r="V16" s="285"/>
      <c r="W16" s="3"/>
      <c r="X16" s="3"/>
      <c r="Y16" s="3"/>
    </row>
    <row r="17" spans="1:25" s="5" customFormat="1" ht="22.5" customHeight="1" x14ac:dyDescent="0.25">
      <c r="A17" s="818" t="s">
        <v>74</v>
      </c>
      <c r="B17" s="818"/>
      <c r="C17" s="818"/>
      <c r="D17" s="288">
        <f>Venue_Logistics!E93</f>
        <v>57960</v>
      </c>
      <c r="E17" s="289"/>
      <c r="F17" s="288">
        <f>Venue_Logistics!G93</f>
        <v>57960</v>
      </c>
      <c r="G17" s="289"/>
      <c r="H17" s="290">
        <f>Venue_Logistics!H93</f>
        <v>57960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8" t="s">
        <v>75</v>
      </c>
      <c r="B18" s="818"/>
      <c r="C18" s="818"/>
      <c r="D18" s="285">
        <f>'Legal &amp; Documentation'!E64</f>
        <v>3000</v>
      </c>
      <c r="E18" s="289"/>
      <c r="F18" s="288">
        <f>'Legal &amp; Documentation'!G64</f>
        <v>3000</v>
      </c>
      <c r="G18" s="289"/>
      <c r="H18" s="290">
        <f>'Legal &amp; Documentation'!H64</f>
        <v>3000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9" t="s">
        <v>76</v>
      </c>
      <c r="B19" s="820"/>
      <c r="C19" s="821"/>
      <c r="D19" s="285">
        <f>'Marketing Digital Comms'!E66</f>
        <v>46975</v>
      </c>
      <c r="E19" s="289"/>
      <c r="F19" s="288">
        <f>'Marketing Digital Comms'!G66</f>
        <v>46975</v>
      </c>
      <c r="G19" s="289"/>
      <c r="H19" s="290">
        <f>'Marketing Digital Comms'!H66</f>
        <v>49820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9" t="s">
        <v>77</v>
      </c>
      <c r="B20" s="820"/>
      <c r="C20" s="821"/>
      <c r="D20" s="285">
        <f>'Education &amp; Community'!E69</f>
        <v>6000</v>
      </c>
      <c r="E20" s="289"/>
      <c r="F20" s="288">
        <f>'Education &amp; Community'!G69</f>
        <v>6000</v>
      </c>
      <c r="G20" s="289"/>
      <c r="H20" s="290">
        <f>'Education &amp; Community'!H69</f>
        <v>6000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9" t="s">
        <v>78</v>
      </c>
      <c r="B21" s="820"/>
      <c r="C21" s="821"/>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8" t="s">
        <v>79</v>
      </c>
      <c r="B22" s="818"/>
      <c r="C22" s="818"/>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8" t="s">
        <v>80</v>
      </c>
      <c r="B23" s="818"/>
      <c r="C23" s="818"/>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8" t="s">
        <v>81</v>
      </c>
      <c r="B24" s="818"/>
      <c r="C24" s="818"/>
      <c r="D24" s="285">
        <f>'Admin &amp; Misc'!E66</f>
        <v>2400</v>
      </c>
      <c r="E24" s="289"/>
      <c r="F24" s="288">
        <f>'Admin &amp; Misc'!G66</f>
        <v>2400</v>
      </c>
      <c r="G24" s="289"/>
      <c r="H24" s="290">
        <f>'Admin &amp; Misc'!H66</f>
        <v>2415.02</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22"/>
      <c r="B25" s="823"/>
      <c r="C25" s="824"/>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22"/>
      <c r="B26" s="823"/>
      <c r="C26" s="824"/>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22"/>
      <c r="B27" s="823"/>
      <c r="C27" s="824"/>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27"/>
      <c r="B28" s="827"/>
      <c r="C28" s="827"/>
      <c r="D28" s="294"/>
      <c r="E28" s="295"/>
      <c r="F28" s="294"/>
      <c r="G28" s="295"/>
      <c r="H28" s="296"/>
      <c r="I28" s="297"/>
      <c r="J28" s="295"/>
      <c r="K28" s="294"/>
      <c r="L28" s="295"/>
      <c r="M28" s="298"/>
      <c r="N28" s="299"/>
      <c r="O28" s="847"/>
      <c r="P28" s="848"/>
      <c r="Q28" s="848"/>
      <c r="R28" s="294"/>
      <c r="S28" s="295"/>
      <c r="T28" s="294"/>
      <c r="U28" s="295"/>
      <c r="V28" s="294"/>
    </row>
    <row r="29" spans="1:25" s="3" customFormat="1" ht="22.35" customHeight="1" thickBot="1" x14ac:dyDescent="0.3">
      <c r="A29" s="825" t="s">
        <v>23</v>
      </c>
      <c r="B29" s="825"/>
      <c r="C29" s="826"/>
      <c r="D29" s="300">
        <f>SUM(D11:D28)</f>
        <v>354588</v>
      </c>
      <c r="E29" s="301"/>
      <c r="F29" s="300">
        <f>SUM(F11:F28)</f>
        <v>354588</v>
      </c>
      <c r="G29" s="301"/>
      <c r="H29" s="302">
        <f>SUM(H10:H28)</f>
        <v>359248.14</v>
      </c>
      <c r="I29" s="300">
        <f>SUM(I11:I28)</f>
        <v>0</v>
      </c>
      <c r="J29" s="303"/>
      <c r="K29" s="300">
        <f>SUM(K11:K28)</f>
        <v>0</v>
      </c>
      <c r="L29" s="303"/>
      <c r="M29" s="300">
        <f>SUM(M11:M28)</f>
        <v>0</v>
      </c>
      <c r="N29" s="284"/>
      <c r="O29" s="304"/>
      <c r="P29" s="305"/>
      <c r="Q29" s="305"/>
      <c r="R29" s="300">
        <f>SUM(R11:R28)</f>
        <v>53148.35172518083</v>
      </c>
      <c r="S29" s="305"/>
      <c r="T29" s="300">
        <f>SUM(T11:T28)</f>
        <v>53148.35172518083</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16" t="s">
        <v>51</v>
      </c>
      <c r="B31" s="816"/>
      <c r="C31" s="816"/>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16" t="s">
        <v>65</v>
      </c>
      <c r="B33" s="816"/>
      <c r="C33" s="817"/>
      <c r="D33" s="300">
        <f>D29+D31</f>
        <v>354588</v>
      </c>
      <c r="E33" s="301"/>
      <c r="F33" s="300">
        <f>F29+F31</f>
        <v>354588</v>
      </c>
      <c r="G33" s="301"/>
      <c r="H33" s="308">
        <f>H29+H31</f>
        <v>359248.14</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16" t="s">
        <v>64</v>
      </c>
      <c r="B35" s="816"/>
      <c r="C35" s="817"/>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16" t="s">
        <v>5084</v>
      </c>
      <c r="B37" s="816"/>
      <c r="C37" s="817"/>
      <c r="D37" s="300">
        <f>-R29</f>
        <v>-53148.35172518083</v>
      </c>
      <c r="E37" s="301"/>
      <c r="F37" s="300">
        <f>-T29</f>
        <v>-53148.35172518083</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16" t="s">
        <v>66</v>
      </c>
      <c r="B39" s="816"/>
      <c r="C39" s="817"/>
      <c r="D39" s="300">
        <f>+D35+D33+D37</f>
        <v>301439.64827481919</v>
      </c>
      <c r="E39" s="301"/>
      <c r="F39" s="300">
        <f>+F35+F33+F37</f>
        <v>301439.64827481919</v>
      </c>
      <c r="G39" s="301"/>
      <c r="H39" s="300">
        <f>+H35+H33+H37</f>
        <v>359248.14</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4" activePane="bottomRight" state="frozen"/>
      <selection activeCell="K9" sqref="K9"/>
      <selection pane="topRight" activeCell="K9" sqref="K9"/>
      <selection pane="bottomLeft" activeCell="K9" sqref="K9"/>
      <selection pane="bottomRight" activeCell="X1" sqref="X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32" t="str">
        <f>'Cover Sheet'!C3</f>
        <v>Network Neighbourhood Touring</v>
      </c>
      <c r="C1" s="833"/>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34" t="str">
        <f>'Cover Sheet'!C5</f>
        <v>C700</v>
      </c>
      <c r="C3" s="835"/>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36" t="s">
        <v>41</v>
      </c>
      <c r="C5" s="86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57">
        <v>2016</v>
      </c>
      <c r="F6" s="854"/>
      <c r="G6" s="854"/>
      <c r="H6" s="854"/>
      <c r="I6" s="854"/>
      <c r="J6" s="854"/>
      <c r="K6" s="854"/>
      <c r="L6" s="854"/>
      <c r="M6" s="854"/>
      <c r="N6" s="854"/>
      <c r="O6" s="854"/>
      <c r="P6" s="854"/>
      <c r="Q6" s="854"/>
      <c r="R6" s="854"/>
      <c r="S6" s="855"/>
      <c r="T6" s="854"/>
      <c r="U6" s="854"/>
      <c r="V6" s="854"/>
      <c r="W6" s="854"/>
      <c r="X6" s="854"/>
      <c r="Y6" s="854"/>
      <c r="Z6" s="854"/>
      <c r="AA6" s="854"/>
      <c r="AB6" s="854"/>
      <c r="AC6" s="854"/>
      <c r="AD6" s="854"/>
      <c r="AE6" s="855"/>
      <c r="AF6" s="852"/>
      <c r="AG6" s="852"/>
      <c r="AH6" s="852"/>
      <c r="AI6" s="852"/>
      <c r="AJ6" s="852"/>
      <c r="AK6" s="853"/>
      <c r="AL6" s="190"/>
    </row>
    <row r="7" spans="1:39" x14ac:dyDescent="0.25">
      <c r="A7" s="861" t="s">
        <v>60</v>
      </c>
      <c r="B7" s="861"/>
      <c r="C7" s="86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58"/>
      <c r="B8" s="851"/>
      <c r="C8" s="859"/>
      <c r="D8" s="182"/>
      <c r="AL8" s="188"/>
      <c r="AM8" s="3"/>
    </row>
    <row r="9" spans="1:39" s="5" customFormat="1" ht="22.5" customHeight="1" x14ac:dyDescent="0.25">
      <c r="A9" s="851" t="str">
        <f>+SUMMARY!A10</f>
        <v>ZK100 - Programme &amp; Delivery</v>
      </c>
      <c r="B9" s="851"/>
      <c r="C9" s="851"/>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51" t="str">
        <f>SUMMARY!A11</f>
        <v>ZK101 - Commissioning &amp; Fees</v>
      </c>
      <c r="B10" s="851"/>
      <c r="C10" s="851"/>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51" t="str">
        <f>SUMMARY!A12</f>
        <v>ZK102 - Development and R&amp;D</v>
      </c>
      <c r="B11" s="851"/>
      <c r="C11" s="851"/>
      <c r="D11" s="316">
        <f>+'Development R&amp;D'!N79+'Development R&amp;D'!O79</f>
        <v>128.62</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171</v>
      </c>
      <c r="Q11" s="316">
        <f>+'Development R&amp;D'!AB79</f>
        <v>0</v>
      </c>
      <c r="R11" s="316">
        <f>+'Development R&amp;D'!AC79</f>
        <v>0</v>
      </c>
      <c r="S11" s="316">
        <f>+'Development R&amp;D'!AD79</f>
        <v>300</v>
      </c>
      <c r="T11" s="316">
        <f>+'Development R&amp;D'!AE79</f>
        <v>0</v>
      </c>
      <c r="U11" s="316">
        <f>+'Development R&amp;D'!AF79</f>
        <v>0</v>
      </c>
      <c r="V11" s="316">
        <f>+'Development R&amp;D'!AG79</f>
        <v>300</v>
      </c>
      <c r="W11" s="316">
        <f>+'Development R&amp;D'!AH79</f>
        <v>0</v>
      </c>
      <c r="X11" s="316">
        <f>+'Development R&amp;D'!AI79</f>
        <v>0</v>
      </c>
      <c r="Y11" s="316">
        <f>+'Development R&amp;D'!AJ79</f>
        <v>300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51" t="str">
        <f>SUMMARY!A13</f>
        <v>ZK103 - Creative &amp; Production teams and Consultants</v>
      </c>
      <c r="B12" s="851"/>
      <c r="C12" s="851"/>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1570</v>
      </c>
      <c r="Q12" s="316">
        <f>+'Creative &amp; Production'!AB102</f>
        <v>785</v>
      </c>
      <c r="R12" s="316">
        <f>+'Creative &amp; Production'!AC102</f>
        <v>2225</v>
      </c>
      <c r="S12" s="316">
        <f>+'Creative &amp; Production'!AD102</f>
        <v>785</v>
      </c>
      <c r="T12" s="316">
        <f>+'Creative &amp; Production'!AE102</f>
        <v>785</v>
      </c>
      <c r="U12" s="316">
        <f>+'Creative &amp; Production'!AF102</f>
        <v>785</v>
      </c>
      <c r="V12" s="316">
        <f>+'Creative &amp; Production'!AG102</f>
        <v>4155</v>
      </c>
      <c r="W12" s="316">
        <f>+'Creative &amp; Production'!AH102</f>
        <v>0</v>
      </c>
      <c r="X12" s="316">
        <f>+'Creative &amp; Production'!AI102</f>
        <v>0</v>
      </c>
      <c r="Y12" s="316">
        <f>+'Creative &amp; Production'!AJ102</f>
        <v>1655</v>
      </c>
      <c r="Z12" s="316">
        <f>+'Creative &amp; Production'!AK102</f>
        <v>2955</v>
      </c>
      <c r="AA12" s="316">
        <f>+'Creative &amp; Production'!AL102</f>
        <v>0</v>
      </c>
      <c r="AB12" s="316">
        <f>+'Creative &amp; Production'!AM102</f>
        <v>0</v>
      </c>
      <c r="AC12" s="316">
        <f>+'Creative &amp; Production'!AN102</f>
        <v>0</v>
      </c>
      <c r="AD12" s="316">
        <f>+'Creative &amp; Production'!AO102</f>
        <v>2840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51" t="str">
        <f>SUMMARY!A14</f>
        <v>ZK104 - Performers</v>
      </c>
      <c r="B13" s="851"/>
      <c r="C13" s="851"/>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22711.5</v>
      </c>
      <c r="S13" s="316">
        <f>+Performers!AD63</f>
        <v>0</v>
      </c>
      <c r="T13" s="316">
        <f>+Performers!AE63</f>
        <v>0</v>
      </c>
      <c r="U13" s="316">
        <f>+Performers!AF63</f>
        <v>0</v>
      </c>
      <c r="V13" s="316">
        <f>+Performers!AG63</f>
        <v>42024</v>
      </c>
      <c r="W13" s="316">
        <f>+Performers!AH63</f>
        <v>0</v>
      </c>
      <c r="X13" s="316">
        <f>+Performers!AI63</f>
        <v>0</v>
      </c>
      <c r="Y13" s="316">
        <f>+Performers!AJ63</f>
        <v>0</v>
      </c>
      <c r="Z13" s="316">
        <f>+Performers!AK63</f>
        <v>50429</v>
      </c>
      <c r="AA13" s="316">
        <f>+Performers!AL63</f>
        <v>0</v>
      </c>
      <c r="AB13" s="316">
        <f>+Performers!AM63</f>
        <v>0</v>
      </c>
      <c r="AC13" s="316">
        <f>+Performers!AN63</f>
        <v>0</v>
      </c>
      <c r="AD13" s="316">
        <f>+Performers!AO63</f>
        <v>50429</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51" t="str">
        <f>SUMMARY!A15</f>
        <v>ZK105 - Rehearsal Costs</v>
      </c>
      <c r="B14" s="851"/>
      <c r="C14" s="851"/>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51" t="str">
        <f>SUMMARY!A16</f>
        <v>ZK106 - Technical and Production</v>
      </c>
      <c r="B15" s="851"/>
      <c r="C15" s="851"/>
      <c r="D15" s="316">
        <f>+'Technical &amp; Production'!N122+'Technical &amp; Production'!O122</f>
        <v>1800</v>
      </c>
      <c r="E15" s="316">
        <f>+'Technical &amp; Production'!P122</f>
        <v>0</v>
      </c>
      <c r="F15" s="316">
        <f>+'Technical &amp; Production'!Q122</f>
        <v>0</v>
      </c>
      <c r="G15" s="316">
        <f>+'Technical &amp; Production'!R122</f>
        <v>0</v>
      </c>
      <c r="H15" s="316">
        <f>+'Technical &amp; Production'!S122</f>
        <v>0</v>
      </c>
      <c r="I15" s="316">
        <f>+'Technical &amp; Production'!T122</f>
        <v>0</v>
      </c>
      <c r="J15" s="316">
        <f>+'Technical &amp; Production'!U122</f>
        <v>0</v>
      </c>
      <c r="K15" s="316">
        <f>+'Technical &amp; Production'!V122</f>
        <v>0</v>
      </c>
      <c r="L15" s="316">
        <f>+'Technical &amp; Production'!W122</f>
        <v>0</v>
      </c>
      <c r="M15" s="316">
        <f>+'Technical &amp; Production'!X122</f>
        <v>0</v>
      </c>
      <c r="N15" s="316">
        <f>+'Technical &amp; Production'!Y122</f>
        <v>0</v>
      </c>
      <c r="O15" s="316">
        <f>+'Technical &amp; Production'!Z122</f>
        <v>0</v>
      </c>
      <c r="P15" s="316">
        <f>+'Technical &amp; Production'!AA122</f>
        <v>0</v>
      </c>
      <c r="Q15" s="316">
        <f>+'Technical &amp; Production'!AB122</f>
        <v>0</v>
      </c>
      <c r="R15" s="316">
        <f>+'Technical &amp; Production'!AC122</f>
        <v>10080</v>
      </c>
      <c r="S15" s="316">
        <f>+'Technical &amp; Production'!AD122</f>
        <v>0</v>
      </c>
      <c r="T15" s="316">
        <f>+'Technical &amp; Production'!AE122</f>
        <v>0</v>
      </c>
      <c r="U15" s="316">
        <f>+'Technical &amp; Production'!AF122</f>
        <v>0</v>
      </c>
      <c r="V15" s="316">
        <f>+'Technical &amp; Production'!AG122</f>
        <v>12600</v>
      </c>
      <c r="W15" s="316">
        <f>+'Technical &amp; Production'!AH122</f>
        <v>0</v>
      </c>
      <c r="X15" s="316">
        <f>+'Technical &amp; Production'!AI122</f>
        <v>0</v>
      </c>
      <c r="Y15" s="316">
        <f>+'Technical &amp; Production'!AJ122</f>
        <v>0</v>
      </c>
      <c r="Z15" s="316">
        <f>+'Technical &amp; Production'!AK122</f>
        <v>15120</v>
      </c>
      <c r="AA15" s="316">
        <f>+'Technical &amp; Production'!AL122</f>
        <v>0</v>
      </c>
      <c r="AB15" s="316">
        <f>+'Technical &amp; Production'!AM122</f>
        <v>0</v>
      </c>
      <c r="AC15" s="316">
        <f>+'Technical &amp; Production'!AN122</f>
        <v>0</v>
      </c>
      <c r="AD15" s="316">
        <f>+'Technical &amp; Production'!AO122</f>
        <v>15120</v>
      </c>
      <c r="AE15" s="316">
        <f>+'Technical &amp; Production'!AP122</f>
        <v>0</v>
      </c>
      <c r="AF15" s="316">
        <f>+'Technical &amp; Production'!AQ122</f>
        <v>0</v>
      </c>
      <c r="AG15" s="316">
        <f>+'Technical &amp; Production'!AR122</f>
        <v>0</v>
      </c>
      <c r="AH15" s="316">
        <f>+'Technical &amp; Production'!AS122</f>
        <v>0</v>
      </c>
      <c r="AI15" s="316">
        <f>+'Technical &amp; Production'!AT122</f>
        <v>0</v>
      </c>
      <c r="AJ15" s="316">
        <f>+'Technical &amp; Production'!AU122</f>
        <v>0</v>
      </c>
      <c r="AK15" s="316">
        <f>+'Technical &amp; Production'!AV122</f>
        <v>0</v>
      </c>
      <c r="AL15" s="317"/>
      <c r="AM15" s="3"/>
    </row>
    <row r="16" spans="1:39" s="5" customFormat="1" ht="22.5" customHeight="1" x14ac:dyDescent="0.25">
      <c r="A16" s="851" t="str">
        <f>SUMMARY!A17</f>
        <v>ZK107 - Venue &amp; Logistics</v>
      </c>
      <c r="B16" s="851"/>
      <c r="C16" s="851"/>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7420</v>
      </c>
      <c r="S16" s="316">
        <f>+Venue_Logistics!AD93</f>
        <v>0</v>
      </c>
      <c r="T16" s="316">
        <f>+Venue_Logistics!AE93</f>
        <v>0</v>
      </c>
      <c r="U16" s="316">
        <f>+Venue_Logistics!AF93</f>
        <v>0</v>
      </c>
      <c r="V16" s="316">
        <f>+Venue_Logistics!AG93</f>
        <v>13100</v>
      </c>
      <c r="W16" s="316">
        <f>+Venue_Logistics!AH93</f>
        <v>0</v>
      </c>
      <c r="X16" s="316">
        <f>+Venue_Logistics!AI93</f>
        <v>0</v>
      </c>
      <c r="Y16" s="316">
        <f>+Venue_Logistics!AJ93</f>
        <v>0</v>
      </c>
      <c r="Z16" s="316">
        <f>+Venue_Logistics!AK93</f>
        <v>18720</v>
      </c>
      <c r="AA16" s="316">
        <f>+Venue_Logistics!AL93</f>
        <v>0</v>
      </c>
      <c r="AB16" s="316">
        <f>+Venue_Logistics!AM93</f>
        <v>0</v>
      </c>
      <c r="AC16" s="316">
        <f>+Venue_Logistics!AN93</f>
        <v>0</v>
      </c>
      <c r="AD16" s="316">
        <f>+Venue_Logistics!AO93</f>
        <v>18720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51" t="str">
        <f>SUMMARY!A18</f>
        <v xml:space="preserve">ZK108 - Programme Legal &amp; Documentation </v>
      </c>
      <c r="B17" s="851"/>
      <c r="C17" s="851"/>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750</v>
      </c>
      <c r="S17" s="316">
        <f>+'Legal &amp; Documentation'!AD64</f>
        <v>0</v>
      </c>
      <c r="T17" s="316">
        <f>+'Legal &amp; Documentation'!AE64</f>
        <v>0</v>
      </c>
      <c r="U17" s="316">
        <f>+'Legal &amp; Documentation'!AF64</f>
        <v>0</v>
      </c>
      <c r="V17" s="316">
        <f>+'Legal &amp; Documentation'!AG64</f>
        <v>750</v>
      </c>
      <c r="W17" s="316">
        <f>+'Legal &amp; Documentation'!AH64</f>
        <v>0</v>
      </c>
      <c r="X17" s="316">
        <f>+'Legal &amp; Documentation'!AI64</f>
        <v>0</v>
      </c>
      <c r="Y17" s="316">
        <f>+'Legal &amp; Documentation'!AJ64</f>
        <v>0</v>
      </c>
      <c r="Z17" s="316">
        <f>+'Legal &amp; Documentation'!AK64</f>
        <v>750</v>
      </c>
      <c r="AA17" s="316">
        <f>+'Legal &amp; Documentation'!AL64</f>
        <v>0</v>
      </c>
      <c r="AB17" s="316">
        <f>+'Legal &amp; Documentation'!AM64</f>
        <v>0</v>
      </c>
      <c r="AC17" s="316">
        <f>+'Legal &amp; Documentation'!AN64</f>
        <v>0</v>
      </c>
      <c r="AD17" s="316">
        <f>+'Legal &amp; Documentation'!AO64</f>
        <v>750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51" t="str">
        <f>SUMMARY!A19</f>
        <v>ZK109 - Programme Marketing, Digital &amp; Comms</v>
      </c>
      <c r="B18" s="851"/>
      <c r="C18" s="851"/>
      <c r="D18" s="316">
        <f>+'Marketing Digital Comms'!N66+'Marketing Digital Comms'!O66</f>
        <v>1700</v>
      </c>
      <c r="E18" s="316">
        <f>+'Marketing Digital Comms'!Q66</f>
        <v>0</v>
      </c>
      <c r="F18" s="316">
        <f>+'Marketing Digital Comms'!R66</f>
        <v>0</v>
      </c>
      <c r="G18" s="316">
        <f>+'Marketing Digital Comms'!S66</f>
        <v>0</v>
      </c>
      <c r="H18" s="316">
        <f>+'Marketing Digital Comms'!T66</f>
        <v>0</v>
      </c>
      <c r="I18" s="316">
        <f>+'Marketing Digital Comms'!U66</f>
        <v>0</v>
      </c>
      <c r="J18" s="316">
        <f>+'Marketing Digital Comms'!V66</f>
        <v>0</v>
      </c>
      <c r="K18" s="316">
        <f>+'Marketing Digital Comms'!W66</f>
        <v>0</v>
      </c>
      <c r="L18" s="316">
        <f>+'Marketing Digital Comms'!X66</f>
        <v>0</v>
      </c>
      <c r="M18" s="316">
        <f>+'Marketing Digital Comms'!Y66</f>
        <v>0</v>
      </c>
      <c r="N18" s="316">
        <f>+'Marketing Digital Comms'!Z66</f>
        <v>0</v>
      </c>
      <c r="O18" s="316">
        <f>+'Marketing Digital Comms'!AA66</f>
        <v>0</v>
      </c>
      <c r="P18" s="316">
        <f>+'Marketing Digital Comms'!AB66</f>
        <v>14600</v>
      </c>
      <c r="Q18" s="316">
        <f>+'Marketing Digital Comms'!AC66</f>
        <v>0</v>
      </c>
      <c r="R18" s="316">
        <f>+'Marketing Digital Comms'!AD66</f>
        <v>5900</v>
      </c>
      <c r="S18" s="316">
        <f>+'Marketing Digital Comms'!AE66</f>
        <v>0</v>
      </c>
      <c r="T18" s="316">
        <f>+'Marketing Digital Comms'!AF66</f>
        <v>0</v>
      </c>
      <c r="U18" s="316">
        <f>+'Marketing Digital Comms'!AG66</f>
        <v>0</v>
      </c>
      <c r="V18" s="316">
        <f>+'Marketing Digital Comms'!AH66</f>
        <v>7775</v>
      </c>
      <c r="W18" s="316">
        <f>+'Marketing Digital Comms'!AI66</f>
        <v>0</v>
      </c>
      <c r="X18" s="316">
        <f>+'Marketing Digital Comms'!AJ66</f>
        <v>0</v>
      </c>
      <c r="Y18" s="316">
        <f>+'Marketing Digital Comms'!AK66</f>
        <v>0</v>
      </c>
      <c r="Z18" s="316">
        <f>+'Marketing Digital Comms'!AL66</f>
        <v>9150</v>
      </c>
      <c r="AA18" s="316">
        <f>+'Marketing Digital Comms'!AM66</f>
        <v>0</v>
      </c>
      <c r="AB18" s="316">
        <f>+'Marketing Digital Comms'!AN66</f>
        <v>0</v>
      </c>
      <c r="AC18" s="316">
        <f>+'Marketing Digital Comms'!AO66</f>
        <v>0</v>
      </c>
      <c r="AD18" s="316">
        <f>+'Marketing Digital Comms'!AP66</f>
        <v>9150</v>
      </c>
      <c r="AE18" s="316">
        <f>+'Marketing Digital Comms'!AQ66</f>
        <v>0</v>
      </c>
      <c r="AF18" s="316">
        <f>+'Marketing Digital Comms'!AR66</f>
        <v>0</v>
      </c>
      <c r="AG18" s="316">
        <f>+'Marketing Digital Comms'!AS66</f>
        <v>0</v>
      </c>
      <c r="AH18" s="316">
        <f>+'Marketing Digital Comms'!AT66</f>
        <v>0</v>
      </c>
      <c r="AI18" s="316">
        <f>+'Marketing Digital Comms'!AU66</f>
        <v>0</v>
      </c>
      <c r="AJ18" s="316">
        <f>+'Marketing Digital Comms'!AV66</f>
        <v>0</v>
      </c>
      <c r="AK18" s="316">
        <f>+'Marketing Digital Comms'!AW66</f>
        <v>0</v>
      </c>
      <c r="AL18" s="317"/>
      <c r="AM18" s="3"/>
    </row>
    <row r="19" spans="1:39" s="5" customFormat="1" ht="22.5" customHeight="1" x14ac:dyDescent="0.25">
      <c r="A19" s="851" t="str">
        <f>SUMMARY!A20</f>
        <v>ZK110 - Programme Education &amp; Community Engagement</v>
      </c>
      <c r="B19" s="851"/>
      <c r="C19" s="851"/>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1500</v>
      </c>
      <c r="S19" s="316">
        <f>+'Education &amp; Community'!AD69</f>
        <v>0</v>
      </c>
      <c r="T19" s="316">
        <f>+'Education &amp; Community'!AE69</f>
        <v>0</v>
      </c>
      <c r="U19" s="316">
        <f>+'Education &amp; Community'!AF69</f>
        <v>0</v>
      </c>
      <c r="V19" s="316">
        <f>+'Education &amp; Community'!AG69</f>
        <v>1500</v>
      </c>
      <c r="W19" s="316">
        <f>+'Education &amp; Community'!AH69</f>
        <v>0</v>
      </c>
      <c r="X19" s="316">
        <f>+'Education &amp; Community'!AI69</f>
        <v>0</v>
      </c>
      <c r="Y19" s="316">
        <f>+'Education &amp; Community'!AJ69</f>
        <v>0</v>
      </c>
      <c r="Z19" s="316">
        <f>+'Education &amp; Community'!AK69</f>
        <v>1500</v>
      </c>
      <c r="AA19" s="316">
        <f>+'Education &amp; Community'!AL69</f>
        <v>0</v>
      </c>
      <c r="AB19" s="316">
        <f>+'Education &amp; Community'!AM69</f>
        <v>0</v>
      </c>
      <c r="AC19" s="316">
        <f>+'Education &amp; Community'!AN69</f>
        <v>0</v>
      </c>
      <c r="AD19" s="316">
        <f>+'Education &amp; Community'!AO69</f>
        <v>1500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51" t="str">
        <f>SUMMARY!A21</f>
        <v>ZK111 - Programme Volunteering</v>
      </c>
      <c r="B20" s="851"/>
      <c r="C20" s="851"/>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51" t="str">
        <f>SUMMARY!A22</f>
        <v>ZK112 - Artist &amp; Guest Liaison</v>
      </c>
      <c r="B21" s="851"/>
      <c r="C21" s="851"/>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51" t="str">
        <f>SUMMARY!A23</f>
        <v>ZK113 - Running Costs</v>
      </c>
      <c r="B22" s="851"/>
      <c r="C22" s="851"/>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51" t="str">
        <f>SUMMARY!A24</f>
        <v>ZK114 - Admin &amp; Miscellaneous</v>
      </c>
      <c r="B23" s="851"/>
      <c r="C23" s="851"/>
      <c r="D23" s="316">
        <f>+'Admin &amp; Misc'!N66+'Admin &amp; Misc'!O66</f>
        <v>15.02</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150</v>
      </c>
      <c r="Q23" s="316">
        <f>+'Admin &amp; Misc'!AB66</f>
        <v>150</v>
      </c>
      <c r="R23" s="316">
        <f>+'Admin &amp; Misc'!AC66</f>
        <v>300</v>
      </c>
      <c r="S23" s="316">
        <f>+'Admin &amp; Misc'!AD66</f>
        <v>150</v>
      </c>
      <c r="T23" s="316">
        <f>+'Admin &amp; Misc'!AE66</f>
        <v>150</v>
      </c>
      <c r="U23" s="316">
        <f>+'Admin &amp; Misc'!AF66</f>
        <v>450</v>
      </c>
      <c r="V23" s="316">
        <f>+'Admin &amp; Misc'!AG66</f>
        <v>0</v>
      </c>
      <c r="W23" s="316">
        <f>+'Admin &amp; Misc'!AH66</f>
        <v>0</v>
      </c>
      <c r="X23" s="316">
        <f>+'Admin &amp; Misc'!AI66</f>
        <v>0</v>
      </c>
      <c r="Y23" s="316">
        <f>+'Admin &amp; Misc'!AJ66</f>
        <v>0</v>
      </c>
      <c r="Z23" s="316">
        <f>+'Admin &amp; Misc'!AK66</f>
        <v>450</v>
      </c>
      <c r="AA23" s="316">
        <f>+'Admin &amp; Misc'!AL66</f>
        <v>0</v>
      </c>
      <c r="AB23" s="316">
        <f>+'Admin &amp; Misc'!AM66</f>
        <v>450</v>
      </c>
      <c r="AC23" s="316">
        <f>+'Admin &amp; Misc'!AN66</f>
        <v>0</v>
      </c>
      <c r="AD23" s="316">
        <f>+'Admin &amp; Misc'!AO66</f>
        <v>150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51" t="str">
        <f>+Ticketing!D5</f>
        <v>Ticketing</v>
      </c>
      <c r="B24" s="851"/>
      <c r="C24" s="851"/>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f>-Ticketing!T15</f>
        <v>-7758.3460499999992</v>
      </c>
      <c r="S24" s="316">
        <f>+'15'!V84</f>
        <v>0</v>
      </c>
      <c r="T24" s="316"/>
      <c r="U24" s="316">
        <f>-Ticketing!T22</f>
        <v>-13350.001669170832</v>
      </c>
      <c r="V24" s="316"/>
      <c r="W24" s="316"/>
      <c r="X24" s="316"/>
      <c r="Y24" s="316">
        <f>+'15'!X84</f>
        <v>0</v>
      </c>
      <c r="Z24" s="316">
        <f>-Ticketing!T29</f>
        <v>-16020.002003005</v>
      </c>
      <c r="AA24" s="316"/>
      <c r="AB24" s="316">
        <f>+'15'!Y84</f>
        <v>0</v>
      </c>
      <c r="AC24" s="316"/>
      <c r="AD24" s="316">
        <f>-Ticketing!T36</f>
        <v>-16020.002003005</v>
      </c>
      <c r="AE24" s="316">
        <f>+'15'!Z84</f>
        <v>0</v>
      </c>
      <c r="AF24" s="316"/>
      <c r="AG24" s="316"/>
      <c r="AH24" s="316"/>
      <c r="AI24" s="316"/>
      <c r="AJ24" s="316"/>
      <c r="AK24" s="316">
        <f>+'15'!AB84</f>
        <v>0</v>
      </c>
      <c r="AL24" s="317"/>
      <c r="AM24" s="3"/>
    </row>
    <row r="25" spans="1:39" s="5" customFormat="1" ht="22.5" customHeight="1" x14ac:dyDescent="0.25">
      <c r="A25" s="851">
        <f>SUMMARY!A26</f>
        <v>0</v>
      </c>
      <c r="B25" s="851"/>
      <c r="C25" s="851"/>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51"/>
      <c r="B26" s="851"/>
      <c r="C26" s="851"/>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3643.64</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16491</v>
      </c>
      <c r="Q27" s="318">
        <f t="shared" si="0"/>
        <v>935</v>
      </c>
      <c r="R27" s="318">
        <f t="shared" si="0"/>
        <v>43128.15395</v>
      </c>
      <c r="S27" s="318">
        <f t="shared" si="0"/>
        <v>1235</v>
      </c>
      <c r="T27" s="318">
        <f t="shared" si="0"/>
        <v>935</v>
      </c>
      <c r="U27" s="318">
        <f t="shared" si="0"/>
        <v>-12115.001669170832</v>
      </c>
      <c r="V27" s="318">
        <f t="shared" si="0"/>
        <v>82204</v>
      </c>
      <c r="W27" s="318">
        <f t="shared" si="0"/>
        <v>0</v>
      </c>
      <c r="X27" s="318">
        <f t="shared" si="0"/>
        <v>0</v>
      </c>
      <c r="Y27" s="318">
        <f t="shared" si="0"/>
        <v>1955</v>
      </c>
      <c r="Z27" s="318">
        <f t="shared" si="0"/>
        <v>83053.997996994993</v>
      </c>
      <c r="AA27" s="318">
        <f t="shared" si="0"/>
        <v>0</v>
      </c>
      <c r="AB27" s="318">
        <f t="shared" si="0"/>
        <v>450</v>
      </c>
      <c r="AC27" s="318">
        <f t="shared" si="0"/>
        <v>0</v>
      </c>
      <c r="AD27" s="318">
        <f t="shared" si="0"/>
        <v>82638.997996994993</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56"/>
      <c r="B36" s="856"/>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56"/>
      <c r="B38" s="856"/>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56"/>
      <c r="B40" s="856"/>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XM38ztmUTMkzq7N7l/DzSvLTYYEgVWBk6qtUcUS2hx4ugNa7d5vy6PtCvNVIA+bPGKfU4qG7bGulPrwFwex9Jw==" saltValue="92WR7YZ5ZhlCkRyp3VEyNg==" spinCount="100000" sheet="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IF(G65&gt;E65,"Budget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IF(AY65&lt;0,"Actual plus expected cost is more than forecast",":)")</f>
        <v>:)</v>
      </c>
      <c r="I4" s="867"/>
      <c r="J4" s="867"/>
      <c r="K4" s="867"/>
      <c r="L4" s="867"/>
      <c r="M4" s="86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ZK100.K116.C700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ZK100.K116.C700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ZK100.K116.C700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ZK100.K208.C700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ZK100.K208.C700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ZK100.K209.C700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ZK100.K209.C700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ZK100.K210.C700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ZK100.K210.C700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ZK100.K211.C700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ZK100.K211.C700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ZK100.K212.C700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ZK100.K212.C700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ZK100.K213.C700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ZK100.K213.C700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ZK100.K214.C700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ZK100.K214.C700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ZK100.K215.C700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ZK100.K215.C700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ZK100.K216.C700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ZK100.K216.C700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ZK100.K217.C700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ZK100.K217.C700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ZK100.K218.C700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ZK100.K218.C700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ZK100.K219.C700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ZK100.K219.C700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ZK100.K200.C700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ZK100.K200.C700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63"/>
      <c r="F66" s="863"/>
      <c r="G66" s="863"/>
      <c r="H66" s="863"/>
      <c r="I66" s="864"/>
      <c r="J66" s="865"/>
      <c r="K66" s="865"/>
      <c r="L66" s="865"/>
      <c r="M66" s="866"/>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51"/>
  <sheetViews>
    <sheetView tabSelected="1" topLeftCell="A416" workbookViewId="0">
      <selection activeCell="G651" sqref="G651"/>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Network Neighbourhood Touring</v>
      </c>
      <c r="E1" s="334"/>
      <c r="F1" s="333"/>
      <c r="M1" s="697" t="s">
        <v>5086</v>
      </c>
      <c r="N1" s="697"/>
      <c r="O1" s="697"/>
      <c r="P1" s="697"/>
      <c r="Q1" s="697"/>
      <c r="R1" s="697"/>
    </row>
    <row r="2" spans="1:18" x14ac:dyDescent="0.25">
      <c r="A2" s="8"/>
      <c r="B2" s="8"/>
      <c r="C2" s="8"/>
      <c r="D2" s="149"/>
      <c r="E2" s="149"/>
      <c r="F2" s="212"/>
      <c r="M2" s="697" t="s">
        <v>5087</v>
      </c>
      <c r="N2" s="697"/>
      <c r="O2" s="697"/>
      <c r="P2" s="697"/>
      <c r="Q2" s="697"/>
      <c r="R2" s="697"/>
    </row>
    <row r="3" spans="1:18" x14ac:dyDescent="0.25">
      <c r="A3" s="8"/>
      <c r="B3" s="8"/>
      <c r="C3" s="9" t="s">
        <v>10</v>
      </c>
      <c r="D3" s="148" t="str">
        <f>+'Cover Sheet'!C5</f>
        <v>C700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5085</v>
      </c>
      <c r="C7" s="710" t="s">
        <v>8</v>
      </c>
      <c r="D7" s="710" t="s">
        <v>35</v>
      </c>
      <c r="E7" s="711" t="s">
        <v>7</v>
      </c>
      <c r="F7" s="712" t="s">
        <v>287</v>
      </c>
      <c r="G7" s="712" t="s">
        <v>288</v>
      </c>
      <c r="H7" s="712" t="s">
        <v>5093</v>
      </c>
      <c r="I7" s="712" t="s">
        <v>5088</v>
      </c>
      <c r="J7" s="713" t="s">
        <v>5089</v>
      </c>
      <c r="P7" s="140" t="s">
        <v>5090</v>
      </c>
    </row>
    <row r="8" spans="1:18" hidden="1" x14ac:dyDescent="0.25">
      <c r="A8" s="714"/>
      <c r="B8" s="715" t="s">
        <v>303</v>
      </c>
      <c r="C8" s="716" t="s">
        <v>5095</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ZK101.K207.C700</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ZK101.K207.C700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+IFERROR(VLOOKUP($B24,'[2]Sum table'!$A:$E,4,FALSE),0)</f>
        <v>0</v>
      </c>
      <c r="G25" s="720">
        <f>+IFERROR(VLOOKUP($B24,'[2]Sum table'!$A:$E,5,FALSE),0)</f>
        <v>0</v>
      </c>
      <c r="H25" s="720"/>
      <c r="I25" s="720">
        <f>+IFERROR(VLOOKUP($B24,'[2]Sum table'!$A:$F,6,FALSE),0)</f>
        <v>0</v>
      </c>
      <c r="J25" s="721"/>
      <c r="P25" s="698">
        <f t="shared" si="0"/>
        <v>1</v>
      </c>
    </row>
    <row r="26" spans="1:16" hidden="1" x14ac:dyDescent="0.25">
      <c r="A26" s="714" t="s">
        <v>84</v>
      </c>
      <c r="B26" s="715" t="str">
        <f>+'Commissioning &amp; Fees'!B25</f>
        <v>ZK101.K208.C700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ZK101.K208.C700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+IFERROR(VLOOKUP($B27,'[2]Sum table'!$A:$E,4,FALSE),0)</f>
        <v>0</v>
      </c>
      <c r="G29" s="720">
        <f>+IFERROR(VLOOKUP($B27,'[2]Sum table'!$A:$E,5,FALSE),0)</f>
        <v>0</v>
      </c>
      <c r="H29" s="720"/>
      <c r="I29" s="720">
        <f>+IFERROR(VLOOKUP($B27,'[2]Sum table'!$A:$F,6,FALSE),0)</f>
        <v>0</v>
      </c>
      <c r="J29" s="721"/>
      <c r="P29" s="698">
        <f t="shared" ref="P29:P92" si="3">+IF(SUM(E29:I29)=0,1,0)</f>
        <v>1</v>
      </c>
    </row>
    <row r="30" spans="1:16" hidden="1" x14ac:dyDescent="0.25">
      <c r="A30" s="714" t="s">
        <v>86</v>
      </c>
      <c r="B30" s="715" t="str">
        <f>+'Commissioning &amp; Fees'!B29</f>
        <v>ZK101.K209.C700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ZK101.K209.C700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+IFERROR(VLOOKUP($B31,'[2]Sum table'!$A:$E,4,FALSE),0)</f>
        <v>0</v>
      </c>
      <c r="G32" s="720">
        <f>+IFERROR(VLOOKUP($B31,'[2]Sum table'!$A:$E,5,FALSE),0)</f>
        <v>0</v>
      </c>
      <c r="H32" s="720"/>
      <c r="I32" s="720">
        <f>+IFERROR(VLOOKUP($B31,'[2]Sum table'!$A:$F,6,FALSE),0)</f>
        <v>0</v>
      </c>
      <c r="J32" s="721"/>
      <c r="P32" s="698">
        <f t="shared" si="3"/>
        <v>1</v>
      </c>
    </row>
    <row r="33" spans="1:16" hidden="1" x14ac:dyDescent="0.25">
      <c r="A33" s="714" t="s">
        <v>88</v>
      </c>
      <c r="B33" s="715" t="str">
        <f>+'Commissioning &amp; Fees'!B32</f>
        <v>ZK101.K210.C700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ZK101.K210.C700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+IFERROR(VLOOKUP($B34,'[2]Sum table'!$A:$E,4,FALSE),0)</f>
        <v>0</v>
      </c>
      <c r="G35" s="720">
        <f>+IFERROR(VLOOKUP($B34,'[2]Sum table'!$A:$E,5,FALSE),0)</f>
        <v>0</v>
      </c>
      <c r="H35" s="720"/>
      <c r="I35" s="720">
        <f>+IFERROR(VLOOKUP($B34,'[2]Sum table'!$A:$F,6,FALSE),0)</f>
        <v>0</v>
      </c>
      <c r="J35" s="721"/>
      <c r="P35" s="698">
        <f t="shared" si="3"/>
        <v>1</v>
      </c>
    </row>
    <row r="36" spans="1:16" hidden="1" x14ac:dyDescent="0.25">
      <c r="A36" s="714" t="s">
        <v>90</v>
      </c>
      <c r="B36" s="715" t="str">
        <f>+'Commissioning &amp; Fees'!B35</f>
        <v>ZK101.K211.C700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ZK101.K211.C700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+IFERROR(VLOOKUP($B37,'[2]Sum table'!$A:$E,4,FALSE),0)</f>
        <v>0</v>
      </c>
      <c r="G38" s="720">
        <f>+IFERROR(VLOOKUP($B37,'[2]Sum table'!$A:$E,5,FALSE),0)</f>
        <v>0</v>
      </c>
      <c r="H38" s="720"/>
      <c r="I38" s="720">
        <f>+IFERROR(VLOOKUP($B37,'[2]Sum table'!$A:$F,6,FALSE),0)</f>
        <v>0</v>
      </c>
      <c r="J38" s="721"/>
      <c r="P38" s="698">
        <f t="shared" si="3"/>
        <v>1</v>
      </c>
    </row>
    <row r="39" spans="1:16" hidden="1" x14ac:dyDescent="0.25">
      <c r="A39" s="722" t="s">
        <v>92</v>
      </c>
      <c r="B39" s="715" t="str">
        <f>+'Commissioning &amp; Fees'!B38</f>
        <v>ZK101.K212.C700</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ZK101.K212.C700</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+IFERROR(VLOOKUP($B40,'[2]Sum table'!$A:$E,4,FALSE),0)</f>
        <v>0</v>
      </c>
      <c r="G41" s="720">
        <f>+IFERROR(VLOOKUP($B40,'[2]Sum table'!$A:$E,5,FALSE),0)</f>
        <v>0</v>
      </c>
      <c r="H41" s="720"/>
      <c r="I41" s="720">
        <f>+IFERROR(VLOOKUP($B40,'[2]Sum table'!$A:$F,6,FALSE),0)</f>
        <v>0</v>
      </c>
      <c r="J41" s="721"/>
      <c r="P41" s="698">
        <f t="shared" si="3"/>
        <v>1</v>
      </c>
    </row>
    <row r="42" spans="1:16" hidden="1" x14ac:dyDescent="0.25">
      <c r="A42" s="722" t="s">
        <v>94</v>
      </c>
      <c r="B42" s="715" t="str">
        <f>+'Commissioning &amp; Fees'!B41</f>
        <v>ZK101.K213.C700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ZK101.K213.C700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+IFERROR(VLOOKUP($B43,'[2]Sum table'!$A:$E,4,FALSE),0)</f>
        <v>0</v>
      </c>
      <c r="G44" s="720">
        <f>+IFERROR(VLOOKUP($B43,'[2]Sum table'!$A:$E,5,FALSE),0)</f>
        <v>0</v>
      </c>
      <c r="H44" s="720"/>
      <c r="I44" s="720">
        <f>+IFERROR(VLOOKUP($B43,'[2]Sum table'!$A:$F,6,FALSE),0)</f>
        <v>0</v>
      </c>
      <c r="J44" s="721"/>
      <c r="P44" s="698">
        <f t="shared" si="3"/>
        <v>1</v>
      </c>
    </row>
    <row r="45" spans="1:16" hidden="1" x14ac:dyDescent="0.25">
      <c r="A45" s="722" t="s">
        <v>96</v>
      </c>
      <c r="B45" s="715" t="str">
        <f>+'Commissioning &amp; Fees'!B44</f>
        <v>ZK101.K214.C700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ZK101.K214.C700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+IFERROR(VLOOKUP($B46,'[2]Sum table'!$A:$E,4,FALSE),0)</f>
        <v>0</v>
      </c>
      <c r="G47" s="720">
        <f>+IFERROR(VLOOKUP($B46,'[2]Sum table'!$A:$E,5,FALSE),0)</f>
        <v>0</v>
      </c>
      <c r="H47" s="720"/>
      <c r="I47" s="720">
        <f>+IFERROR(VLOOKUP($B46,'[2]Sum table'!$A:$F,6,FALSE),0)</f>
        <v>0</v>
      </c>
      <c r="J47" s="721"/>
      <c r="P47" s="698">
        <f t="shared" si="3"/>
        <v>1</v>
      </c>
    </row>
    <row r="48" spans="1:16" hidden="1" x14ac:dyDescent="0.25">
      <c r="A48" s="722" t="s">
        <v>98</v>
      </c>
      <c r="B48" s="715" t="str">
        <f>+'Commissioning &amp; Fees'!B47</f>
        <v>ZK101.K215.C700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ZK101.K215.C700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+IFERROR(VLOOKUP($B49,'[2]Sum table'!$A:$E,4,FALSE),0)</f>
        <v>0</v>
      </c>
      <c r="G50" s="720">
        <f>+IFERROR(VLOOKUP($B49,'[2]Sum table'!$A:$E,5,FALSE),0)</f>
        <v>0</v>
      </c>
      <c r="H50" s="720"/>
      <c r="I50" s="720">
        <f>+IFERROR(VLOOKUP($B49,'[2]Sum table'!$A:$F,6,FALSE),0)</f>
        <v>0</v>
      </c>
      <c r="J50" s="721"/>
      <c r="P50" s="698">
        <f t="shared" si="3"/>
        <v>1</v>
      </c>
    </row>
    <row r="51" spans="1:16" hidden="1" x14ac:dyDescent="0.25">
      <c r="A51" s="714" t="s">
        <v>100</v>
      </c>
      <c r="B51" s="715" t="str">
        <f>+'Commissioning &amp; Fees'!B50</f>
        <v>ZK101.K216.C700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ZK101.K216.C700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+IFERROR(VLOOKUP($B52,'[2]Sum table'!$A:$E,4,FALSE),0)</f>
        <v>0</v>
      </c>
      <c r="G53" s="720">
        <f>+IFERROR(VLOOKUP($B52,'[2]Sum table'!$A:$E,5,FALSE),0)</f>
        <v>0</v>
      </c>
      <c r="H53" s="720"/>
      <c r="I53" s="720">
        <f>+IFERROR(VLOOKUP($B52,'[2]Sum table'!$A:$F,6,FALSE),0)</f>
        <v>0</v>
      </c>
      <c r="J53" s="721"/>
      <c r="P53" s="698">
        <f t="shared" si="3"/>
        <v>1</v>
      </c>
    </row>
    <row r="54" spans="1:16" hidden="1" x14ac:dyDescent="0.25">
      <c r="A54" s="714" t="s">
        <v>102</v>
      </c>
      <c r="B54" s="715" t="str">
        <f>+'Commissioning &amp; Fees'!B53</f>
        <v>ZK101.K217.C700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ZK101.K217.C700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+IFERROR(VLOOKUP($B55,'[2]Sum table'!$A:$E,4,FALSE),0)</f>
        <v>0</v>
      </c>
      <c r="G56" s="720">
        <f>+IFERROR(VLOOKUP($B55,'[2]Sum table'!$A:$E,5,FALSE),0)</f>
        <v>0</v>
      </c>
      <c r="H56" s="720"/>
      <c r="I56" s="720">
        <f>+IFERROR(VLOOKUP($B55,'[2]Sum table'!$A:$F,6,FALSE),0)</f>
        <v>0</v>
      </c>
      <c r="J56" s="721"/>
      <c r="P56" s="698">
        <f t="shared" si="3"/>
        <v>1</v>
      </c>
    </row>
    <row r="57" spans="1:16" hidden="1" x14ac:dyDescent="0.25">
      <c r="A57" s="714" t="s">
        <v>104</v>
      </c>
      <c r="B57" s="715" t="str">
        <f>+'Commissioning &amp; Fees'!B56</f>
        <v>ZK101.K218.C700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ZK101.K218.C700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+IFERROR(VLOOKUP($B58,'[2]Sum table'!$A:$E,4,FALSE),0)</f>
        <v>0</v>
      </c>
      <c r="G59" s="720">
        <f>+IFERROR(VLOOKUP($B58,'[2]Sum table'!$A:$E,5,FALSE),0)</f>
        <v>0</v>
      </c>
      <c r="H59" s="720"/>
      <c r="I59" s="720">
        <f>+IFERROR(VLOOKUP($B58,'[2]Sum table'!$A:$F,6,FALSE),0)</f>
        <v>0</v>
      </c>
      <c r="J59" s="721"/>
      <c r="P59" s="698">
        <f t="shared" si="3"/>
        <v>1</v>
      </c>
    </row>
    <row r="60" spans="1:16" hidden="1" x14ac:dyDescent="0.25">
      <c r="A60" s="722" t="s">
        <v>106</v>
      </c>
      <c r="B60" s="715" t="str">
        <f>+'Commissioning &amp; Fees'!B59</f>
        <v>ZK101.K219.C700</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ZK101.K219.C700</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+IFERROR(VLOOKUP($B61,'[2]Sum table'!$A:$E,4,FALSE),0)</f>
        <v>0</v>
      </c>
      <c r="G62" s="720">
        <f>+IFERROR(VLOOKUP($B61,'[2]Sum table'!$A:$E,5,FALSE),0)</f>
        <v>0</v>
      </c>
      <c r="H62" s="720"/>
      <c r="I62" s="720">
        <f>+IFERROR(VLOOKUP($B61,'[2]Sum table'!$A:$F,6,FALSE),0)</f>
        <v>0</v>
      </c>
      <c r="J62" s="721"/>
      <c r="P62" s="698">
        <f t="shared" si="3"/>
        <v>1</v>
      </c>
    </row>
    <row r="63" spans="1:16" x14ac:dyDescent="0.25">
      <c r="A63" s="714" t="s">
        <v>108</v>
      </c>
      <c r="B63" s="715" t="str">
        <f>+'Development R&amp;D'!B8</f>
        <v>ZK102.K201.C700</v>
      </c>
      <c r="C63" s="716" t="s">
        <v>109</v>
      </c>
      <c r="D63" s="716"/>
      <c r="E63" s="723">
        <f>SUM(E64:E65)</f>
        <v>1200</v>
      </c>
      <c r="F63" s="723">
        <f>SUM(F64:F85)</f>
        <v>0</v>
      </c>
      <c r="G63" s="723">
        <f>SUM(G64:G85)</f>
        <v>128.62</v>
      </c>
      <c r="H63" s="723">
        <f>+E63-F63-G63</f>
        <v>1071.3800000000001</v>
      </c>
      <c r="I63" s="723">
        <f>SUM(I64:I85)</f>
        <v>0</v>
      </c>
      <c r="J63" s="719">
        <f>+H63-I63</f>
        <v>1071.3800000000001</v>
      </c>
      <c r="P63" s="698">
        <f t="shared" si="3"/>
        <v>0</v>
      </c>
    </row>
    <row r="64" spans="1:16" x14ac:dyDescent="0.25">
      <c r="A64" s="699"/>
      <c r="B64" s="700"/>
      <c r="C64" s="724" t="str">
        <f>+'Development R&amp;D'!C9</f>
        <v>Venue Partner Go and See</v>
      </c>
      <c r="D64" s="724">
        <f>+'Development R&amp;D'!D9</f>
        <v>0</v>
      </c>
      <c r="E64" s="725">
        <f>+'Development R&amp;D'!G9</f>
        <v>1200</v>
      </c>
      <c r="F64" s="701"/>
      <c r="G64" s="701"/>
      <c r="H64" s="701"/>
      <c r="I64" s="701"/>
      <c r="J64" s="702">
        <f t="shared" si="1"/>
        <v>1200</v>
      </c>
      <c r="P64" s="698">
        <f t="shared" si="3"/>
        <v>0</v>
      </c>
    </row>
    <row r="65" spans="1:16" hidden="1"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ZK102.K201.C700</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128.62</v>
      </c>
      <c r="H85" s="720"/>
      <c r="I85" s="720">
        <f>+IFERROR(VLOOKUP($B84,'[1]Sum table'!$A:$F,6,FALSE),0)</f>
        <v>0</v>
      </c>
      <c r="J85" s="721"/>
      <c r="P85" s="698">
        <f t="shared" si="3"/>
        <v>0</v>
      </c>
    </row>
    <row r="86" spans="1:16" hidden="1" x14ac:dyDescent="0.25">
      <c r="A86" s="714" t="s">
        <v>112</v>
      </c>
      <c r="B86" s="715" t="str">
        <f>+'Development R&amp;D'!B31</f>
        <v>ZK102.K115.C700</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ZK102.K115.C700</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25">
      <c r="A90" s="739"/>
      <c r="B90" s="740"/>
      <c r="C90" s="743" t="s">
        <v>301</v>
      </c>
      <c r="D90" s="743"/>
      <c r="E90" s="744"/>
      <c r="F90" s="720">
        <f>+IFERROR(VLOOKUP($B89,'[2]Sum table'!$A:$E,4,FALSE),0)</f>
        <v>0</v>
      </c>
      <c r="G90" s="720">
        <f>+IFERROR(VLOOKUP($B89,'[2]Sum table'!$A:$E,5,FALSE),0)</f>
        <v>0</v>
      </c>
      <c r="H90" s="720"/>
      <c r="I90" s="720">
        <f>+IFERROR(VLOOKUP($B89,'[2]Sum table'!$A:$F,6,FALSE),0)</f>
        <v>0</v>
      </c>
      <c r="J90" s="721"/>
      <c r="P90" s="698">
        <f t="shared" si="3"/>
        <v>1</v>
      </c>
    </row>
    <row r="91" spans="1:16" hidden="1" x14ac:dyDescent="0.25">
      <c r="A91" s="714" t="s">
        <v>110</v>
      </c>
      <c r="B91" s="715" t="str">
        <f>+'Development R&amp;D'!B36</f>
        <v>ZK102.K116.C700</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ZK102.K116.C700</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+IFERROR(VLOOKUP($B94,'[2]Sum table'!$A:$E,4,FALSE),0)</f>
        <v>0</v>
      </c>
      <c r="G95" s="720">
        <f>+IFERROR(VLOOKUP($B94,'[2]Sum table'!$A:$E,5,FALSE),0)</f>
        <v>0</v>
      </c>
      <c r="H95" s="720"/>
      <c r="I95" s="720">
        <f>+IFERROR(VLOOKUP($B94,'[2]Sum table'!$A:$F,6,FALSE),0)</f>
        <v>0</v>
      </c>
      <c r="J95" s="721"/>
      <c r="P95" s="698">
        <f t="shared" si="5"/>
        <v>1</v>
      </c>
    </row>
    <row r="96" spans="1:16" hidden="1" x14ac:dyDescent="0.25">
      <c r="A96" s="714" t="s">
        <v>114</v>
      </c>
      <c r="B96" s="715" t="str">
        <f>+'Development R&amp;D'!B41</f>
        <v>ZK102.K202.C700</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ZK102.K202.C700</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+IFERROR(VLOOKUP($B99,'[2]Sum table'!$A:$E,4,FALSE),0)</f>
        <v>0</v>
      </c>
      <c r="G100" s="720">
        <f>+IFERROR(VLOOKUP($B99,'[2]Sum table'!$A:$E,5,FALSE),0)</f>
        <v>0</v>
      </c>
      <c r="H100" s="720"/>
      <c r="I100" s="720">
        <f>+IFERROR(VLOOKUP($B99,'[2]Sum table'!$A:$F,6,FALSE),0)</f>
        <v>0</v>
      </c>
      <c r="J100" s="721"/>
      <c r="P100" s="698">
        <f t="shared" si="5"/>
        <v>1</v>
      </c>
    </row>
    <row r="101" spans="1:16" hidden="1" x14ac:dyDescent="0.25">
      <c r="A101" s="714" t="s">
        <v>116</v>
      </c>
      <c r="B101" s="715" t="str">
        <f>+'Development R&amp;D'!B46</f>
        <v>ZK102.K203.C700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ZK102.K203.C700</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+IFERROR(VLOOKUP($B104,'[2]Sum table'!$A:$E,4,FALSE),0)</f>
        <v>0</v>
      </c>
      <c r="G105" s="720">
        <f>+IFERROR(VLOOKUP($B104,'[2]Sum table'!$A:$E,5,FALSE),0)</f>
        <v>0</v>
      </c>
      <c r="H105" s="720"/>
      <c r="I105" s="720">
        <f>+IFERROR(VLOOKUP($B104,'[2]Sum table'!$A:$F,6,FALSE),0)</f>
        <v>0</v>
      </c>
      <c r="J105" s="721"/>
      <c r="P105" s="698">
        <f t="shared" si="5"/>
        <v>1</v>
      </c>
    </row>
    <row r="106" spans="1:16" hidden="1" x14ac:dyDescent="0.25">
      <c r="A106" s="714" t="s">
        <v>317</v>
      </c>
      <c r="B106" s="715" t="str">
        <f>+'Development R&amp;D'!B51</f>
        <v>ZK102.K117.C700</v>
      </c>
      <c r="C106" s="716" t="s">
        <v>5094</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ZK102.K117.C700</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+IFERROR(VLOOKUP($B108,'[2]Sum table'!$A:$E,4,FALSE),0)</f>
        <v>0</v>
      </c>
      <c r="G109" s="720">
        <f>+IFERROR(VLOOKUP($B108,'[2]Sum table'!$A:$E,5,FALSE),0)</f>
        <v>0</v>
      </c>
      <c r="H109" s="720"/>
      <c r="I109" s="720">
        <f>+IFERROR(VLOOKUP($B108,'[2]Sum table'!$A:$F,6,FALSE),0)</f>
        <v>0</v>
      </c>
      <c r="J109" s="721"/>
      <c r="P109" s="698">
        <f t="shared" si="5"/>
        <v>1</v>
      </c>
    </row>
    <row r="110" spans="1:16" x14ac:dyDescent="0.25">
      <c r="A110" s="722" t="s">
        <v>118</v>
      </c>
      <c r="B110" s="715" t="str">
        <f>+'Creative &amp; Production'!B8</f>
        <v>ZK103.K161.C700</v>
      </c>
      <c r="C110" s="716" t="s">
        <v>119</v>
      </c>
      <c r="D110" s="716"/>
      <c r="E110" s="723">
        <f>SUM(E111:E127)</f>
        <v>8400</v>
      </c>
      <c r="F110" s="723">
        <f>SUM(F111:F127)</f>
        <v>0</v>
      </c>
      <c r="G110" s="723">
        <f>SUM(G111:G127)</f>
        <v>0</v>
      </c>
      <c r="H110" s="723">
        <f>+E110-F110-G110</f>
        <v>8400</v>
      </c>
      <c r="I110" s="723">
        <f>SUM(I111:I127)</f>
        <v>0</v>
      </c>
      <c r="J110" s="719">
        <f>+H110-I110</f>
        <v>8400</v>
      </c>
      <c r="P110" s="698">
        <f t="shared" si="5"/>
        <v>0</v>
      </c>
    </row>
    <row r="111" spans="1:16" x14ac:dyDescent="0.25">
      <c r="A111" s="699"/>
      <c r="B111" s="700"/>
      <c r="C111" s="724" t="str">
        <f>+'Creative &amp; Production'!C9</f>
        <v>Programme Consultant</v>
      </c>
      <c r="D111" s="724" t="str">
        <f>+'Creative &amp; Production'!D9</f>
        <v>monthly meetings - 1 year</v>
      </c>
      <c r="E111" s="726">
        <f>+'Creative &amp; Production'!G9</f>
        <v>8400</v>
      </c>
      <c r="F111" s="701"/>
      <c r="G111" s="701"/>
      <c r="H111" s="701"/>
      <c r="I111" s="701"/>
      <c r="J111" s="702">
        <f t="shared" si="4"/>
        <v>8400</v>
      </c>
      <c r="P111" s="698">
        <f t="shared" si="5"/>
        <v>0</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ZK103.K161.C700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ZK103.K223.C700</v>
      </c>
      <c r="C128" s="716" t="s">
        <v>121</v>
      </c>
      <c r="D128" s="716"/>
      <c r="E128" s="723">
        <f>SUM(E129:E141)</f>
        <v>1500</v>
      </c>
      <c r="F128" s="723">
        <f>SUM(F129:F141)</f>
        <v>0</v>
      </c>
      <c r="G128" s="723">
        <f>SUM(G129:G141)</f>
        <v>0</v>
      </c>
      <c r="H128" s="723">
        <f>+E128-F128-G128</f>
        <v>1500</v>
      </c>
      <c r="I128" s="723">
        <f>SUM(I129:I141)</f>
        <v>0</v>
      </c>
      <c r="J128" s="719">
        <f>+H128-I128</f>
        <v>1500</v>
      </c>
      <c r="P128" s="698">
        <f t="shared" si="5"/>
        <v>0</v>
      </c>
    </row>
    <row r="129" spans="1:16" x14ac:dyDescent="0.25">
      <c r="A129" s="699"/>
      <c r="B129" s="700"/>
      <c r="C129" s="724" t="str">
        <f>+'Creative &amp; Production'!C27</f>
        <v xml:space="preserve">Programme Director </v>
      </c>
      <c r="D129" s="724" t="str">
        <f>+'Creative &amp; Production'!D27</f>
        <v>Expenses</v>
      </c>
      <c r="E129" s="726">
        <f>+'Creative &amp; Production'!G27</f>
        <v>1500</v>
      </c>
      <c r="F129" s="701"/>
      <c r="G129" s="701"/>
      <c r="H129" s="701"/>
      <c r="I129" s="701"/>
      <c r="J129" s="702">
        <f t="shared" si="4"/>
        <v>1500</v>
      </c>
      <c r="P129" s="698">
        <f t="shared" si="5"/>
        <v>0</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ZK103.K223.C700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ZK103.K224.C700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ZK103.K224.C700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ZK103.K225.C700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ZK103.K225.C700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ZK103.K226.C700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ZK103.K226.C700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+IFERROR(VLOOKUP($B170,'[2]Sum table'!$A:$E,4,FALSE),0)</f>
        <v>0</v>
      </c>
      <c r="G171" s="720">
        <f>+IFERROR(VLOOKUP($B170,'[2]Sum table'!$A:$E,5,FALSE),0)</f>
        <v>0</v>
      </c>
      <c r="H171" s="720"/>
      <c r="I171" s="720">
        <f>+IFERROR(VLOOKUP($B170,'[2]Sum table'!$A:$F,6,FALSE),0)</f>
        <v>0</v>
      </c>
      <c r="J171" s="721"/>
      <c r="P171" s="698">
        <f t="shared" si="8"/>
        <v>1</v>
      </c>
    </row>
    <row r="172" spans="1:16" x14ac:dyDescent="0.25">
      <c r="A172" s="722" t="s">
        <v>128</v>
      </c>
      <c r="B172" s="715" t="str">
        <f>+'Creative &amp; Production'!B70</f>
        <v>ZK103.K227.C700</v>
      </c>
      <c r="C172" s="716" t="s">
        <v>129</v>
      </c>
      <c r="D172" s="716"/>
      <c r="E172" s="717">
        <f>SUM(E173:E178)</f>
        <v>8640</v>
      </c>
      <c r="F172" s="718">
        <f>SUM(F173:F178)</f>
        <v>0</v>
      </c>
      <c r="G172" s="718">
        <f>SUM(G173:G178)</f>
        <v>0</v>
      </c>
      <c r="H172" s="718">
        <f>+E172-F172-G172</f>
        <v>8640</v>
      </c>
      <c r="I172" s="718">
        <f>SUM(I173:I178)</f>
        <v>0</v>
      </c>
      <c r="J172" s="719">
        <f>+H172-I172</f>
        <v>8640</v>
      </c>
      <c r="P172" s="698">
        <f t="shared" si="8"/>
        <v>0</v>
      </c>
    </row>
    <row r="173" spans="1:16" x14ac:dyDescent="0.25">
      <c r="A173" s="699"/>
      <c r="B173" s="700"/>
      <c r="C173" s="724" t="str">
        <f>+'Creative &amp; Production'!C71</f>
        <v>Duty of Care</v>
      </c>
      <c r="D173" s="724">
        <f>+'Creative &amp; Production'!D71</f>
        <v>0</v>
      </c>
      <c r="E173" s="738">
        <f>+'Creative &amp; Production'!G71</f>
        <v>8640</v>
      </c>
      <c r="F173" s="720"/>
      <c r="G173" s="720"/>
      <c r="H173" s="720"/>
      <c r="I173" s="720"/>
      <c r="J173" s="721">
        <f t="shared" si="7"/>
        <v>8640</v>
      </c>
      <c r="P173" s="698">
        <f t="shared" si="8"/>
        <v>0</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ZK103.K227.C700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ZK104.K231.C700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ZK104.K231.C700</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+IFERROR(VLOOKUP($B186,'[2]Sum table'!$A:$E,4,FALSE),0)</f>
        <v>0</v>
      </c>
      <c r="G187" s="720">
        <f>+IFERROR(VLOOKUP($B186,'[2]Sum table'!$A:$E,5,FALSE),0)</f>
        <v>0</v>
      </c>
      <c r="H187" s="720"/>
      <c r="I187" s="720">
        <f>+IFERROR(VLOOKUP($B186,'[2]Sum table'!$A:$F,6,FALSE),0)</f>
        <v>0</v>
      </c>
      <c r="J187" s="721"/>
      <c r="P187" s="698">
        <f t="shared" si="8"/>
        <v>1</v>
      </c>
    </row>
    <row r="188" spans="1:16" x14ac:dyDescent="0.25">
      <c r="A188" s="722" t="s">
        <v>132</v>
      </c>
      <c r="B188" s="715" t="str">
        <f>+Performers!B17</f>
        <v>ZK104.K232.C700</v>
      </c>
      <c r="C188" s="716" t="s">
        <v>133</v>
      </c>
      <c r="D188" s="716"/>
      <c r="E188" s="717">
        <f>SUM(E189:E196)</f>
        <v>165593</v>
      </c>
      <c r="F188" s="718">
        <f>SUM(F189:F196)</f>
        <v>0</v>
      </c>
      <c r="G188" s="718">
        <f>SUM(G189:G196)</f>
        <v>0</v>
      </c>
      <c r="H188" s="718">
        <f>+E188-F188-G188</f>
        <v>165593</v>
      </c>
      <c r="I188" s="718">
        <f>SUM(I189:I196)</f>
        <v>0</v>
      </c>
      <c r="J188" s="719">
        <f>+H188-I188</f>
        <v>165593</v>
      </c>
      <c r="P188" s="698">
        <f t="shared" si="8"/>
        <v>0</v>
      </c>
    </row>
    <row r="189" spans="1:16" x14ac:dyDescent="0.25">
      <c r="A189" s="699"/>
      <c r="B189" s="700"/>
      <c r="C189" s="724">
        <f>+Performers!C18</f>
        <v>42767</v>
      </c>
      <c r="D189" s="724">
        <f>+Performers!D18</f>
        <v>0</v>
      </c>
      <c r="E189" s="738">
        <f>+Performers!G18</f>
        <v>22050</v>
      </c>
      <c r="F189" s="720">
        <f>+IFERROR(VLOOKUP(#REF!,#REF!,4,FALSE),0)</f>
        <v>0</v>
      </c>
      <c r="G189" s="727"/>
      <c r="H189" s="727"/>
      <c r="I189" s="727"/>
      <c r="J189" s="728">
        <f t="shared" si="7"/>
        <v>22050</v>
      </c>
      <c r="P189" s="698">
        <f t="shared" si="8"/>
        <v>0</v>
      </c>
    </row>
    <row r="190" spans="1:16" x14ac:dyDescent="0.25">
      <c r="A190" s="699"/>
      <c r="B190" s="700"/>
      <c r="C190" s="724">
        <f>+Performers!C19</f>
        <v>42856</v>
      </c>
      <c r="D190" s="724">
        <f>+Performers!D19</f>
        <v>0</v>
      </c>
      <c r="E190" s="738">
        <f>+Performers!G19</f>
        <v>40800</v>
      </c>
      <c r="F190" s="727"/>
      <c r="G190" s="727"/>
      <c r="H190" s="727"/>
      <c r="I190" s="727"/>
      <c r="J190" s="728">
        <f t="shared" si="7"/>
        <v>40800</v>
      </c>
      <c r="P190" s="698">
        <f t="shared" si="8"/>
        <v>0</v>
      </c>
    </row>
    <row r="191" spans="1:16" x14ac:dyDescent="0.25">
      <c r="A191" s="699"/>
      <c r="B191" s="700"/>
      <c r="C191" s="724">
        <f>+Performers!C20</f>
        <v>43009</v>
      </c>
      <c r="D191" s="724">
        <f>+Performers!D20</f>
        <v>0</v>
      </c>
      <c r="E191" s="738">
        <f>+Performers!G20</f>
        <v>48960</v>
      </c>
      <c r="F191" s="727"/>
      <c r="G191" s="727"/>
      <c r="H191" s="727"/>
      <c r="I191" s="727"/>
      <c r="J191" s="728">
        <f t="shared" si="7"/>
        <v>48960</v>
      </c>
      <c r="P191" s="698">
        <f t="shared" si="8"/>
        <v>0</v>
      </c>
    </row>
    <row r="192" spans="1:16" x14ac:dyDescent="0.25">
      <c r="A192" s="699"/>
      <c r="B192" s="700"/>
      <c r="C192" s="724">
        <f>+Performers!C21</f>
        <v>43132</v>
      </c>
      <c r="D192" s="724">
        <f>+Performers!D21</f>
        <v>0</v>
      </c>
      <c r="E192" s="738">
        <f>+Performers!G21</f>
        <v>48960</v>
      </c>
      <c r="F192" s="727"/>
      <c r="G192" s="727"/>
      <c r="H192" s="727"/>
      <c r="I192" s="727"/>
      <c r="J192" s="728">
        <f t="shared" si="7"/>
        <v>48960</v>
      </c>
      <c r="P192" s="698">
        <f t="shared" si="8"/>
        <v>0</v>
      </c>
    </row>
    <row r="193" spans="1:16" x14ac:dyDescent="0.25">
      <c r="A193" s="699"/>
      <c r="B193" s="700"/>
      <c r="C193" s="724" t="str">
        <f>+Performers!C22</f>
        <v>Contingency</v>
      </c>
      <c r="D193" s="724">
        <f>+Performers!D22</f>
        <v>0.03</v>
      </c>
      <c r="E193" s="738">
        <f>+Performers!G22</f>
        <v>4823</v>
      </c>
      <c r="F193" s="727"/>
      <c r="G193" s="727"/>
      <c r="H193" s="727"/>
      <c r="I193" s="727"/>
      <c r="J193" s="728">
        <f t="shared" si="7"/>
        <v>4823</v>
      </c>
      <c r="P193" s="698">
        <f t="shared" si="8"/>
        <v>0</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ZK104.K232.C700</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ZK104.K233.C700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ZK104.K233.C700</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+IFERROR(VLOOKUP($B201,'[2]Sum table'!$A:$E,4,FALSE),0)</f>
        <v>0</v>
      </c>
      <c r="G202" s="720">
        <f>+IFERROR(VLOOKUP($B201,'[2]Sum table'!$A:$E,5,FALSE),0)</f>
        <v>0</v>
      </c>
      <c r="H202" s="720"/>
      <c r="I202" s="720">
        <f>+IFERROR(VLOOKUP($B201,'[2]Sum table'!$A:$F,6,FALSE),0)</f>
        <v>0</v>
      </c>
      <c r="J202" s="721"/>
      <c r="P202" s="698">
        <f t="shared" si="8"/>
        <v>1</v>
      </c>
    </row>
    <row r="203" spans="1:16" hidden="1" x14ac:dyDescent="0.25">
      <c r="A203" s="722" t="s">
        <v>136</v>
      </c>
      <c r="B203" s="715" t="str">
        <f>+'Rehearsal Costs'!B8</f>
        <v>ZK105.K237.C700</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ZK105.K237.C700</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+IFERROR(VLOOKUP($B217,'[2]Sum table'!$A:$E,4,FALSE),0)</f>
        <v>0</v>
      </c>
      <c r="G218" s="720">
        <f>+IFERROR(VLOOKUP($B217,'[2]Sum table'!$A:$E,5,FALSE),0)</f>
        <v>0</v>
      </c>
      <c r="H218" s="720"/>
      <c r="I218" s="720">
        <f>+IFERROR(VLOOKUP($B217,'[2]Sum table'!$A:$F,6,FALSE),0)</f>
        <v>0</v>
      </c>
      <c r="J218" s="721"/>
      <c r="P218" s="698">
        <f t="shared" si="8"/>
        <v>1</v>
      </c>
    </row>
    <row r="219" spans="1:16" hidden="1" x14ac:dyDescent="0.25">
      <c r="A219" s="722" t="s">
        <v>138</v>
      </c>
      <c r="B219" s="715" t="str">
        <f>+'Rehearsal Costs'!B24</f>
        <v>ZK105.K238.C700</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ZK105.K238.C700</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+IFERROR(VLOOKUP($B226,'[2]Sum table'!$A:$E,4,FALSE),0)</f>
        <v>0</v>
      </c>
      <c r="G227" s="720">
        <f>+IFERROR(VLOOKUP($B226,'[2]Sum table'!$A:$E,5,FALSE),0)</f>
        <v>0</v>
      </c>
      <c r="H227" s="720"/>
      <c r="I227" s="720">
        <f>+IFERROR(VLOOKUP($B226,'[2]Sum table'!$A:$F,6,FALSE),0)</f>
        <v>0</v>
      </c>
      <c r="J227" s="721"/>
      <c r="P227" s="698">
        <f t="shared" si="11"/>
        <v>1</v>
      </c>
    </row>
    <row r="228" spans="1:16" hidden="1" x14ac:dyDescent="0.25">
      <c r="A228" s="722" t="s">
        <v>140</v>
      </c>
      <c r="B228" s="715" t="str">
        <f>+'Rehearsal Costs'!B33</f>
        <v>ZK105.K239.C700</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ZK105.K239.C700</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+IFERROR(VLOOKUP($B231,'[2]Sum table'!$A:$E,4,FALSE),0)</f>
        <v>0</v>
      </c>
      <c r="G232" s="720">
        <f>+IFERROR(VLOOKUP($B231,'[2]Sum table'!$A:$E,5,FALSE),0)</f>
        <v>0</v>
      </c>
      <c r="H232" s="720"/>
      <c r="I232" s="720">
        <f>+IFERROR(VLOOKUP($B231,'[2]Sum table'!$A:$F,6,FALSE),0)</f>
        <v>0</v>
      </c>
      <c r="J232" s="721"/>
      <c r="P232" s="698">
        <f t="shared" si="11"/>
        <v>1</v>
      </c>
    </row>
    <row r="233" spans="1:16" hidden="1" x14ac:dyDescent="0.25">
      <c r="A233" s="722" t="s">
        <v>142</v>
      </c>
      <c r="B233" s="715" t="str">
        <f>+'Rehearsal Costs'!B38</f>
        <v>ZK105.K240.C700</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ZK105.K240.C700</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ZK105.K240.C700</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+IFERROR(VLOOKUP($B235,'[2]Sum table'!$A:$E,4,FALSE),0)</f>
        <v>0</v>
      </c>
      <c r="G236" s="720">
        <f>+IFERROR(VLOOKUP($B235,'[2]Sum table'!$A:$E,5,FALSE),0)</f>
        <v>0</v>
      </c>
      <c r="H236" s="720"/>
      <c r="I236" s="720">
        <f>+IFERROR(VLOOKUP($B235,'[2]Sum table'!$A:$F,6,FALSE),0)</f>
        <v>0</v>
      </c>
      <c r="J236" s="721"/>
      <c r="P236" s="698">
        <f t="shared" si="11"/>
        <v>1</v>
      </c>
    </row>
    <row r="237" spans="1:16" hidden="1" x14ac:dyDescent="0.25">
      <c r="A237" s="722" t="s">
        <v>144</v>
      </c>
      <c r="B237" s="715" t="str">
        <f>+'Technical &amp; Production'!B8</f>
        <v>ZK106.K244.C700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ZK106.K244.C700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+IFERROR(VLOOKUP($B248,'[2]Sum table'!$A:$E,4,FALSE),0)</f>
        <v>0</v>
      </c>
      <c r="G249" s="720">
        <f>+IFERROR(VLOOKUP($B248,'[2]Sum table'!$A:$E,5,FALSE),0)</f>
        <v>0</v>
      </c>
      <c r="H249" s="720"/>
      <c r="I249" s="720">
        <f>+IFERROR(VLOOKUP($B248,'[2]Sum table'!$A:$F,6,FALSE),0)</f>
        <v>0</v>
      </c>
      <c r="J249" s="721"/>
      <c r="P249" s="698">
        <f t="shared" si="11"/>
        <v>1</v>
      </c>
    </row>
    <row r="250" spans="1:16" hidden="1" x14ac:dyDescent="0.25">
      <c r="A250" s="722" t="s">
        <v>146</v>
      </c>
      <c r="B250" s="715" t="str">
        <f>+'Technical &amp; Production'!B21</f>
        <v>ZK106.K245.C700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ZK106.K245.C700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+IFERROR(VLOOKUP($B259,'[2]Sum table'!$A:$E,4,FALSE),0)</f>
        <v>0</v>
      </c>
      <c r="G260" s="720">
        <f>+IFERROR(VLOOKUP($B259,'[2]Sum table'!$A:$E,5,FALSE),0)</f>
        <v>0</v>
      </c>
      <c r="H260" s="720"/>
      <c r="I260" s="720">
        <f>+IFERROR(VLOOKUP($B259,'[2]Sum table'!$A:$F,6,FALSE),0)</f>
        <v>0</v>
      </c>
      <c r="J260" s="721"/>
      <c r="P260" s="698">
        <f t="shared" si="11"/>
        <v>1</v>
      </c>
    </row>
    <row r="261" spans="1:16" hidden="1" x14ac:dyDescent="0.25">
      <c r="A261" s="722" t="s">
        <v>148</v>
      </c>
      <c r="B261" s="715" t="str">
        <f>+'Technical &amp; Production'!B32</f>
        <v>ZK106.K246.C700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ZK106.K246.C700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+IFERROR(VLOOKUP($B269,'[2]Sum table'!$A:$E,4,FALSE),0)</f>
        <v>0</v>
      </c>
      <c r="G270" s="720">
        <f>+IFERROR(VLOOKUP($B269,'[2]Sum table'!$A:$E,5,FALSE),0)</f>
        <v>0</v>
      </c>
      <c r="H270" s="720"/>
      <c r="I270" s="720">
        <f>+IFERROR(VLOOKUP($B269,'[2]Sum table'!$A:$F,6,FALSE),0)</f>
        <v>0</v>
      </c>
      <c r="J270" s="721"/>
      <c r="P270" s="698">
        <f t="shared" si="11"/>
        <v>1</v>
      </c>
    </row>
    <row r="271" spans="1:16" hidden="1" x14ac:dyDescent="0.25">
      <c r="A271" s="722" t="s">
        <v>150</v>
      </c>
      <c r="B271" s="715" t="str">
        <f>+'Technical &amp; Production'!B42</f>
        <v>ZK106.K247.C700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ZK106.K247.C700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ZK106.K247.C700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+IFERROR(VLOOKUP($B278,'[2]Sum table'!$A:$E,4,FALSE),0)</f>
        <v>0</v>
      </c>
      <c r="G279" s="720">
        <f>+IFERROR(VLOOKUP($B278,'[2]Sum table'!$A:$E,5,FALSE),0)</f>
        <v>0</v>
      </c>
      <c r="H279" s="720"/>
      <c r="I279" s="720">
        <f>+IFERROR(VLOOKUP($B278,'[2]Sum table'!$A:$F,6,FALSE),0)</f>
        <v>0</v>
      </c>
      <c r="J279" s="721"/>
      <c r="P279" s="698">
        <f t="shared" si="11"/>
        <v>1</v>
      </c>
    </row>
    <row r="280" spans="1:16" hidden="1" x14ac:dyDescent="0.25">
      <c r="A280" s="722" t="s">
        <v>152</v>
      </c>
      <c r="B280" s="715" t="str">
        <f>+'Technical &amp; Production'!B51</f>
        <v>ZK106.K128.C700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55"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ZK106.K128.C700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+IFERROR(VLOOKUP($B287,'[2]Sum table'!$A:$E,4,FALSE),0)</f>
        <v>0</v>
      </c>
      <c r="G288" s="720">
        <f>+IFERROR(VLOOKUP($B287,'[2]Sum table'!$A:$E,5,FALSE),0)</f>
        <v>0</v>
      </c>
      <c r="H288" s="720"/>
      <c r="I288" s="720">
        <f>+IFERROR(VLOOKUP($B287,'[2]Sum table'!$A:$F,6,FALSE),0)</f>
        <v>0</v>
      </c>
      <c r="J288" s="721"/>
      <c r="P288" s="698">
        <f t="shared" si="17"/>
        <v>1</v>
      </c>
    </row>
    <row r="289" spans="1:16" hidden="1" x14ac:dyDescent="0.25">
      <c r="A289" s="722" t="s">
        <v>154</v>
      </c>
      <c r="B289" s="715" t="str">
        <f>+'Technical &amp; Production'!B60</f>
        <v>ZK106.K248.C700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ZK106.K248.C700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+IFERROR(VLOOKUP($B296,'[2]Sum table'!$A:$E,4,FALSE),0)</f>
        <v>0</v>
      </c>
      <c r="G297" s="720">
        <f>+IFERROR(VLOOKUP($B296,'[2]Sum table'!$A:$E,5,FALSE),0)</f>
        <v>0</v>
      </c>
      <c r="H297" s="720"/>
      <c r="I297" s="720">
        <f>+IFERROR(VLOOKUP($B296,'[2]Sum table'!$A:$F,6,FALSE),0)</f>
        <v>0</v>
      </c>
      <c r="J297" s="721"/>
      <c r="P297" s="698">
        <f t="shared" si="17"/>
        <v>1</v>
      </c>
    </row>
    <row r="298" spans="1:16" hidden="1" x14ac:dyDescent="0.25">
      <c r="A298" s="722" t="s">
        <v>156</v>
      </c>
      <c r="B298" s="715" t="str">
        <f>+'Technical &amp; Production'!B69</f>
        <v>ZK106.K249.C700</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ZK106.K249.C700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ZK106.K249.C700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+IFERROR(VLOOKUP($B305,'[2]Sum table'!$A:$E,4,FALSE),0)</f>
        <v>0</v>
      </c>
      <c r="G306" s="720">
        <f>+IFERROR(VLOOKUP($B305,'[2]Sum table'!$A:$E,5,FALSE),0)</f>
        <v>0</v>
      </c>
      <c r="H306" s="720"/>
      <c r="I306" s="720">
        <f>+IFERROR(VLOOKUP($B305,'[2]Sum table'!$A:$F,6,FALSE),0)</f>
        <v>0</v>
      </c>
      <c r="J306" s="721"/>
      <c r="P306" s="698">
        <f t="shared" si="17"/>
        <v>1</v>
      </c>
    </row>
    <row r="307" spans="1:16" hidden="1" x14ac:dyDescent="0.25">
      <c r="A307" s="722" t="s">
        <v>157</v>
      </c>
      <c r="B307" s="715" t="str">
        <f>+'Technical &amp; Production'!B78</f>
        <v>ZK106.K250.C700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ZK106.K250.C700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+IFERROR(VLOOKUP($B314,'[2]Sum table'!$A:$E,4,FALSE),0)</f>
        <v>0</v>
      </c>
      <c r="G315" s="720">
        <f>+IFERROR(VLOOKUP($B314,'[2]Sum table'!$A:$E,5,FALSE),0)</f>
        <v>0</v>
      </c>
      <c r="H315" s="720"/>
      <c r="I315" s="720">
        <f>+IFERROR(VLOOKUP($B314,'[2]Sum table'!$A:$F,6,FALSE),0)</f>
        <v>0</v>
      </c>
      <c r="J315" s="721"/>
      <c r="P315" s="698">
        <f t="shared" si="17"/>
        <v>1</v>
      </c>
    </row>
    <row r="316" spans="1:16" hidden="1" x14ac:dyDescent="0.25">
      <c r="A316" s="722" t="s">
        <v>159</v>
      </c>
      <c r="B316" s="715" t="str">
        <f>+'Technical &amp; Production'!B87</f>
        <v>ZK106.K251.C700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ZK106.K251.C700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+IFERROR(VLOOKUP($B323,'[2]Sum table'!$A:$E,4,FALSE),0)</f>
        <v>0</v>
      </c>
      <c r="G324" s="720">
        <f>+IFERROR(VLOOKUP($B323,'[2]Sum table'!$A:$E,5,FALSE),0)</f>
        <v>0</v>
      </c>
      <c r="H324" s="720"/>
      <c r="I324" s="720">
        <f>+IFERROR(VLOOKUP($B323,'[2]Sum table'!$A:$F,6,FALSE),0)</f>
        <v>0</v>
      </c>
      <c r="J324" s="721"/>
      <c r="P324" s="698">
        <f t="shared" si="17"/>
        <v>1</v>
      </c>
    </row>
    <row r="325" spans="1:16" hidden="1" x14ac:dyDescent="0.25">
      <c r="A325" s="722" t="s">
        <v>161</v>
      </c>
      <c r="B325" s="715" t="str">
        <f>+'Technical &amp; Production'!B96</f>
        <v>ZK106.K252.C700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ZK106.K252.C700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+IFERROR(VLOOKUP($B332,'[2]Sum table'!$A:$E,4,FALSE),0)</f>
        <v>0</v>
      </c>
      <c r="G333" s="720">
        <f>+IFERROR(VLOOKUP($B332,'[2]Sum table'!$A:$E,5,FALSE),0)</f>
        <v>0</v>
      </c>
      <c r="H333" s="720"/>
      <c r="I333" s="720">
        <f>+IFERROR(VLOOKUP($B332,'[2]Sum table'!$A:$F,6,FALSE),0)</f>
        <v>0</v>
      </c>
      <c r="J333" s="721"/>
      <c r="P333" s="698">
        <f t="shared" si="17"/>
        <v>1</v>
      </c>
    </row>
    <row r="334" spans="1:16" x14ac:dyDescent="0.25">
      <c r="A334" s="722" t="s">
        <v>163</v>
      </c>
      <c r="B334" s="715" t="str">
        <f>+'Technical &amp; Production'!B105</f>
        <v>ZK106.K253.C700</v>
      </c>
      <c r="C334" s="716" t="s">
        <v>164</v>
      </c>
      <c r="D334" s="716"/>
      <c r="E334" s="717">
        <f>SUM(E335:E343)</f>
        <v>52920</v>
      </c>
      <c r="F334" s="718">
        <f>SUM(F335:F343)</f>
        <v>0</v>
      </c>
      <c r="G334" s="718">
        <f>SUM(G335:G343)</f>
        <v>0</v>
      </c>
      <c r="H334" s="718">
        <f>+E334-F334-G334</f>
        <v>52920</v>
      </c>
      <c r="I334" s="718">
        <f>SUM(I335:I343)</f>
        <v>0</v>
      </c>
      <c r="J334" s="719">
        <f>+H334-I334</f>
        <v>52920</v>
      </c>
      <c r="P334" s="698">
        <f t="shared" si="17"/>
        <v>0</v>
      </c>
    </row>
    <row r="335" spans="1:16" x14ac:dyDescent="0.25">
      <c r="A335" s="699"/>
      <c r="B335" s="700" t="str">
        <f>+B334</f>
        <v>ZK106.K253.C700</v>
      </c>
      <c r="C335" s="724" t="str">
        <f>+'Technical &amp; Production'!C106</f>
        <v>Local Technical Manager</v>
      </c>
      <c r="D335" s="724">
        <f>+'Technical &amp; Production'!D106</f>
        <v>0</v>
      </c>
      <c r="E335" s="738">
        <f>+'Technical &amp; Production'!G106</f>
        <v>11340</v>
      </c>
      <c r="F335" s="720"/>
      <c r="G335" s="720"/>
      <c r="H335" s="720"/>
      <c r="I335" s="720"/>
      <c r="J335" s="728">
        <f>+E335-F335-G335-I335</f>
        <v>11340</v>
      </c>
      <c r="P335" s="698">
        <f t="shared" si="17"/>
        <v>0</v>
      </c>
    </row>
    <row r="336" spans="1:16" x14ac:dyDescent="0.25">
      <c r="A336" s="699"/>
      <c r="B336" s="700"/>
      <c r="C336" s="724" t="str">
        <f>+'Technical &amp; Production'!C107</f>
        <v>Crew</v>
      </c>
      <c r="D336" s="724">
        <f>+'Technical &amp; Production'!D107</f>
        <v>0</v>
      </c>
      <c r="E336" s="738">
        <f>+'Technical &amp; Production'!G107</f>
        <v>15120</v>
      </c>
      <c r="F336" s="720"/>
      <c r="G336" s="720"/>
      <c r="H336" s="720"/>
      <c r="I336" s="720"/>
      <c r="J336" s="728">
        <f t="shared" ref="J336:J341" si="23">+E336-F336-G336-I336</f>
        <v>15120</v>
      </c>
      <c r="P336" s="698">
        <f t="shared" si="17"/>
        <v>0</v>
      </c>
    </row>
    <row r="337" spans="1:16" x14ac:dyDescent="0.25">
      <c r="A337" s="699"/>
      <c r="B337" s="700"/>
      <c r="C337" s="724" t="str">
        <f>+'Technical &amp; Production'!C108</f>
        <v>Local Technical Apprentice</v>
      </c>
      <c r="D337" s="724">
        <f>+'Technical &amp; Production'!D108</f>
        <v>0</v>
      </c>
      <c r="E337" s="738">
        <f>+'Technical &amp; Production'!G108</f>
        <v>3780</v>
      </c>
      <c r="F337" s="720"/>
      <c r="G337" s="720"/>
      <c r="H337" s="720"/>
      <c r="I337" s="720"/>
      <c r="J337" s="728">
        <f t="shared" si="23"/>
        <v>3780</v>
      </c>
      <c r="P337" s="698">
        <f t="shared" si="17"/>
        <v>0</v>
      </c>
    </row>
    <row r="338" spans="1:16" x14ac:dyDescent="0.25">
      <c r="A338" s="699"/>
      <c r="B338" s="700"/>
      <c r="C338" s="724" t="str">
        <f>+'Technical &amp; Production'!C109</f>
        <v>FOH Manager</v>
      </c>
      <c r="D338" s="724">
        <f>+'Technical &amp; Production'!D109</f>
        <v>0</v>
      </c>
      <c r="E338" s="738">
        <f>+'Technical &amp; Production'!G109</f>
        <v>5040</v>
      </c>
      <c r="F338" s="720"/>
      <c r="G338" s="720"/>
      <c r="H338" s="720"/>
      <c r="I338" s="720"/>
      <c r="J338" s="728">
        <f t="shared" si="23"/>
        <v>5040</v>
      </c>
      <c r="P338" s="698">
        <f t="shared" si="17"/>
        <v>0</v>
      </c>
    </row>
    <row r="339" spans="1:16" x14ac:dyDescent="0.25">
      <c r="A339" s="699"/>
      <c r="B339" s="700"/>
      <c r="C339" s="724" t="str">
        <f>+'Technical &amp; Production'!C110</f>
        <v>FOH Team</v>
      </c>
      <c r="D339" s="724">
        <f>+'Technical &amp; Production'!D110</f>
        <v>0</v>
      </c>
      <c r="E339" s="738">
        <f>+'Technical &amp; Production'!G110</f>
        <v>5040</v>
      </c>
      <c r="F339" s="720"/>
      <c r="G339" s="720"/>
      <c r="H339" s="720"/>
      <c r="I339" s="720"/>
      <c r="J339" s="728">
        <f t="shared" si="23"/>
        <v>5040</v>
      </c>
      <c r="P339" s="698">
        <f t="shared" si="17"/>
        <v>0</v>
      </c>
    </row>
    <row r="340" spans="1:16" x14ac:dyDescent="0.25">
      <c r="A340" s="699"/>
      <c r="B340" s="700"/>
      <c r="C340" s="724" t="str">
        <f>+'Technical &amp; Production'!C111</f>
        <v>Marketing Manager</v>
      </c>
      <c r="D340" s="724">
        <f>+'Technical &amp; Production'!D111</f>
        <v>0</v>
      </c>
      <c r="E340" s="738">
        <f>+'Technical &amp; Production'!G111</f>
        <v>9450</v>
      </c>
      <c r="F340" s="720"/>
      <c r="G340" s="720"/>
      <c r="H340" s="720"/>
      <c r="I340" s="720"/>
      <c r="J340" s="728">
        <f t="shared" si="23"/>
        <v>9450</v>
      </c>
      <c r="P340" s="698">
        <f t="shared" si="17"/>
        <v>0</v>
      </c>
    </row>
    <row r="341" spans="1:16" x14ac:dyDescent="0.25">
      <c r="A341" s="699"/>
      <c r="B341" s="700"/>
      <c r="C341" s="724" t="str">
        <f>+'Technical &amp; Production'!C112</f>
        <v>Marketing Apprentice</v>
      </c>
      <c r="D341" s="724">
        <f>+'Technical &amp; Production'!D112</f>
        <v>0</v>
      </c>
      <c r="E341" s="738">
        <f>+'Technical &amp; Production'!G112</f>
        <v>3150</v>
      </c>
      <c r="F341" s="720"/>
      <c r="G341" s="720"/>
      <c r="H341" s="720"/>
      <c r="I341" s="720"/>
      <c r="J341" s="728">
        <f t="shared" si="23"/>
        <v>3150</v>
      </c>
      <c r="P341" s="698">
        <f t="shared" si="17"/>
        <v>0</v>
      </c>
    </row>
    <row r="342" spans="1:16" hidden="1" x14ac:dyDescent="0.25">
      <c r="A342" s="699"/>
      <c r="B342" s="700"/>
      <c r="C342" s="724">
        <f>+'Technical &amp; Production'!C113</f>
        <v>0</v>
      </c>
      <c r="D342" s="724">
        <f>+'Technical &amp; Production'!D113</f>
        <v>0</v>
      </c>
      <c r="E342" s="738"/>
      <c r="F342" s="720">
        <f>+IFERROR(VLOOKUP($B341,'[1]Sum table'!$A:$E,4,FALSE),0)</f>
        <v>0</v>
      </c>
      <c r="G342" s="720">
        <f>+IFERROR(VLOOKUP($B341,'[1]Sum table'!$A:$E,5,FALSE),0)</f>
        <v>0</v>
      </c>
      <c r="H342" s="720"/>
      <c r="I342" s="720">
        <f>+IFERROR(VLOOKUP($B341,'[1]Sum table'!$A:$F,6,FALSE),0)</f>
        <v>0</v>
      </c>
      <c r="J342" s="728"/>
      <c r="P342" s="698">
        <f t="shared" si="17"/>
        <v>1</v>
      </c>
    </row>
    <row r="343" spans="1:16" hidden="1" x14ac:dyDescent="0.25">
      <c r="A343" s="699"/>
      <c r="B343" s="700"/>
      <c r="C343" s="743" t="s">
        <v>301</v>
      </c>
      <c r="D343" s="743"/>
      <c r="E343" s="738"/>
      <c r="F343" s="720">
        <f>+IFERROR(VLOOKUP($B342,'[1]Sum table'!$A:$E,4,FALSE),0)</f>
        <v>0</v>
      </c>
      <c r="G343" s="720">
        <f>+IFERROR(VLOOKUP($B342,'[1]Sum table'!$A:$E,5,FALSE),0)</f>
        <v>0</v>
      </c>
      <c r="H343" s="720"/>
      <c r="I343" s="720">
        <f>+IFERROR(VLOOKUP($B342,'[1]Sum table'!$A:$F,6,FALSE),0)</f>
        <v>0</v>
      </c>
      <c r="J343" s="721"/>
      <c r="P343" s="698">
        <f t="shared" si="17"/>
        <v>1</v>
      </c>
    </row>
    <row r="344" spans="1:16" x14ac:dyDescent="0.25">
      <c r="A344" s="722" t="s">
        <v>165</v>
      </c>
      <c r="B344" s="715" t="str">
        <f>+Venue_Logistics!B8</f>
        <v>ZK107.K136.C700</v>
      </c>
      <c r="C344" s="716" t="s">
        <v>166</v>
      </c>
      <c r="D344" s="716"/>
      <c r="E344" s="717">
        <f>SUM(E345:E361)</f>
        <v>45460</v>
      </c>
      <c r="F344" s="718">
        <f>SUM(F345:F361)</f>
        <v>0</v>
      </c>
      <c r="G344" s="718">
        <f>SUM(G345:G361)</f>
        <v>0</v>
      </c>
      <c r="H344" s="718">
        <f>+E344-F344-G344</f>
        <v>45460</v>
      </c>
      <c r="I344" s="718">
        <f>SUM(I345:I361)</f>
        <v>0</v>
      </c>
      <c r="J344" s="719">
        <f>+H344-I344</f>
        <v>45460</v>
      </c>
      <c r="P344" s="698">
        <f t="shared" si="17"/>
        <v>0</v>
      </c>
    </row>
    <row r="345" spans="1:16" x14ac:dyDescent="0.25">
      <c r="A345" s="699"/>
      <c r="B345" s="700"/>
      <c r="C345" s="724" t="str">
        <f>+Venue_Logistics!C9</f>
        <v>Venue Hire</v>
      </c>
      <c r="D345" s="724">
        <f>+Venue_Logistics!D9</f>
        <v>0</v>
      </c>
      <c r="E345" s="738">
        <f>+Venue_Logistics!G9</f>
        <v>9700</v>
      </c>
      <c r="F345" s="720"/>
      <c r="G345" s="720"/>
      <c r="H345" s="720"/>
      <c r="I345" s="720"/>
      <c r="J345" s="728">
        <f t="shared" ref="J345:J360" si="24">+E345-F345-G345-I345</f>
        <v>9700</v>
      </c>
      <c r="P345" s="698">
        <f t="shared" si="17"/>
        <v>0</v>
      </c>
    </row>
    <row r="346" spans="1:16" x14ac:dyDescent="0.25">
      <c r="A346" s="699"/>
      <c r="B346" s="700"/>
      <c r="C346" s="724" t="str">
        <f>+Venue_Logistics!C10</f>
        <v>Venue Technical Hire</v>
      </c>
      <c r="D346" s="724">
        <f>+Venue_Logistics!D10</f>
        <v>0</v>
      </c>
      <c r="E346" s="738">
        <f>+Venue_Logistics!G10</f>
        <v>33300</v>
      </c>
      <c r="F346" s="720"/>
      <c r="G346" s="720"/>
      <c r="H346" s="720"/>
      <c r="I346" s="720"/>
      <c r="J346" s="728">
        <f t="shared" si="24"/>
        <v>33300</v>
      </c>
      <c r="P346" s="698">
        <f t="shared" si="17"/>
        <v>0</v>
      </c>
    </row>
    <row r="347" spans="1:16" x14ac:dyDescent="0.25">
      <c r="A347" s="699"/>
      <c r="B347" s="700"/>
      <c r="C347" s="724" t="str">
        <f>+Venue_Logistics!C11</f>
        <v>Dressing Room / Green Room</v>
      </c>
      <c r="D347" s="724">
        <f>+Venue_Logistics!D11</f>
        <v>0</v>
      </c>
      <c r="E347" s="738">
        <f>+Venue_Logistics!G11</f>
        <v>2460</v>
      </c>
      <c r="F347" s="720"/>
      <c r="G347" s="720"/>
      <c r="H347" s="720"/>
      <c r="I347" s="720"/>
      <c r="J347" s="728">
        <f t="shared" si="24"/>
        <v>2460</v>
      </c>
      <c r="P347" s="698">
        <f t="shared" si="17"/>
        <v>0</v>
      </c>
    </row>
    <row r="348" spans="1:16" hidden="1" x14ac:dyDescent="0.25">
      <c r="A348" s="699"/>
      <c r="B348" s="700"/>
      <c r="C348" s="724">
        <f>+Venue_Logistics!C12</f>
        <v>0</v>
      </c>
      <c r="D348" s="724">
        <f>+Venue_Logistics!D12</f>
        <v>0</v>
      </c>
      <c r="E348" s="738">
        <f>+Venue_Logistics!G12</f>
        <v>0</v>
      </c>
      <c r="F348" s="720"/>
      <c r="G348" s="720"/>
      <c r="H348" s="720"/>
      <c r="I348" s="720"/>
      <c r="J348" s="728">
        <f t="shared" si="24"/>
        <v>0</v>
      </c>
      <c r="P348" s="698">
        <f t="shared" si="17"/>
        <v>1</v>
      </c>
    </row>
    <row r="349" spans="1:16" hidden="1" x14ac:dyDescent="0.25">
      <c r="A349" s="699"/>
      <c r="B349" s="700"/>
      <c r="C349" s="724">
        <f>+Venue_Logistics!C13</f>
        <v>0</v>
      </c>
      <c r="D349" s="724">
        <f>+Venue_Logistics!D13</f>
        <v>0</v>
      </c>
      <c r="E349" s="738">
        <f>+Venue_Logistics!G13</f>
        <v>0</v>
      </c>
      <c r="F349" s="720"/>
      <c r="G349" s="720"/>
      <c r="H349" s="720"/>
      <c r="I349" s="720"/>
      <c r="J349" s="728">
        <f t="shared" si="24"/>
        <v>0</v>
      </c>
      <c r="P349" s="698">
        <f t="shared" si="17"/>
        <v>1</v>
      </c>
    </row>
    <row r="350" spans="1:16" hidden="1" x14ac:dyDescent="0.25">
      <c r="A350" s="699"/>
      <c r="B350" s="700"/>
      <c r="C350" s="724">
        <f>+Venue_Logistics!C14</f>
        <v>0</v>
      </c>
      <c r="D350" s="724">
        <f>+Venue_Logistics!D14</f>
        <v>0</v>
      </c>
      <c r="E350" s="738">
        <f>+Venue_Logistics!G14</f>
        <v>0</v>
      </c>
      <c r="F350" s="720"/>
      <c r="G350" s="720"/>
      <c r="H350" s="720"/>
      <c r="I350" s="720"/>
      <c r="J350" s="728">
        <f t="shared" si="24"/>
        <v>0</v>
      </c>
      <c r="P350" s="698">
        <f t="shared" si="17"/>
        <v>1</v>
      </c>
    </row>
    <row r="351" spans="1:16" hidden="1" x14ac:dyDescent="0.25">
      <c r="A351" s="699"/>
      <c r="B351" s="700"/>
      <c r="C351" s="724">
        <f>+Venue_Logistics!C15</f>
        <v>0</v>
      </c>
      <c r="D351" s="724">
        <f>+Venue_Logistics!D15</f>
        <v>0</v>
      </c>
      <c r="E351" s="738">
        <f>+Venue_Logistics!G15</f>
        <v>0</v>
      </c>
      <c r="F351" s="720"/>
      <c r="G351" s="720"/>
      <c r="H351" s="720"/>
      <c r="I351" s="720"/>
      <c r="J351" s="728">
        <f t="shared" si="24"/>
        <v>0</v>
      </c>
      <c r="P351" s="698">
        <f t="shared" si="17"/>
        <v>1</v>
      </c>
    </row>
    <row r="352" spans="1:16" hidden="1" x14ac:dyDescent="0.25">
      <c r="A352" s="699"/>
      <c r="B352" s="700"/>
      <c r="C352" s="724">
        <f>+Venue_Logistics!C16</f>
        <v>0</v>
      </c>
      <c r="D352" s="724">
        <f>+Venue_Logistics!D16</f>
        <v>0</v>
      </c>
      <c r="E352" s="738">
        <f>+Venue_Logistics!G16</f>
        <v>0</v>
      </c>
      <c r="F352" s="720"/>
      <c r="G352" s="720"/>
      <c r="H352" s="720"/>
      <c r="I352" s="720"/>
      <c r="J352" s="728">
        <f t="shared" si="24"/>
        <v>0</v>
      </c>
      <c r="P352" s="698">
        <f t="shared" si="17"/>
        <v>1</v>
      </c>
    </row>
    <row r="353" spans="1:16" hidden="1" x14ac:dyDescent="0.25">
      <c r="A353" s="699"/>
      <c r="B353" s="700"/>
      <c r="C353" s="724">
        <f>+Venue_Logistics!C17</f>
        <v>0</v>
      </c>
      <c r="D353" s="724">
        <f>+Venue_Logistics!D17</f>
        <v>0</v>
      </c>
      <c r="E353" s="738">
        <f>+Venue_Logistics!G17</f>
        <v>0</v>
      </c>
      <c r="F353" s="720"/>
      <c r="G353" s="720"/>
      <c r="H353" s="720"/>
      <c r="I353" s="720"/>
      <c r="J353" s="728">
        <f t="shared" si="24"/>
        <v>0</v>
      </c>
      <c r="P353" s="698">
        <f t="shared" si="17"/>
        <v>1</v>
      </c>
    </row>
    <row r="354" spans="1:16" hidden="1" x14ac:dyDescent="0.25">
      <c r="A354" s="699"/>
      <c r="B354" s="700"/>
      <c r="C354" s="724">
        <f>+Venue_Logistics!C18</f>
        <v>0</v>
      </c>
      <c r="D354" s="724">
        <f>+Venue_Logistics!D18</f>
        <v>0</v>
      </c>
      <c r="E354" s="738">
        <f>+Venue_Logistics!G18</f>
        <v>0</v>
      </c>
      <c r="F354" s="720"/>
      <c r="G354" s="720"/>
      <c r="H354" s="720"/>
      <c r="I354" s="720"/>
      <c r="J354" s="728">
        <f t="shared" si="24"/>
        <v>0</v>
      </c>
      <c r="P354" s="698">
        <f t="shared" si="17"/>
        <v>1</v>
      </c>
    </row>
    <row r="355" spans="1:16" hidden="1" x14ac:dyDescent="0.25">
      <c r="A355" s="699"/>
      <c r="B355" s="700"/>
      <c r="C355" s="724">
        <f>+Venue_Logistics!C19</f>
        <v>0</v>
      </c>
      <c r="D355" s="724">
        <f>+Venue_Logistics!D19</f>
        <v>0</v>
      </c>
      <c r="E355" s="738">
        <f>+Venue_Logistics!G19</f>
        <v>0</v>
      </c>
      <c r="F355" s="720"/>
      <c r="G355" s="720"/>
      <c r="H355" s="720"/>
      <c r="I355" s="720"/>
      <c r="J355" s="728">
        <f t="shared" si="24"/>
        <v>0</v>
      </c>
      <c r="P355" s="698">
        <f t="shared" si="17"/>
        <v>1</v>
      </c>
    </row>
    <row r="356" spans="1:16" hidden="1" x14ac:dyDescent="0.25">
      <c r="A356" s="699"/>
      <c r="B356" s="700"/>
      <c r="C356" s="724">
        <f>+Venue_Logistics!C20</f>
        <v>0</v>
      </c>
      <c r="D356" s="724">
        <f>+Venue_Logistics!D20</f>
        <v>0</v>
      </c>
      <c r="E356" s="738">
        <f>+Venue_Logistics!G20</f>
        <v>0</v>
      </c>
      <c r="F356" s="720"/>
      <c r="G356" s="720"/>
      <c r="H356" s="720"/>
      <c r="I356" s="720"/>
      <c r="J356" s="728">
        <f t="shared" si="24"/>
        <v>0</v>
      </c>
      <c r="P356" s="698">
        <f t="shared" ref="P356:P419" si="25">+IF(SUM(E356:I356)=0,1,0)</f>
        <v>1</v>
      </c>
    </row>
    <row r="357" spans="1:16" hidden="1" x14ac:dyDescent="0.25">
      <c r="A357" s="699"/>
      <c r="B357" s="700"/>
      <c r="C357" s="724">
        <f>+Venue_Logistics!C21</f>
        <v>0</v>
      </c>
      <c r="D357" s="724">
        <f>+Venue_Logistics!D21</f>
        <v>0</v>
      </c>
      <c r="E357" s="738">
        <f>+Venue_Logistics!G21</f>
        <v>0</v>
      </c>
      <c r="F357" s="720"/>
      <c r="G357" s="720"/>
      <c r="H357" s="720"/>
      <c r="I357" s="720"/>
      <c r="J357" s="728">
        <f t="shared" si="24"/>
        <v>0</v>
      </c>
      <c r="P357" s="698">
        <f t="shared" si="25"/>
        <v>1</v>
      </c>
    </row>
    <row r="358" spans="1:16" hidden="1" x14ac:dyDescent="0.25">
      <c r="A358" s="699"/>
      <c r="B358" s="700"/>
      <c r="C358" s="724">
        <f>+Venue_Logistics!C22</f>
        <v>0</v>
      </c>
      <c r="D358" s="724">
        <f>+Venue_Logistics!D22</f>
        <v>0</v>
      </c>
      <c r="E358" s="738">
        <f>+Venue_Logistics!G22</f>
        <v>0</v>
      </c>
      <c r="F358" s="720"/>
      <c r="G358" s="720"/>
      <c r="H358" s="720"/>
      <c r="I358" s="720"/>
      <c r="J358" s="728">
        <f t="shared" si="24"/>
        <v>0</v>
      </c>
      <c r="P358" s="698">
        <f t="shared" si="25"/>
        <v>1</v>
      </c>
    </row>
    <row r="359" spans="1:16" hidden="1" x14ac:dyDescent="0.25">
      <c r="A359" s="699"/>
      <c r="B359" s="700"/>
      <c r="C359" s="724">
        <f>+Venue_Logistics!C23</f>
        <v>0</v>
      </c>
      <c r="D359" s="724">
        <f>+Venue_Logistics!D23</f>
        <v>0</v>
      </c>
      <c r="E359" s="738">
        <f>+Venue_Logistics!G23</f>
        <v>0</v>
      </c>
      <c r="F359" s="720"/>
      <c r="G359" s="720"/>
      <c r="H359" s="720"/>
      <c r="I359" s="720"/>
      <c r="J359" s="728">
        <f t="shared" si="24"/>
        <v>0</v>
      </c>
      <c r="P359" s="698">
        <f t="shared" si="25"/>
        <v>1</v>
      </c>
    </row>
    <row r="360" spans="1:16" hidden="1" x14ac:dyDescent="0.25">
      <c r="A360" s="699"/>
      <c r="B360" s="700" t="str">
        <f>+B344</f>
        <v>ZK107.K136.C700</v>
      </c>
      <c r="C360" s="724">
        <f>+Venue_Logistics!C24</f>
        <v>0</v>
      </c>
      <c r="D360" s="724">
        <f>+Venue_Logistics!D24</f>
        <v>0</v>
      </c>
      <c r="E360" s="738">
        <f>+Venue_Logistics!G24</f>
        <v>0</v>
      </c>
      <c r="F360" s="720"/>
      <c r="G360" s="720"/>
      <c r="H360" s="720"/>
      <c r="I360" s="720"/>
      <c r="J360" s="728">
        <f t="shared" si="24"/>
        <v>0</v>
      </c>
      <c r="P360" s="698">
        <f t="shared" si="25"/>
        <v>1</v>
      </c>
    </row>
    <row r="361" spans="1:16" hidden="1" x14ac:dyDescent="0.25">
      <c r="A361" s="739"/>
      <c r="B361" s="740"/>
      <c r="C361" s="741" t="s">
        <v>301</v>
      </c>
      <c r="D361" s="741"/>
      <c r="E361" s="742"/>
      <c r="F361" s="720">
        <f>+IFERROR(VLOOKUP($B360,'[1]Sum table'!$A:$E,4,FALSE),0)</f>
        <v>0</v>
      </c>
      <c r="G361" s="720">
        <f>+IFERROR(VLOOKUP($B360,'[1]Sum table'!$A:$E,5,FALSE),0)</f>
        <v>0</v>
      </c>
      <c r="H361" s="720"/>
      <c r="I361" s="720">
        <f>+IFERROR(VLOOKUP($B360,'[1]Sum table'!$A:$F,6,FALSE),0)</f>
        <v>0</v>
      </c>
      <c r="J361" s="721"/>
      <c r="P361" s="698">
        <f t="shared" si="25"/>
        <v>1</v>
      </c>
    </row>
    <row r="362" spans="1:16" hidden="1" x14ac:dyDescent="0.25">
      <c r="A362" s="722" t="s">
        <v>167</v>
      </c>
      <c r="B362" s="715" t="str">
        <f>+Venue_Logistics!B26</f>
        <v>ZK107.K257.C700</v>
      </c>
      <c r="C362" s="716" t="s">
        <v>168</v>
      </c>
      <c r="D362" s="716"/>
      <c r="E362" s="717">
        <f>SUM(E363:E365)</f>
        <v>0</v>
      </c>
      <c r="F362" s="718">
        <f>SUM(F363:F365)</f>
        <v>0</v>
      </c>
      <c r="G362" s="718">
        <f>SUM(G363:G365)</f>
        <v>0</v>
      </c>
      <c r="H362" s="718">
        <f>+E362-F362-G362</f>
        <v>0</v>
      </c>
      <c r="I362" s="718">
        <f>SUM(I363:I365)</f>
        <v>0</v>
      </c>
      <c r="J362" s="719">
        <f>+H362-I362</f>
        <v>0</v>
      </c>
      <c r="P362" s="698">
        <f t="shared" si="25"/>
        <v>1</v>
      </c>
    </row>
    <row r="363" spans="1:16" hidden="1" x14ac:dyDescent="0.25">
      <c r="A363" s="699"/>
      <c r="B363" s="700"/>
      <c r="C363" s="724">
        <f>+Venue_Logistics!C27</f>
        <v>0</v>
      </c>
      <c r="D363" s="724">
        <f>+Venue_Logistics!D27</f>
        <v>0</v>
      </c>
      <c r="E363" s="738">
        <f>+Venue_Logistics!G27</f>
        <v>0</v>
      </c>
      <c r="F363" s="720"/>
      <c r="G363" s="720"/>
      <c r="H363" s="720"/>
      <c r="I363" s="720"/>
      <c r="J363" s="728">
        <f>+E363-F363-G363-I363</f>
        <v>0</v>
      </c>
      <c r="P363" s="698">
        <f t="shared" si="25"/>
        <v>1</v>
      </c>
    </row>
    <row r="364" spans="1:16" hidden="1" x14ac:dyDescent="0.25">
      <c r="A364" s="699"/>
      <c r="B364" s="700" t="str">
        <f>+B362</f>
        <v>ZK107.K257.C700</v>
      </c>
      <c r="C364" s="724">
        <f>+Venue_Logistics!C28</f>
        <v>0</v>
      </c>
      <c r="D364" s="724">
        <f>+Venue_Logistics!D28</f>
        <v>0</v>
      </c>
      <c r="E364" s="738">
        <f>+Venue_Logistics!G28</f>
        <v>0</v>
      </c>
      <c r="F364" s="727"/>
      <c r="G364" s="727"/>
      <c r="H364" s="727"/>
      <c r="I364" s="727"/>
      <c r="J364" s="728">
        <f>+E364-F364-G364-I364</f>
        <v>0</v>
      </c>
      <c r="P364" s="698">
        <f t="shared" si="25"/>
        <v>1</v>
      </c>
    </row>
    <row r="365" spans="1:16" hidden="1" x14ac:dyDescent="0.25">
      <c r="A365" s="739"/>
      <c r="B365" s="740"/>
      <c r="C365" s="743" t="s">
        <v>301</v>
      </c>
      <c r="D365" s="743"/>
      <c r="E365" s="738"/>
      <c r="F365" s="720">
        <f>+IFERROR(VLOOKUP($B364,'[2]Sum table'!$A:$E,4,FALSE),0)</f>
        <v>0</v>
      </c>
      <c r="G365" s="720">
        <f>+IFERROR(VLOOKUP($B364,'[2]Sum table'!$A:$E,5,FALSE),0)</f>
        <v>0</v>
      </c>
      <c r="H365" s="720"/>
      <c r="I365" s="720">
        <f>+IFERROR(VLOOKUP($B364,'[2]Sum table'!$A:$F,6,FALSE),0)</f>
        <v>0</v>
      </c>
      <c r="J365" s="721"/>
      <c r="P365" s="698">
        <f t="shared" si="25"/>
        <v>1</v>
      </c>
    </row>
    <row r="366" spans="1:16" x14ac:dyDescent="0.25">
      <c r="A366" s="722" t="s">
        <v>169</v>
      </c>
      <c r="B366" s="715" t="str">
        <f>+Venue_Logistics!B30</f>
        <v>ZK107.K258.C700</v>
      </c>
      <c r="C366" s="716" t="s">
        <v>170</v>
      </c>
      <c r="D366" s="716"/>
      <c r="E366" s="723">
        <f>SUM(E367:E377)</f>
        <v>11100</v>
      </c>
      <c r="F366" s="723">
        <f>SUM(F367:F377)</f>
        <v>0</v>
      </c>
      <c r="G366" s="723">
        <f>SUM(G367:G377)</f>
        <v>0</v>
      </c>
      <c r="H366" s="723">
        <f>+E366-F366-G366</f>
        <v>11100</v>
      </c>
      <c r="I366" s="723">
        <f>SUM(I367:I377)</f>
        <v>0</v>
      </c>
      <c r="J366" s="719">
        <f>+H366-I366</f>
        <v>11100</v>
      </c>
      <c r="P366" s="698">
        <f t="shared" si="25"/>
        <v>0</v>
      </c>
    </row>
    <row r="367" spans="1:16" x14ac:dyDescent="0.25">
      <c r="A367" s="699"/>
      <c r="B367" s="700"/>
      <c r="C367" s="724" t="str">
        <f>+Venue_Logistics!C31</f>
        <v>Transport</v>
      </c>
      <c r="D367" s="724">
        <f>+Venue_Logistics!D31</f>
        <v>0</v>
      </c>
      <c r="E367" s="726">
        <f>+Venue_Logistics!G31</f>
        <v>11100</v>
      </c>
      <c r="F367" s="701"/>
      <c r="G367" s="701"/>
      <c r="H367" s="701"/>
      <c r="I367" s="701"/>
      <c r="J367" s="706">
        <f t="shared" ref="J367:J376" si="26">+E367-F367-G367-I367</f>
        <v>11100</v>
      </c>
      <c r="P367" s="698">
        <f t="shared" si="25"/>
        <v>0</v>
      </c>
    </row>
    <row r="368" spans="1:16" hidden="1" x14ac:dyDescent="0.25">
      <c r="A368" s="699"/>
      <c r="B368" s="700"/>
      <c r="C368" s="724">
        <f>+Venue_Logistics!C32</f>
        <v>0</v>
      </c>
      <c r="D368" s="724">
        <f>+Venue_Logistics!D32</f>
        <v>0</v>
      </c>
      <c r="E368" s="738">
        <f>+Venue_Logistics!G32</f>
        <v>0</v>
      </c>
      <c r="F368" s="727"/>
      <c r="G368" s="727"/>
      <c r="H368" s="727"/>
      <c r="I368" s="727"/>
      <c r="J368" s="728">
        <f t="shared" si="26"/>
        <v>0</v>
      </c>
      <c r="P368" s="698">
        <f t="shared" si="25"/>
        <v>1</v>
      </c>
    </row>
    <row r="369" spans="1:16" hidden="1" x14ac:dyDescent="0.25">
      <c r="A369" s="699"/>
      <c r="B369" s="700"/>
      <c r="C369" s="724">
        <f>+Venue_Logistics!C33</f>
        <v>0</v>
      </c>
      <c r="D369" s="724">
        <f>+Venue_Logistics!D33</f>
        <v>0</v>
      </c>
      <c r="E369" s="738">
        <f>+Venue_Logistics!G33</f>
        <v>0</v>
      </c>
      <c r="F369" s="727"/>
      <c r="G369" s="727"/>
      <c r="H369" s="727"/>
      <c r="I369" s="727"/>
      <c r="J369" s="728">
        <f t="shared" si="26"/>
        <v>0</v>
      </c>
      <c r="P369" s="698">
        <f t="shared" si="25"/>
        <v>1</v>
      </c>
    </row>
    <row r="370" spans="1:16" hidden="1" x14ac:dyDescent="0.25">
      <c r="A370" s="699"/>
      <c r="B370" s="700"/>
      <c r="C370" s="724">
        <f>+Venue_Logistics!C34</f>
        <v>0</v>
      </c>
      <c r="D370" s="724">
        <f>+Venue_Logistics!D34</f>
        <v>0</v>
      </c>
      <c r="E370" s="738">
        <f>+Venue_Logistics!G34</f>
        <v>0</v>
      </c>
      <c r="F370" s="727"/>
      <c r="G370" s="727"/>
      <c r="H370" s="727"/>
      <c r="I370" s="727"/>
      <c r="J370" s="728">
        <f t="shared" si="26"/>
        <v>0</v>
      </c>
      <c r="P370" s="698">
        <f t="shared" si="25"/>
        <v>1</v>
      </c>
    </row>
    <row r="371" spans="1:16" hidden="1" x14ac:dyDescent="0.25">
      <c r="A371" s="699"/>
      <c r="B371" s="700"/>
      <c r="C371" s="724">
        <f>+Venue_Logistics!C35</f>
        <v>0</v>
      </c>
      <c r="D371" s="724">
        <f>+Venue_Logistics!D35</f>
        <v>0</v>
      </c>
      <c r="E371" s="738">
        <f>+Venue_Logistics!G35</f>
        <v>0</v>
      </c>
      <c r="F371" s="727"/>
      <c r="G371" s="727"/>
      <c r="H371" s="727"/>
      <c r="I371" s="727"/>
      <c r="J371" s="728">
        <f t="shared" si="26"/>
        <v>0</v>
      </c>
      <c r="P371" s="698">
        <f t="shared" si="25"/>
        <v>1</v>
      </c>
    </row>
    <row r="372" spans="1:16" hidden="1" x14ac:dyDescent="0.25">
      <c r="A372" s="699"/>
      <c r="B372" s="700"/>
      <c r="C372" s="724">
        <f>+Venue_Logistics!C36</f>
        <v>0</v>
      </c>
      <c r="D372" s="724">
        <f>+Venue_Logistics!D36</f>
        <v>0</v>
      </c>
      <c r="E372" s="738">
        <f>+Venue_Logistics!G36</f>
        <v>0</v>
      </c>
      <c r="F372" s="727"/>
      <c r="G372" s="727"/>
      <c r="H372" s="727"/>
      <c r="I372" s="727"/>
      <c r="J372" s="728">
        <f t="shared" si="26"/>
        <v>0</v>
      </c>
      <c r="P372" s="698">
        <f t="shared" si="25"/>
        <v>1</v>
      </c>
    </row>
    <row r="373" spans="1:16" hidden="1" x14ac:dyDescent="0.25">
      <c r="A373" s="699"/>
      <c r="B373" s="700"/>
      <c r="C373" s="724">
        <f>+Venue_Logistics!C37</f>
        <v>0</v>
      </c>
      <c r="D373" s="724">
        <f>+Venue_Logistics!D37</f>
        <v>0</v>
      </c>
      <c r="E373" s="738">
        <f>+Venue_Logistics!G37</f>
        <v>0</v>
      </c>
      <c r="F373" s="727"/>
      <c r="G373" s="727"/>
      <c r="H373" s="727"/>
      <c r="I373" s="727"/>
      <c r="J373" s="728">
        <f t="shared" si="26"/>
        <v>0</v>
      </c>
      <c r="P373" s="698">
        <f t="shared" si="25"/>
        <v>1</v>
      </c>
    </row>
    <row r="374" spans="1:16" hidden="1" x14ac:dyDescent="0.25">
      <c r="A374" s="699"/>
      <c r="B374" s="715" t="s">
        <v>295</v>
      </c>
      <c r="C374" s="724">
        <f>+Venue_Logistics!C38</f>
        <v>0</v>
      </c>
      <c r="D374" s="724">
        <f>+Venue_Logistics!D38</f>
        <v>0</v>
      </c>
      <c r="E374" s="738">
        <f>+Venue_Logistics!G38</f>
        <v>0</v>
      </c>
      <c r="F374" s="727"/>
      <c r="G374" s="727"/>
      <c r="H374" s="727"/>
      <c r="I374" s="727"/>
      <c r="J374" s="728">
        <f t="shared" si="26"/>
        <v>0</v>
      </c>
      <c r="P374" s="698">
        <f t="shared" si="25"/>
        <v>1</v>
      </c>
    </row>
    <row r="375" spans="1:16" hidden="1" x14ac:dyDescent="0.25">
      <c r="A375" s="699"/>
      <c r="B375" s="700"/>
      <c r="C375" s="724">
        <f>+Venue_Logistics!C39</f>
        <v>0</v>
      </c>
      <c r="D375" s="724">
        <f>+Venue_Logistics!D39</f>
        <v>0</v>
      </c>
      <c r="E375" s="738">
        <f>+Venue_Logistics!G39</f>
        <v>0</v>
      </c>
      <c r="F375" s="720"/>
      <c r="G375" s="720"/>
      <c r="H375" s="720"/>
      <c r="I375" s="720"/>
      <c r="J375" s="728">
        <f t="shared" si="26"/>
        <v>0</v>
      </c>
      <c r="P375" s="698">
        <f t="shared" si="25"/>
        <v>1</v>
      </c>
    </row>
    <row r="376" spans="1:16" hidden="1" x14ac:dyDescent="0.25">
      <c r="A376" s="699"/>
      <c r="B376" s="700" t="str">
        <f>+B366</f>
        <v>ZK107.K258.C700</v>
      </c>
      <c r="C376" s="724">
        <f>+Venue_Logistics!C40</f>
        <v>0</v>
      </c>
      <c r="D376" s="724">
        <f>+Venue_Logistics!D40</f>
        <v>0</v>
      </c>
      <c r="E376" s="738">
        <f>+Venue_Logistics!G40</f>
        <v>0</v>
      </c>
      <c r="F376" s="727"/>
      <c r="G376" s="727"/>
      <c r="H376" s="727"/>
      <c r="I376" s="727"/>
      <c r="J376" s="728">
        <f t="shared" si="26"/>
        <v>0</v>
      </c>
      <c r="P376" s="698">
        <f t="shared" si="25"/>
        <v>1</v>
      </c>
    </row>
    <row r="377" spans="1:16" hidden="1" x14ac:dyDescent="0.25">
      <c r="A377" s="739"/>
      <c r="B377" s="740"/>
      <c r="C377" s="743" t="s">
        <v>301</v>
      </c>
      <c r="D377" s="743"/>
      <c r="E377" s="738"/>
      <c r="F377" s="720">
        <f>+IFERROR(VLOOKUP($B376,'[1]Sum table'!$A:$E,4,FALSE),0)</f>
        <v>0</v>
      </c>
      <c r="G377" s="720">
        <f>+IFERROR(VLOOKUP($B376,'[1]Sum table'!$A:$E,5,FALSE),0)</f>
        <v>0</v>
      </c>
      <c r="H377" s="720"/>
      <c r="I377" s="720">
        <f>+IFERROR(VLOOKUP($B376,'[1]Sum table'!$A:$F,6,FALSE),0)</f>
        <v>0</v>
      </c>
      <c r="J377" s="721"/>
      <c r="P377" s="698">
        <f t="shared" si="25"/>
        <v>1</v>
      </c>
    </row>
    <row r="378" spans="1:16" hidden="1" x14ac:dyDescent="0.25">
      <c r="A378" s="722" t="s">
        <v>171</v>
      </c>
      <c r="B378" s="715" t="str">
        <f>+Venue_Logistics!B42</f>
        <v>ZK107.K259.C700</v>
      </c>
      <c r="C378" s="716" t="s">
        <v>172</v>
      </c>
      <c r="D378" s="716"/>
      <c r="E378" s="717">
        <f>SUM(E379:E382)</f>
        <v>0</v>
      </c>
      <c r="F378" s="718">
        <f>SUM(F379:F382)</f>
        <v>0</v>
      </c>
      <c r="G378" s="718">
        <f>SUM(G379:G382)</f>
        <v>0</v>
      </c>
      <c r="H378" s="718">
        <f>+E378-F378-G378</f>
        <v>0</v>
      </c>
      <c r="I378" s="718">
        <f>SUM(I379:I382)</f>
        <v>0</v>
      </c>
      <c r="J378" s="719">
        <f>+H378-I378</f>
        <v>0</v>
      </c>
      <c r="P378" s="698">
        <f t="shared" si="25"/>
        <v>1</v>
      </c>
    </row>
    <row r="379" spans="1:16" hidden="1" x14ac:dyDescent="0.25">
      <c r="A379" s="703"/>
      <c r="B379" s="704"/>
      <c r="C379" s="724">
        <f>+Venue_Logistics!C43</f>
        <v>0</v>
      </c>
      <c r="D379" s="724">
        <f>+Venue_Logistics!D43</f>
        <v>0</v>
      </c>
      <c r="E379" s="738">
        <f>+Venue_Logistics!G43</f>
        <v>0</v>
      </c>
      <c r="F379" s="720"/>
      <c r="G379" s="720"/>
      <c r="H379" s="720"/>
      <c r="I379" s="720"/>
      <c r="J379" s="728">
        <f>+E379-F379-G379-I379</f>
        <v>0</v>
      </c>
      <c r="P379" s="698">
        <f t="shared" si="25"/>
        <v>1</v>
      </c>
    </row>
    <row r="380" spans="1:16" hidden="1" x14ac:dyDescent="0.25">
      <c r="A380" s="699"/>
      <c r="B380" s="704"/>
      <c r="C380" s="724">
        <f>+Venue_Logistics!C44</f>
        <v>0</v>
      </c>
      <c r="D380" s="724">
        <f>+Venue_Logistics!D44</f>
        <v>0</v>
      </c>
      <c r="E380" s="738">
        <f>+Venue_Logistics!G44</f>
        <v>0</v>
      </c>
      <c r="F380" s="727"/>
      <c r="G380" s="727"/>
      <c r="H380" s="727"/>
      <c r="I380" s="727"/>
      <c r="J380" s="728">
        <f>+E380-F380-G380-I380</f>
        <v>0</v>
      </c>
      <c r="P380" s="698">
        <f t="shared" si="25"/>
        <v>1</v>
      </c>
    </row>
    <row r="381" spans="1:16" hidden="1" x14ac:dyDescent="0.25">
      <c r="A381" s="703"/>
      <c r="B381" s="704" t="str">
        <f>+B378</f>
        <v>ZK107.K259.C700</v>
      </c>
      <c r="C381" s="724">
        <f>+Venue_Logistics!C45</f>
        <v>0</v>
      </c>
      <c r="D381" s="724">
        <f>+Venue_Logistics!D45</f>
        <v>0</v>
      </c>
      <c r="E381" s="738">
        <f>+Venue_Logistics!G45</f>
        <v>0</v>
      </c>
      <c r="F381" s="720"/>
      <c r="G381" s="720"/>
      <c r="H381" s="720"/>
      <c r="I381" s="720"/>
      <c r="J381" s="728">
        <f>+E381-F381-G381-I381</f>
        <v>0</v>
      </c>
      <c r="P381" s="698">
        <f t="shared" si="25"/>
        <v>1</v>
      </c>
    </row>
    <row r="382" spans="1:16" hidden="1" x14ac:dyDescent="0.25">
      <c r="A382" s="699"/>
      <c r="B382" s="700"/>
      <c r="C382" s="743" t="s">
        <v>301</v>
      </c>
      <c r="D382" s="743"/>
      <c r="E382" s="738"/>
      <c r="F382" s="720">
        <f>+IFERROR(VLOOKUP($B381,'[2]Sum table'!$A:$E,4,FALSE),0)</f>
        <v>0</v>
      </c>
      <c r="G382" s="720">
        <f>+IFERROR(VLOOKUP($B381,'[2]Sum table'!$A:$E,5,FALSE),0)</f>
        <v>0</v>
      </c>
      <c r="H382" s="720"/>
      <c r="I382" s="720">
        <f>+IFERROR(VLOOKUP($B381,'[2]Sum table'!$A:$F,6,FALSE),0)</f>
        <v>0</v>
      </c>
      <c r="J382" s="721"/>
      <c r="P382" s="698">
        <f t="shared" si="25"/>
        <v>1</v>
      </c>
    </row>
    <row r="383" spans="1:16" hidden="1" x14ac:dyDescent="0.25">
      <c r="A383" s="722" t="s">
        <v>173</v>
      </c>
      <c r="B383" s="715" t="str">
        <f>+Venue_Logistics!B47</f>
        <v>ZK107.K260.C700</v>
      </c>
      <c r="C383" s="716" t="s">
        <v>174</v>
      </c>
      <c r="D383" s="716"/>
      <c r="E383" s="717">
        <f>SUM(E384:E389)</f>
        <v>0</v>
      </c>
      <c r="F383" s="718"/>
      <c r="G383" s="718"/>
      <c r="H383" s="718">
        <f>+E383-F383-G383</f>
        <v>0</v>
      </c>
      <c r="I383" s="718"/>
      <c r="J383" s="719">
        <f>+H383-I383</f>
        <v>0</v>
      </c>
      <c r="P383" s="698">
        <f t="shared" si="25"/>
        <v>1</v>
      </c>
    </row>
    <row r="384" spans="1:16" hidden="1" x14ac:dyDescent="0.25">
      <c r="A384" s="703"/>
      <c r="B384" s="704"/>
      <c r="C384" s="724">
        <f>+Venue_Logistics!C48</f>
        <v>0</v>
      </c>
      <c r="D384" s="724">
        <f>+Venue_Logistics!D48</f>
        <v>0</v>
      </c>
      <c r="E384" s="738">
        <f>+Venue_Logistics!G48</f>
        <v>0</v>
      </c>
      <c r="F384" s="720"/>
      <c r="G384" s="720"/>
      <c r="H384" s="720"/>
      <c r="I384" s="720"/>
      <c r="J384" s="728">
        <f>+E384-F384-G384-I384</f>
        <v>0</v>
      </c>
      <c r="P384" s="698">
        <f t="shared" si="25"/>
        <v>1</v>
      </c>
    </row>
    <row r="385" spans="1:16" hidden="1" x14ac:dyDescent="0.25">
      <c r="A385" s="703"/>
      <c r="B385" s="704"/>
      <c r="C385" s="724">
        <f>+Venue_Logistics!C49</f>
        <v>0</v>
      </c>
      <c r="D385" s="724">
        <f>+Venue_Logistics!D49</f>
        <v>0</v>
      </c>
      <c r="E385" s="738">
        <f>+Venue_Logistics!G49</f>
        <v>0</v>
      </c>
      <c r="F385" s="727"/>
      <c r="G385" s="727"/>
      <c r="H385" s="727"/>
      <c r="I385" s="727"/>
      <c r="J385" s="728">
        <f>+E385-F385-G385-I385</f>
        <v>0</v>
      </c>
      <c r="P385" s="698">
        <f t="shared" si="25"/>
        <v>1</v>
      </c>
    </row>
    <row r="386" spans="1:16" hidden="1" x14ac:dyDescent="0.25">
      <c r="A386" s="703"/>
      <c r="B386" s="704"/>
      <c r="C386" s="724">
        <f>+Venue_Logistics!C50</f>
        <v>0</v>
      </c>
      <c r="D386" s="724">
        <f>+Venue_Logistics!D50</f>
        <v>0</v>
      </c>
      <c r="E386" s="738">
        <f>+Venue_Logistics!G50</f>
        <v>0</v>
      </c>
      <c r="F386" s="727"/>
      <c r="G386" s="727"/>
      <c r="H386" s="727"/>
      <c r="I386" s="727"/>
      <c r="J386" s="728">
        <f>+E386-F386-G386-I386</f>
        <v>0</v>
      </c>
      <c r="P386" s="698">
        <f t="shared" si="25"/>
        <v>1</v>
      </c>
    </row>
    <row r="387" spans="1:16" hidden="1" x14ac:dyDescent="0.25">
      <c r="A387" s="699"/>
      <c r="B387" s="700"/>
      <c r="C387" s="724">
        <f>+Venue_Logistics!C51</f>
        <v>0</v>
      </c>
      <c r="D387" s="724">
        <f>+Venue_Logistics!D51</f>
        <v>0</v>
      </c>
      <c r="E387" s="738">
        <f>+Venue_Logistics!G51</f>
        <v>0</v>
      </c>
      <c r="F387" s="727"/>
      <c r="G387" s="727"/>
      <c r="H387" s="727"/>
      <c r="I387" s="727"/>
      <c r="J387" s="728">
        <f>+E387-F387-G387-I387</f>
        <v>0</v>
      </c>
      <c r="P387" s="698">
        <f t="shared" si="25"/>
        <v>1</v>
      </c>
    </row>
    <row r="388" spans="1:16" hidden="1" x14ac:dyDescent="0.25">
      <c r="A388" s="703"/>
      <c r="B388" s="704" t="str">
        <f>+B383</f>
        <v>ZK107.K260.C700</v>
      </c>
      <c r="C388" s="724">
        <f>+Venue_Logistics!C52</f>
        <v>0</v>
      </c>
      <c r="D388" s="724">
        <f>+Venue_Logistics!D52</f>
        <v>0</v>
      </c>
      <c r="E388" s="738">
        <f>+Venue_Logistics!G52</f>
        <v>0</v>
      </c>
      <c r="F388" s="720"/>
      <c r="G388" s="720"/>
      <c r="H388" s="720"/>
      <c r="I388" s="720"/>
      <c r="J388" s="728">
        <f>+E388-F388-G388-I388</f>
        <v>0</v>
      </c>
      <c r="P388" s="698">
        <f t="shared" si="25"/>
        <v>1</v>
      </c>
    </row>
    <row r="389" spans="1:16" hidden="1" x14ac:dyDescent="0.25">
      <c r="A389" s="703"/>
      <c r="B389" s="704"/>
      <c r="C389" s="724" t="s">
        <v>301</v>
      </c>
      <c r="D389" s="724"/>
      <c r="E389" s="738"/>
      <c r="F389" s="720">
        <f>+IFERROR(VLOOKUP($B388,'[2]Sum table'!$A:$E,4,FALSE),0)</f>
        <v>0</v>
      </c>
      <c r="G389" s="720">
        <f>+IFERROR(VLOOKUP($B388,'[2]Sum table'!$A:$E,5,FALSE),0)</f>
        <v>0</v>
      </c>
      <c r="H389" s="720"/>
      <c r="I389" s="720">
        <f>+IFERROR(VLOOKUP($B388,'[2]Sum table'!$A:$F,6,FALSE),0)</f>
        <v>0</v>
      </c>
      <c r="J389" s="721"/>
      <c r="P389" s="698">
        <f t="shared" si="25"/>
        <v>1</v>
      </c>
    </row>
    <row r="390" spans="1:16" hidden="1" x14ac:dyDescent="0.25">
      <c r="A390" s="722" t="s">
        <v>175</v>
      </c>
      <c r="B390" s="715" t="str">
        <f>+Venue_Logistics!B54</f>
        <v>ZK107.K261.C700</v>
      </c>
      <c r="C390" s="716" t="s">
        <v>176</v>
      </c>
      <c r="D390" s="716"/>
      <c r="E390" s="717">
        <f>SUM(E391:E399)</f>
        <v>0</v>
      </c>
      <c r="F390" s="718"/>
      <c r="G390" s="718"/>
      <c r="H390" s="718">
        <f>+E390-F390-G390</f>
        <v>0</v>
      </c>
      <c r="I390" s="718"/>
      <c r="J390" s="719">
        <f>+H390-I390</f>
        <v>0</v>
      </c>
      <c r="P390" s="698">
        <f t="shared" si="25"/>
        <v>1</v>
      </c>
    </row>
    <row r="391" spans="1:16" hidden="1" x14ac:dyDescent="0.25">
      <c r="A391" s="699"/>
      <c r="B391" s="700"/>
      <c r="C391" s="724">
        <f>+Venue_Logistics!C55</f>
        <v>0</v>
      </c>
      <c r="D391" s="724">
        <f>+Venue_Logistics!D55</f>
        <v>0</v>
      </c>
      <c r="E391" s="738">
        <f>+Venue_Logistics!G55</f>
        <v>0</v>
      </c>
      <c r="F391" s="720"/>
      <c r="G391" s="720"/>
      <c r="H391" s="720"/>
      <c r="I391" s="720"/>
      <c r="J391" s="728">
        <f t="shared" ref="J391:J398" si="27">+E391-F391-G391-I391</f>
        <v>0</v>
      </c>
      <c r="P391" s="698">
        <f t="shared" si="25"/>
        <v>1</v>
      </c>
    </row>
    <row r="392" spans="1:16" hidden="1" x14ac:dyDescent="0.25">
      <c r="A392" s="699"/>
      <c r="B392" s="700"/>
      <c r="C392" s="724">
        <f>+Venue_Logistics!C56</f>
        <v>0</v>
      </c>
      <c r="D392" s="724">
        <f>+Venue_Logistics!D56</f>
        <v>0</v>
      </c>
      <c r="E392" s="738">
        <f>+Venue_Logistics!G56</f>
        <v>0</v>
      </c>
      <c r="F392" s="727"/>
      <c r="G392" s="727"/>
      <c r="H392" s="727"/>
      <c r="I392" s="727"/>
      <c r="J392" s="728">
        <f t="shared" si="27"/>
        <v>0</v>
      </c>
      <c r="P392" s="698">
        <f t="shared" si="25"/>
        <v>1</v>
      </c>
    </row>
    <row r="393" spans="1:16" hidden="1" x14ac:dyDescent="0.25">
      <c r="A393" s="699"/>
      <c r="B393" s="700"/>
      <c r="C393" s="724">
        <f>+Venue_Logistics!C57</f>
        <v>0</v>
      </c>
      <c r="D393" s="724">
        <f>+Venue_Logistics!D57</f>
        <v>0</v>
      </c>
      <c r="E393" s="738">
        <f>+Venue_Logistics!G57</f>
        <v>0</v>
      </c>
      <c r="F393" s="727"/>
      <c r="G393" s="727"/>
      <c r="H393" s="727"/>
      <c r="I393" s="727"/>
      <c r="J393" s="728">
        <f t="shared" si="27"/>
        <v>0</v>
      </c>
      <c r="P393" s="698">
        <f t="shared" si="25"/>
        <v>1</v>
      </c>
    </row>
    <row r="394" spans="1:16" hidden="1" x14ac:dyDescent="0.25">
      <c r="A394" s="699"/>
      <c r="B394" s="700"/>
      <c r="C394" s="724">
        <f>+Venue_Logistics!C58</f>
        <v>0</v>
      </c>
      <c r="D394" s="724">
        <f>+Venue_Logistics!D58</f>
        <v>0</v>
      </c>
      <c r="E394" s="738">
        <f>+Venue_Logistics!G58</f>
        <v>0</v>
      </c>
      <c r="F394" s="727"/>
      <c r="G394" s="727"/>
      <c r="H394" s="727"/>
      <c r="I394" s="727"/>
      <c r="J394" s="728">
        <f t="shared" si="27"/>
        <v>0</v>
      </c>
      <c r="P394" s="698">
        <f t="shared" si="25"/>
        <v>1</v>
      </c>
    </row>
    <row r="395" spans="1:16" hidden="1" x14ac:dyDescent="0.25">
      <c r="A395" s="699"/>
      <c r="B395" s="700"/>
      <c r="C395" s="724">
        <f>+Venue_Logistics!C59</f>
        <v>0</v>
      </c>
      <c r="D395" s="724">
        <f>+Venue_Logistics!D59</f>
        <v>0</v>
      </c>
      <c r="E395" s="738">
        <f>+Venue_Logistics!G59</f>
        <v>0</v>
      </c>
      <c r="F395" s="727"/>
      <c r="G395" s="727"/>
      <c r="H395" s="727"/>
      <c r="I395" s="727"/>
      <c r="J395" s="728">
        <f t="shared" si="27"/>
        <v>0</v>
      </c>
      <c r="P395" s="698">
        <f t="shared" si="25"/>
        <v>1</v>
      </c>
    </row>
    <row r="396" spans="1:16" hidden="1" x14ac:dyDescent="0.25">
      <c r="A396" s="699"/>
      <c r="B396" s="700"/>
      <c r="C396" s="724">
        <f>+Venue_Logistics!C60</f>
        <v>0</v>
      </c>
      <c r="D396" s="724">
        <f>+Venue_Logistics!D60</f>
        <v>0</v>
      </c>
      <c r="E396" s="738">
        <f>+Venue_Logistics!G60</f>
        <v>0</v>
      </c>
      <c r="F396" s="727"/>
      <c r="G396" s="727"/>
      <c r="H396" s="727"/>
      <c r="I396" s="727"/>
      <c r="J396" s="728">
        <f t="shared" si="27"/>
        <v>0</v>
      </c>
      <c r="P396" s="698">
        <f t="shared" si="25"/>
        <v>1</v>
      </c>
    </row>
    <row r="397" spans="1:16" hidden="1" x14ac:dyDescent="0.25">
      <c r="A397" s="699"/>
      <c r="B397" s="700"/>
      <c r="C397" s="724">
        <f>+Venue_Logistics!C61</f>
        <v>0</v>
      </c>
      <c r="D397" s="724">
        <f>+Venue_Logistics!D61</f>
        <v>0</v>
      </c>
      <c r="E397" s="738">
        <f>+Venue_Logistics!G61</f>
        <v>0</v>
      </c>
      <c r="F397" s="727"/>
      <c r="G397" s="727"/>
      <c r="H397" s="727"/>
      <c r="I397" s="727"/>
      <c r="J397" s="728">
        <f t="shared" si="27"/>
        <v>0</v>
      </c>
      <c r="P397" s="698">
        <f t="shared" si="25"/>
        <v>1</v>
      </c>
    </row>
    <row r="398" spans="1:16" hidden="1" x14ac:dyDescent="0.25">
      <c r="A398" s="699"/>
      <c r="B398" s="700" t="str">
        <f>+B390</f>
        <v>ZK107.K261.C700</v>
      </c>
      <c r="C398" s="724">
        <f>+Venue_Logistics!C62</f>
        <v>0</v>
      </c>
      <c r="D398" s="724">
        <f>+Venue_Logistics!D62</f>
        <v>0</v>
      </c>
      <c r="E398" s="738">
        <f>+Venue_Logistics!G62</f>
        <v>0</v>
      </c>
      <c r="F398" s="727"/>
      <c r="G398" s="727"/>
      <c r="H398" s="727"/>
      <c r="I398" s="727"/>
      <c r="J398" s="728">
        <f t="shared" si="27"/>
        <v>0</v>
      </c>
      <c r="P398" s="698">
        <f t="shared" si="25"/>
        <v>1</v>
      </c>
    </row>
    <row r="399" spans="1:16" hidden="1" x14ac:dyDescent="0.25">
      <c r="A399" s="699"/>
      <c r="B399" s="700"/>
      <c r="C399" s="743" t="s">
        <v>301</v>
      </c>
      <c r="D399" s="743"/>
      <c r="E399" s="738"/>
      <c r="F399" s="720">
        <f>+IFERROR(VLOOKUP($B398,'[2]Sum table'!$A:$E,4,FALSE),0)</f>
        <v>0</v>
      </c>
      <c r="G399" s="720">
        <f>+IFERROR(VLOOKUP($B398,'[2]Sum table'!$A:$E,5,FALSE),0)</f>
        <v>0</v>
      </c>
      <c r="H399" s="720"/>
      <c r="I399" s="720">
        <f>+IFERROR(VLOOKUP($B398,'[2]Sum table'!$A:$F,6,FALSE),0)</f>
        <v>0</v>
      </c>
      <c r="J399" s="721"/>
      <c r="P399" s="698">
        <f t="shared" si="25"/>
        <v>1</v>
      </c>
    </row>
    <row r="400" spans="1:16" hidden="1" x14ac:dyDescent="0.25">
      <c r="A400" s="722" t="s">
        <v>178</v>
      </c>
      <c r="B400" s="715" t="str">
        <f>+Venue_Logistics!B64</f>
        <v>ZK107.K145.C700</v>
      </c>
      <c r="C400" s="716" t="s">
        <v>179</v>
      </c>
      <c r="D400" s="716"/>
      <c r="E400" s="717">
        <f>SUM(E401:E405)</f>
        <v>0</v>
      </c>
      <c r="F400" s="718">
        <f>SUM(F401:F405)</f>
        <v>0</v>
      </c>
      <c r="G400" s="718">
        <f>SUM(G401:G405)</f>
        <v>0</v>
      </c>
      <c r="H400" s="718">
        <f>+E400-F400-G400</f>
        <v>0</v>
      </c>
      <c r="I400" s="718">
        <f>SUM(I401:I405)</f>
        <v>0</v>
      </c>
      <c r="J400" s="719">
        <f>+H400-I400</f>
        <v>0</v>
      </c>
      <c r="P400" s="698">
        <f t="shared" si="25"/>
        <v>1</v>
      </c>
    </row>
    <row r="401" spans="1:16" hidden="1" x14ac:dyDescent="0.25">
      <c r="A401" s="699"/>
      <c r="B401" s="700"/>
      <c r="C401" s="724">
        <f>+Venue_Logistics!C65</f>
        <v>0</v>
      </c>
      <c r="D401" s="724">
        <f>+Venue_Logistics!D65</f>
        <v>0</v>
      </c>
      <c r="E401" s="738">
        <f>+Venue_Logistics!G65</f>
        <v>0</v>
      </c>
      <c r="F401" s="720"/>
      <c r="G401" s="720"/>
      <c r="H401" s="720"/>
      <c r="I401" s="720"/>
      <c r="J401" s="728">
        <f>+E401-F401-G401-I401</f>
        <v>0</v>
      </c>
      <c r="P401" s="698">
        <f t="shared" si="25"/>
        <v>1</v>
      </c>
    </row>
    <row r="402" spans="1:16" hidden="1" x14ac:dyDescent="0.25">
      <c r="A402" s="699"/>
      <c r="B402" s="700"/>
      <c r="C402" s="724">
        <f>+Venue_Logistics!C66</f>
        <v>0</v>
      </c>
      <c r="D402" s="724">
        <f>+Venue_Logistics!D66</f>
        <v>0</v>
      </c>
      <c r="E402" s="738">
        <f>+Venue_Logistics!G66</f>
        <v>0</v>
      </c>
      <c r="F402" s="727"/>
      <c r="G402" s="727"/>
      <c r="H402" s="727"/>
      <c r="I402" s="727"/>
      <c r="J402" s="728">
        <f>+E402-F402-G402-I402</f>
        <v>0</v>
      </c>
      <c r="P402" s="698">
        <f t="shared" si="25"/>
        <v>1</v>
      </c>
    </row>
    <row r="403" spans="1:16" hidden="1" x14ac:dyDescent="0.25">
      <c r="A403" s="699"/>
      <c r="B403" s="700"/>
      <c r="C403" s="724">
        <f>+Venue_Logistics!C67</f>
        <v>0</v>
      </c>
      <c r="D403" s="724">
        <f>+Venue_Logistics!D67</f>
        <v>0</v>
      </c>
      <c r="E403" s="738">
        <f>+Venue_Logistics!G67</f>
        <v>0</v>
      </c>
      <c r="F403" s="727"/>
      <c r="G403" s="727"/>
      <c r="H403" s="727"/>
      <c r="I403" s="727"/>
      <c r="J403" s="728">
        <f>+E403-F403-G403-I403</f>
        <v>0</v>
      </c>
      <c r="P403" s="698">
        <f t="shared" si="25"/>
        <v>1</v>
      </c>
    </row>
    <row r="404" spans="1:16" hidden="1" x14ac:dyDescent="0.25">
      <c r="A404" s="699"/>
      <c r="B404" s="700" t="str">
        <f>+B400</f>
        <v>ZK107.K145.C700</v>
      </c>
      <c r="C404" s="724">
        <f>+Venue_Logistics!C68</f>
        <v>0</v>
      </c>
      <c r="D404" s="724">
        <f>+Venue_Logistics!D68</f>
        <v>0</v>
      </c>
      <c r="E404" s="738">
        <f>+Venue_Logistics!G68</f>
        <v>0</v>
      </c>
      <c r="F404" s="727"/>
      <c r="G404" s="727"/>
      <c r="H404" s="727"/>
      <c r="I404" s="727"/>
      <c r="J404" s="728">
        <f>+E404-F404-G404-I404</f>
        <v>0</v>
      </c>
      <c r="P404" s="698">
        <f t="shared" si="25"/>
        <v>1</v>
      </c>
    </row>
    <row r="405" spans="1:16" hidden="1" x14ac:dyDescent="0.25">
      <c r="A405" s="699"/>
      <c r="B405" s="700"/>
      <c r="C405" s="743" t="s">
        <v>301</v>
      </c>
      <c r="D405" s="743"/>
      <c r="E405" s="738"/>
      <c r="F405" s="720">
        <f>+IFERROR(VLOOKUP($B404,'[2]Sum table'!$A:$E,4,FALSE),0)</f>
        <v>0</v>
      </c>
      <c r="G405" s="720">
        <f>+IFERROR(VLOOKUP($B404,'[2]Sum table'!$A:$E,5,FALSE),0)</f>
        <v>0</v>
      </c>
      <c r="H405" s="720"/>
      <c r="I405" s="720">
        <f>+IFERROR(VLOOKUP($B404,'[2]Sum table'!$A:$F,6,FALSE),0)</f>
        <v>0</v>
      </c>
      <c r="J405" s="721"/>
      <c r="P405" s="698">
        <f t="shared" si="25"/>
        <v>1</v>
      </c>
    </row>
    <row r="406" spans="1:16" hidden="1" x14ac:dyDescent="0.25">
      <c r="A406" s="722" t="s">
        <v>180</v>
      </c>
      <c r="B406" s="715" t="str">
        <f>+Venue_Logistics!B70</f>
        <v>ZK107.K137.C700</v>
      </c>
      <c r="C406" s="716" t="s">
        <v>181</v>
      </c>
      <c r="D406" s="716"/>
      <c r="E406" s="717">
        <f>SUM(E407:E408)</f>
        <v>0</v>
      </c>
      <c r="F406" s="718">
        <f>SUM(F407:F408)</f>
        <v>0</v>
      </c>
      <c r="G406" s="718">
        <f>SUM(G407:G408)</f>
        <v>0</v>
      </c>
      <c r="H406" s="718"/>
      <c r="I406" s="718">
        <f>SUM(I407:I408)</f>
        <v>0</v>
      </c>
      <c r="J406" s="719">
        <f>+H406-I406</f>
        <v>0</v>
      </c>
      <c r="P406" s="698">
        <f t="shared" si="25"/>
        <v>1</v>
      </c>
    </row>
    <row r="407" spans="1:16" hidden="1" x14ac:dyDescent="0.25">
      <c r="A407" s="699"/>
      <c r="B407" s="700" t="str">
        <f>+B406</f>
        <v>ZK107.K137.C700</v>
      </c>
      <c r="C407" s="724">
        <f>+Venue_Logistics!C71</f>
        <v>0</v>
      </c>
      <c r="D407" s="724">
        <f>+Venue_Logistics!D71</f>
        <v>0</v>
      </c>
      <c r="E407" s="738">
        <f>+Venue_Logistics!G71</f>
        <v>0</v>
      </c>
      <c r="F407" s="720"/>
      <c r="G407" s="720"/>
      <c r="H407" s="720"/>
      <c r="I407" s="720"/>
      <c r="J407" s="728">
        <f>+E407-F407-G407-I407</f>
        <v>0</v>
      </c>
      <c r="P407" s="698">
        <f t="shared" si="25"/>
        <v>1</v>
      </c>
    </row>
    <row r="408" spans="1:16" hidden="1" x14ac:dyDescent="0.25">
      <c r="A408" s="699"/>
      <c r="B408" s="700"/>
      <c r="C408" s="743" t="s">
        <v>301</v>
      </c>
      <c r="D408" s="743"/>
      <c r="E408" s="738"/>
      <c r="F408" s="720">
        <f>+IFERROR(VLOOKUP($B407,'[2]Sum table'!$A:$E,4,FALSE),0)</f>
        <v>0</v>
      </c>
      <c r="G408" s="720">
        <f>+IFERROR(VLOOKUP($B407,'[2]Sum table'!$A:$E,5,FALSE),0)</f>
        <v>0</v>
      </c>
      <c r="H408" s="720"/>
      <c r="I408" s="720">
        <f>+IFERROR(VLOOKUP($B407,'[2]Sum table'!$A:$F,6,FALSE),0)</f>
        <v>0</v>
      </c>
      <c r="J408" s="721"/>
      <c r="P408" s="698">
        <f t="shared" si="25"/>
        <v>1</v>
      </c>
    </row>
    <row r="409" spans="1:16" x14ac:dyDescent="0.25">
      <c r="A409" s="722" t="s">
        <v>182</v>
      </c>
      <c r="B409" s="715" t="str">
        <f>+Venue_Logistics!B73</f>
        <v>ZK107.K265.C700</v>
      </c>
      <c r="C409" s="716" t="s">
        <v>183</v>
      </c>
      <c r="D409" s="716"/>
      <c r="E409" s="717">
        <f>SUM(E410:E415)</f>
        <v>1400</v>
      </c>
      <c r="F409" s="718">
        <f>SUM(F410:F415)</f>
        <v>0</v>
      </c>
      <c r="G409" s="718">
        <f>SUM(G410:G415)</f>
        <v>0</v>
      </c>
      <c r="H409" s="718">
        <f>+E409-F409-G409</f>
        <v>1400</v>
      </c>
      <c r="I409" s="718">
        <f>SUM(I410:I415)</f>
        <v>0</v>
      </c>
      <c r="J409" s="719">
        <f>+H409-I409</f>
        <v>1400</v>
      </c>
      <c r="P409" s="698">
        <f t="shared" si="25"/>
        <v>0</v>
      </c>
    </row>
    <row r="410" spans="1:16" x14ac:dyDescent="0.25">
      <c r="A410" s="699"/>
      <c r="B410" s="700"/>
      <c r="C410" s="724" t="str">
        <f>+Venue_Logistics!C74</f>
        <v>Security</v>
      </c>
      <c r="D410" s="724">
        <f>+Venue_Logistics!D74</f>
        <v>0</v>
      </c>
      <c r="E410" s="738">
        <f>+Venue_Logistics!G74</f>
        <v>1400</v>
      </c>
      <c r="F410" s="720"/>
      <c r="G410" s="720"/>
      <c r="H410" s="720"/>
      <c r="I410" s="720"/>
      <c r="J410" s="728">
        <f>+E410-F410-G410-I410</f>
        <v>1400</v>
      </c>
      <c r="P410" s="698">
        <f t="shared" si="25"/>
        <v>0</v>
      </c>
    </row>
    <row r="411" spans="1:16" hidden="1" x14ac:dyDescent="0.25">
      <c r="A411" s="699"/>
      <c r="B411" s="700"/>
      <c r="C411" s="724">
        <f>+Venue_Logistics!C75</f>
        <v>0</v>
      </c>
      <c r="D411" s="724">
        <f>+Venue_Logistics!D75</f>
        <v>0</v>
      </c>
      <c r="E411" s="738">
        <f>+Venue_Logistics!G75</f>
        <v>0</v>
      </c>
      <c r="F411" s="727"/>
      <c r="G411" s="727"/>
      <c r="H411" s="727"/>
      <c r="I411" s="727"/>
      <c r="J411" s="728">
        <f>+E411-F411-G411-I411</f>
        <v>0</v>
      </c>
      <c r="P411" s="698">
        <f t="shared" si="25"/>
        <v>1</v>
      </c>
    </row>
    <row r="412" spans="1:16" hidden="1" x14ac:dyDescent="0.25">
      <c r="A412" s="699"/>
      <c r="B412" s="700"/>
      <c r="C412" s="724">
        <f>+Venue_Logistics!C76</f>
        <v>0</v>
      </c>
      <c r="D412" s="724">
        <f>+Venue_Logistics!D76</f>
        <v>0</v>
      </c>
      <c r="E412" s="738">
        <f>+Venue_Logistics!G76</f>
        <v>0</v>
      </c>
      <c r="F412" s="720"/>
      <c r="G412" s="720"/>
      <c r="H412" s="720"/>
      <c r="I412" s="720"/>
      <c r="J412" s="728">
        <f>+E412-F412-G412-I412</f>
        <v>0</v>
      </c>
      <c r="P412" s="698">
        <f t="shared" si="25"/>
        <v>1</v>
      </c>
    </row>
    <row r="413" spans="1:16" hidden="1" x14ac:dyDescent="0.25">
      <c r="A413" s="699"/>
      <c r="B413" s="700"/>
      <c r="C413" s="724">
        <f>+Venue_Logistics!C77</f>
        <v>0</v>
      </c>
      <c r="D413" s="724">
        <f>+Venue_Logistics!D77</f>
        <v>0</v>
      </c>
      <c r="E413" s="738">
        <f>+Venue_Logistics!G77</f>
        <v>0</v>
      </c>
      <c r="F413" s="727"/>
      <c r="G413" s="727"/>
      <c r="H413" s="727"/>
      <c r="I413" s="727"/>
      <c r="J413" s="728">
        <f>+E413-F413-G413-I413</f>
        <v>0</v>
      </c>
      <c r="P413" s="698">
        <f t="shared" si="25"/>
        <v>1</v>
      </c>
    </row>
    <row r="414" spans="1:16" hidden="1" x14ac:dyDescent="0.25">
      <c r="A414" s="699"/>
      <c r="B414" s="700" t="str">
        <f>+B409</f>
        <v>ZK107.K265.C700</v>
      </c>
      <c r="C414" s="724">
        <f>+Venue_Logistics!C78</f>
        <v>0</v>
      </c>
      <c r="D414" s="724">
        <f>+Venue_Logistics!D78</f>
        <v>0</v>
      </c>
      <c r="E414" s="738">
        <f>+Venue_Logistics!G78</f>
        <v>0</v>
      </c>
      <c r="F414" s="727"/>
      <c r="G414" s="727"/>
      <c r="H414" s="727"/>
      <c r="I414" s="727"/>
      <c r="J414" s="728">
        <f>+E414-F414-G414-I414</f>
        <v>0</v>
      </c>
      <c r="P414" s="698">
        <f t="shared" si="25"/>
        <v>1</v>
      </c>
    </row>
    <row r="415" spans="1:16" hidden="1" x14ac:dyDescent="0.25">
      <c r="A415" s="699"/>
      <c r="B415" s="700"/>
      <c r="C415" s="724" t="s">
        <v>301</v>
      </c>
      <c r="D415" s="724"/>
      <c r="E415" s="738"/>
      <c r="F415" s="720">
        <f>+IFERROR(VLOOKUP($B414,'[1]Sum table'!$A:$E,4,FALSE),0)</f>
        <v>0</v>
      </c>
      <c r="G415" s="720">
        <f>+IFERROR(VLOOKUP($B414,'[1]Sum table'!$A:$E,5,FALSE),0)</f>
        <v>0</v>
      </c>
      <c r="H415" s="720"/>
      <c r="I415" s="720">
        <f>+IFERROR(VLOOKUP($B414,'[1]Sum table'!$A:$F,6,FALSE),0)</f>
        <v>0</v>
      </c>
      <c r="J415" s="721"/>
      <c r="P415" s="698">
        <f t="shared" si="25"/>
        <v>1</v>
      </c>
    </row>
    <row r="416" spans="1:16" x14ac:dyDescent="0.25">
      <c r="A416" s="722" t="s">
        <v>184</v>
      </c>
      <c r="B416" s="715" t="str">
        <f>+'Legal &amp; Documentation'!B8</f>
        <v>ZK108.K162.C700</v>
      </c>
      <c r="C416" s="729" t="s">
        <v>185</v>
      </c>
      <c r="D416" s="729"/>
      <c r="E416" s="723">
        <f>SUM(E417:E430)</f>
        <v>3000</v>
      </c>
      <c r="F416" s="723">
        <f>SUM(F417:F430)</f>
        <v>0</v>
      </c>
      <c r="G416" s="723">
        <f>SUM(G417:G430)</f>
        <v>0</v>
      </c>
      <c r="H416" s="723">
        <f>+E416-F416-G416</f>
        <v>3000</v>
      </c>
      <c r="I416" s="723">
        <f>SUM(I417:I430)</f>
        <v>0</v>
      </c>
      <c r="J416" s="719">
        <f>+H416-I416</f>
        <v>3000</v>
      </c>
      <c r="P416" s="698">
        <f t="shared" si="25"/>
        <v>0</v>
      </c>
    </row>
    <row r="417" spans="1:16" x14ac:dyDescent="0.25">
      <c r="A417" s="699"/>
      <c r="B417" s="700"/>
      <c r="C417" s="730" t="str">
        <f>+'Legal &amp; Documentation'!C9</f>
        <v>Insurance / Licences</v>
      </c>
      <c r="D417" s="730">
        <f>+'Legal &amp; Documentation'!D9</f>
        <v>0</v>
      </c>
      <c r="E417" s="726">
        <f>+'Legal &amp; Documentation'!G9</f>
        <v>3000</v>
      </c>
      <c r="F417" s="701"/>
      <c r="G417" s="701"/>
      <c r="H417" s="701"/>
      <c r="I417" s="701"/>
      <c r="J417" s="706">
        <f t="shared" ref="J417:J429" si="28">+E417-F417-G417-I417</f>
        <v>3000</v>
      </c>
      <c r="P417" s="698">
        <f t="shared" si="25"/>
        <v>0</v>
      </c>
    </row>
    <row r="418" spans="1:16" hidden="1" x14ac:dyDescent="0.25">
      <c r="A418" s="699"/>
      <c r="B418" s="700"/>
      <c r="C418" s="730">
        <f>+'Legal &amp; Documentation'!C10</f>
        <v>0</v>
      </c>
      <c r="D418" s="730">
        <f>+'Legal &amp; Documentation'!D10</f>
        <v>0</v>
      </c>
      <c r="E418" s="726">
        <f>+'Legal &amp; Documentation'!G10</f>
        <v>0</v>
      </c>
      <c r="F418" s="701"/>
      <c r="G418" s="701"/>
      <c r="H418" s="701"/>
      <c r="I418" s="701"/>
      <c r="J418" s="706">
        <f t="shared" si="28"/>
        <v>0</v>
      </c>
      <c r="P418" s="698">
        <f t="shared" si="25"/>
        <v>1</v>
      </c>
    </row>
    <row r="419" spans="1:16" hidden="1" x14ac:dyDescent="0.25">
      <c r="A419" s="699"/>
      <c r="B419" s="700"/>
      <c r="C419" s="730">
        <f>+'Legal &amp; Documentation'!C11</f>
        <v>0</v>
      </c>
      <c r="D419" s="730">
        <f>+'Legal &amp; Documentation'!D11</f>
        <v>0</v>
      </c>
      <c r="E419" s="738">
        <f>+'Legal &amp; Documentation'!G11</f>
        <v>0</v>
      </c>
      <c r="F419" s="720"/>
      <c r="G419" s="720"/>
      <c r="H419" s="720"/>
      <c r="I419" s="720"/>
      <c r="J419" s="728">
        <f t="shared" si="28"/>
        <v>0</v>
      </c>
      <c r="P419" s="698">
        <f t="shared" si="25"/>
        <v>1</v>
      </c>
    </row>
    <row r="420" spans="1:16" hidden="1" x14ac:dyDescent="0.25">
      <c r="A420" s="699"/>
      <c r="B420" s="700"/>
      <c r="C420" s="730">
        <f>+'Legal &amp; Documentation'!C12</f>
        <v>0</v>
      </c>
      <c r="D420" s="730">
        <f>+'Legal &amp; Documentation'!D12</f>
        <v>0</v>
      </c>
      <c r="E420" s="738">
        <f>+'Legal &amp; Documentation'!G12</f>
        <v>0</v>
      </c>
      <c r="F420" s="720"/>
      <c r="G420" s="720"/>
      <c r="H420" s="720"/>
      <c r="I420" s="720"/>
      <c r="J420" s="728">
        <f t="shared" si="28"/>
        <v>0</v>
      </c>
      <c r="P420" s="698">
        <f t="shared" ref="P420:P483" si="29">+IF(SUM(E420:I420)=0,1,0)</f>
        <v>1</v>
      </c>
    </row>
    <row r="421" spans="1:16" hidden="1" x14ac:dyDescent="0.25">
      <c r="A421" s="699"/>
      <c r="B421" s="700"/>
      <c r="C421" s="730">
        <f>+'Legal &amp; Documentation'!C13</f>
        <v>0</v>
      </c>
      <c r="D421" s="730">
        <f>+'Legal &amp; Documentation'!D13</f>
        <v>0</v>
      </c>
      <c r="E421" s="738">
        <f>+'Legal &amp; Documentation'!G13</f>
        <v>0</v>
      </c>
      <c r="F421" s="720"/>
      <c r="G421" s="720"/>
      <c r="H421" s="720"/>
      <c r="I421" s="720"/>
      <c r="J421" s="728">
        <f t="shared" si="28"/>
        <v>0</v>
      </c>
      <c r="P421" s="698">
        <f t="shared" si="29"/>
        <v>1</v>
      </c>
    </row>
    <row r="422" spans="1:16" hidden="1" x14ac:dyDescent="0.25">
      <c r="A422" s="699"/>
      <c r="B422" s="700"/>
      <c r="C422" s="730">
        <f>+'Legal &amp; Documentation'!C14</f>
        <v>0</v>
      </c>
      <c r="D422" s="730">
        <f>+'Legal &amp; Documentation'!D14</f>
        <v>0</v>
      </c>
      <c r="E422" s="738">
        <f>+'Legal &amp; Documentation'!G14</f>
        <v>0</v>
      </c>
      <c r="F422" s="720"/>
      <c r="G422" s="720"/>
      <c r="H422" s="720"/>
      <c r="I422" s="720"/>
      <c r="J422" s="728">
        <f t="shared" si="28"/>
        <v>0</v>
      </c>
      <c r="P422" s="698">
        <f t="shared" si="29"/>
        <v>1</v>
      </c>
    </row>
    <row r="423" spans="1:16" hidden="1" x14ac:dyDescent="0.25">
      <c r="A423" s="699"/>
      <c r="B423" s="700"/>
      <c r="C423" s="730">
        <f>+'Legal &amp; Documentation'!C15</f>
        <v>0</v>
      </c>
      <c r="D423" s="730">
        <f>+'Legal &amp; Documentation'!D15</f>
        <v>0</v>
      </c>
      <c r="E423" s="738">
        <f>+'Legal &amp; Documentation'!G15</f>
        <v>0</v>
      </c>
      <c r="F423" s="720"/>
      <c r="G423" s="720"/>
      <c r="H423" s="720"/>
      <c r="I423" s="720"/>
      <c r="J423" s="728">
        <f t="shared" si="28"/>
        <v>0</v>
      </c>
      <c r="P423" s="698">
        <f t="shared" si="29"/>
        <v>1</v>
      </c>
    </row>
    <row r="424" spans="1:16" hidden="1" x14ac:dyDescent="0.25">
      <c r="A424" s="699"/>
      <c r="B424" s="700"/>
      <c r="C424" s="730">
        <f>+'Legal &amp; Documentation'!C16</f>
        <v>0</v>
      </c>
      <c r="D424" s="730">
        <f>+'Legal &amp; Documentation'!D16</f>
        <v>0</v>
      </c>
      <c r="E424" s="738">
        <f>+'Legal &amp; Documentation'!G16</f>
        <v>0</v>
      </c>
      <c r="F424" s="720"/>
      <c r="G424" s="720"/>
      <c r="H424" s="720"/>
      <c r="I424" s="720"/>
      <c r="J424" s="728">
        <f t="shared" si="28"/>
        <v>0</v>
      </c>
      <c r="P424" s="698">
        <f t="shared" si="29"/>
        <v>1</v>
      </c>
    </row>
    <row r="425" spans="1:16" hidden="1" x14ac:dyDescent="0.25">
      <c r="A425" s="699"/>
      <c r="B425" s="700"/>
      <c r="C425" s="730">
        <f>+'Legal &amp; Documentation'!C17</f>
        <v>0</v>
      </c>
      <c r="D425" s="730">
        <f>+'Legal &amp; Documentation'!D17</f>
        <v>0</v>
      </c>
      <c r="E425" s="738">
        <f>+'Legal &amp; Documentation'!G17</f>
        <v>0</v>
      </c>
      <c r="F425" s="720"/>
      <c r="G425" s="720"/>
      <c r="H425" s="720"/>
      <c r="I425" s="720"/>
      <c r="J425" s="728">
        <f t="shared" si="28"/>
        <v>0</v>
      </c>
      <c r="P425" s="698">
        <f t="shared" si="29"/>
        <v>1</v>
      </c>
    </row>
    <row r="426" spans="1:16" hidden="1" x14ac:dyDescent="0.25">
      <c r="A426" s="699"/>
      <c r="B426" s="700"/>
      <c r="C426" s="730">
        <f>+'Legal &amp; Documentation'!C18</f>
        <v>0</v>
      </c>
      <c r="D426" s="730">
        <f>+'Legal &amp; Documentation'!D18</f>
        <v>0</v>
      </c>
      <c r="E426" s="738">
        <f>+'Legal &amp; Documentation'!G18</f>
        <v>0</v>
      </c>
      <c r="F426" s="720"/>
      <c r="G426" s="720"/>
      <c r="H426" s="720"/>
      <c r="I426" s="720"/>
      <c r="J426" s="728">
        <f t="shared" si="28"/>
        <v>0</v>
      </c>
      <c r="P426" s="698">
        <f t="shared" si="29"/>
        <v>1</v>
      </c>
    </row>
    <row r="427" spans="1:16" hidden="1" x14ac:dyDescent="0.25">
      <c r="A427" s="699"/>
      <c r="B427" s="700"/>
      <c r="C427" s="730">
        <f>+'Legal &amp; Documentation'!C19</f>
        <v>0</v>
      </c>
      <c r="D427" s="730">
        <f>+'Legal &amp; Documentation'!D19</f>
        <v>0</v>
      </c>
      <c r="E427" s="738">
        <f>+'Legal &amp; Documentation'!G19</f>
        <v>0</v>
      </c>
      <c r="F427" s="720"/>
      <c r="G427" s="720"/>
      <c r="H427" s="720"/>
      <c r="I427" s="720"/>
      <c r="J427" s="728">
        <f t="shared" si="28"/>
        <v>0</v>
      </c>
      <c r="P427" s="698">
        <f t="shared" si="29"/>
        <v>1</v>
      </c>
    </row>
    <row r="428" spans="1:16" hidden="1" x14ac:dyDescent="0.25">
      <c r="A428" s="699"/>
      <c r="B428" s="700"/>
      <c r="C428" s="730">
        <f>+'Legal &amp; Documentation'!C20</f>
        <v>0</v>
      </c>
      <c r="D428" s="730">
        <f>+'Legal &amp; Documentation'!D20</f>
        <v>0</v>
      </c>
      <c r="E428" s="738">
        <f>+'Legal &amp; Documentation'!G20</f>
        <v>0</v>
      </c>
      <c r="F428" s="720"/>
      <c r="G428" s="720"/>
      <c r="H428" s="720"/>
      <c r="I428" s="720"/>
      <c r="J428" s="728">
        <f t="shared" si="28"/>
        <v>0</v>
      </c>
      <c r="P428" s="698">
        <f t="shared" si="29"/>
        <v>1</v>
      </c>
    </row>
    <row r="429" spans="1:16" hidden="1" x14ac:dyDescent="0.25">
      <c r="A429" s="699"/>
      <c r="B429" s="700" t="str">
        <f>+B416</f>
        <v>ZK108.K162.C700</v>
      </c>
      <c r="C429" s="730">
        <f>+'Legal &amp; Documentation'!C21</f>
        <v>0</v>
      </c>
      <c r="D429" s="730">
        <f>+'Legal &amp; Documentation'!D21</f>
        <v>0</v>
      </c>
      <c r="E429" s="738">
        <f>+'Legal &amp; Documentation'!G21</f>
        <v>0</v>
      </c>
      <c r="F429" s="720">
        <f>+IFERROR(VLOOKUP($B428,'[1]Sum table'!$A:$E,4,FALSE),0)</f>
        <v>0</v>
      </c>
      <c r="G429" s="720">
        <f>+IFERROR(VLOOKUP($B428,'[1]Sum table'!$A:$E,5,FALSE),0)</f>
        <v>0</v>
      </c>
      <c r="H429" s="720"/>
      <c r="I429" s="720">
        <f>+IFERROR(VLOOKUP($B428,'[1]Sum table'!$A:$F,6,FALSE),0)</f>
        <v>0</v>
      </c>
      <c r="J429" s="728">
        <f t="shared" si="28"/>
        <v>0</v>
      </c>
      <c r="P429" s="698">
        <f t="shared" si="29"/>
        <v>1</v>
      </c>
    </row>
    <row r="430" spans="1:16" hidden="1" x14ac:dyDescent="0.25">
      <c r="A430" s="739"/>
      <c r="B430" s="740"/>
      <c r="C430" s="741" t="s">
        <v>301</v>
      </c>
      <c r="D430" s="741"/>
      <c r="E430" s="742"/>
      <c r="F430" s="720">
        <f>+IFERROR(VLOOKUP($B429,'[1]Sum table'!$A:$E,4,FALSE),0)</f>
        <v>0</v>
      </c>
      <c r="G430" s="720">
        <f>+IFERROR(VLOOKUP($B429,'[1]Sum table'!$A:$E,5,FALSE),0)</f>
        <v>0</v>
      </c>
      <c r="H430" s="720"/>
      <c r="I430" s="720">
        <f>+IFERROR(VLOOKUP($B429,'[1]Sum table'!$A:$F,6,FALSE),0)</f>
        <v>0</v>
      </c>
      <c r="J430" s="721"/>
      <c r="P430" s="698">
        <f t="shared" si="29"/>
        <v>1</v>
      </c>
    </row>
    <row r="431" spans="1:16" hidden="1" x14ac:dyDescent="0.25">
      <c r="A431" s="722" t="s">
        <v>186</v>
      </c>
      <c r="B431" s="715" t="str">
        <f>+'Legal &amp; Documentation'!B23</f>
        <v>ZK108.K266.C700</v>
      </c>
      <c r="C431" s="729" t="s">
        <v>187</v>
      </c>
      <c r="D431" s="729"/>
      <c r="E431" s="717">
        <f>SUM(E432:E437)</f>
        <v>0</v>
      </c>
      <c r="F431" s="718">
        <f>SUM(F432:F437)</f>
        <v>0</v>
      </c>
      <c r="G431" s="718">
        <f>SUM(G432:G437)</f>
        <v>0</v>
      </c>
      <c r="H431" s="718">
        <f>+E431-F431-G431</f>
        <v>0</v>
      </c>
      <c r="I431" s="718">
        <f>SUM(I432:I437)</f>
        <v>0</v>
      </c>
      <c r="J431" s="719">
        <f>+H431-I431</f>
        <v>0</v>
      </c>
      <c r="P431" s="698">
        <f t="shared" si="29"/>
        <v>1</v>
      </c>
    </row>
    <row r="432" spans="1:16" hidden="1" x14ac:dyDescent="0.25">
      <c r="A432" s="699"/>
      <c r="B432" s="700"/>
      <c r="C432" s="730">
        <f>+'Legal &amp; Documentation'!C24</f>
        <v>0</v>
      </c>
      <c r="D432" s="730">
        <f>+'Legal &amp; Documentation'!D24</f>
        <v>0</v>
      </c>
      <c r="E432" s="738">
        <f>+'Legal &amp; Documentation'!G24</f>
        <v>0</v>
      </c>
      <c r="F432" s="720"/>
      <c r="G432" s="727"/>
      <c r="H432" s="727"/>
      <c r="I432" s="727"/>
      <c r="J432" s="728">
        <f>+E432-F432-G432-I432</f>
        <v>0</v>
      </c>
      <c r="P432" s="698">
        <f t="shared" si="29"/>
        <v>1</v>
      </c>
    </row>
    <row r="433" spans="1:16" hidden="1" x14ac:dyDescent="0.25">
      <c r="A433" s="699"/>
      <c r="B433" s="700"/>
      <c r="C433" s="730">
        <f>+'Legal &amp; Documentation'!C25</f>
        <v>0</v>
      </c>
      <c r="D433" s="730">
        <f>+'Legal &amp; Documentation'!D25</f>
        <v>0</v>
      </c>
      <c r="E433" s="738">
        <f>+'Legal &amp; Documentation'!G25</f>
        <v>0</v>
      </c>
      <c r="F433" s="720">
        <f>+IFERROR(VLOOKUP(#REF!,#REF!,4,FALSE),0)</f>
        <v>0</v>
      </c>
      <c r="G433" s="720">
        <f>+IFERROR(VLOOKUP(#REF!,#REF!,5,FALSE)+VLOOKUP(#REF!,#REF!,5,FALSE),0)</f>
        <v>0</v>
      </c>
      <c r="H433" s="720"/>
      <c r="I433" s="720">
        <f>+IFERROR(VLOOKUP(#REF!,#REF!,3,FALSE)+VLOOKUP(#REF!,#REF!,6,FALSE),0)</f>
        <v>0</v>
      </c>
      <c r="J433" s="728">
        <f>+E433-F433-G433-I433</f>
        <v>0</v>
      </c>
      <c r="P433" s="698">
        <f t="shared" si="29"/>
        <v>1</v>
      </c>
    </row>
    <row r="434" spans="1:16" hidden="1" x14ac:dyDescent="0.25">
      <c r="A434" s="699"/>
      <c r="B434" s="700"/>
      <c r="C434" s="730">
        <f>+'Legal &amp; Documentation'!C26</f>
        <v>0</v>
      </c>
      <c r="D434" s="730">
        <f>+'Legal &amp; Documentation'!D26</f>
        <v>0</v>
      </c>
      <c r="E434" s="738">
        <f>+'Legal &amp; Documentation'!G26</f>
        <v>0</v>
      </c>
      <c r="F434" s="727"/>
      <c r="G434" s="727"/>
      <c r="H434" s="727"/>
      <c r="I434" s="727"/>
      <c r="J434" s="728">
        <f>+E434-F434-G434-I434</f>
        <v>0</v>
      </c>
      <c r="P434" s="698">
        <f t="shared" si="29"/>
        <v>1</v>
      </c>
    </row>
    <row r="435" spans="1:16" hidden="1" x14ac:dyDescent="0.25">
      <c r="A435" s="699"/>
      <c r="B435" s="700"/>
      <c r="C435" s="730">
        <f>+'Legal &amp; Documentation'!C27</f>
        <v>0</v>
      </c>
      <c r="D435" s="730">
        <f>+'Legal &amp; Documentation'!D27</f>
        <v>0</v>
      </c>
      <c r="E435" s="738">
        <f>+'Legal &amp; Documentation'!G27</f>
        <v>0</v>
      </c>
      <c r="F435" s="727"/>
      <c r="G435" s="720"/>
      <c r="H435" s="720"/>
      <c r="I435" s="720"/>
      <c r="J435" s="728">
        <f>+E435-F435-G435-I435</f>
        <v>0</v>
      </c>
      <c r="P435" s="698">
        <f t="shared" si="29"/>
        <v>1</v>
      </c>
    </row>
    <row r="436" spans="1:16" hidden="1" x14ac:dyDescent="0.25">
      <c r="A436" s="699"/>
      <c r="B436" s="700" t="str">
        <f>+B431</f>
        <v>ZK108.K266.C700</v>
      </c>
      <c r="C436" s="730">
        <f>+'Legal &amp; Documentation'!C28</f>
        <v>0</v>
      </c>
      <c r="D436" s="730">
        <f>+'Legal &amp; Documentation'!D28</f>
        <v>0</v>
      </c>
      <c r="E436" s="738">
        <f>+'Legal &amp; Documentation'!G28</f>
        <v>0</v>
      </c>
      <c r="F436" s="727"/>
      <c r="G436" s="727"/>
      <c r="H436" s="727"/>
      <c r="I436" s="727"/>
      <c r="J436" s="728">
        <f>+E436-F436-G436-I436</f>
        <v>0</v>
      </c>
      <c r="P436" s="698">
        <f t="shared" si="29"/>
        <v>1</v>
      </c>
    </row>
    <row r="437" spans="1:16" hidden="1" x14ac:dyDescent="0.25">
      <c r="A437" s="739"/>
      <c r="B437" s="740"/>
      <c r="C437" s="743" t="s">
        <v>301</v>
      </c>
      <c r="D437" s="743"/>
      <c r="E437" s="738"/>
      <c r="F437" s="720">
        <f>+IFERROR(VLOOKUP($B436,'[1]Sum table'!$A:$E,4,FALSE),0)</f>
        <v>0</v>
      </c>
      <c r="G437" s="720">
        <f>+IFERROR(VLOOKUP($B436,'[1]Sum table'!$A:$E,5,FALSE),0)</f>
        <v>0</v>
      </c>
      <c r="H437" s="720"/>
      <c r="I437" s="720">
        <f>+IFERROR(VLOOKUP($B436,'[1]Sum table'!$A:$F,6,FALSE),0)</f>
        <v>0</v>
      </c>
      <c r="J437" s="721"/>
      <c r="P437" s="698">
        <f t="shared" si="29"/>
        <v>1</v>
      </c>
    </row>
    <row r="438" spans="1:16" x14ac:dyDescent="0.25">
      <c r="A438" s="722" t="s">
        <v>188</v>
      </c>
      <c r="B438" s="715" t="str">
        <f>+'Marketing Digital Comms'!B8</f>
        <v>ZK109.K270.C700</v>
      </c>
      <c r="C438" s="716" t="s">
        <v>189</v>
      </c>
      <c r="D438" s="716"/>
      <c r="E438" s="723">
        <f>SUM(E439:E449)</f>
        <v>35500</v>
      </c>
      <c r="F438" s="723">
        <f>SUM(F439:F449)</f>
        <v>0</v>
      </c>
      <c r="G438" s="723">
        <f>SUM(G439:G449)</f>
        <v>1700</v>
      </c>
      <c r="H438" s="723">
        <f>+E438-F438-G438</f>
        <v>33800</v>
      </c>
      <c r="I438" s="723">
        <f>SUM(I439:I449)</f>
        <v>0</v>
      </c>
      <c r="J438" s="719">
        <f>+H438-I438</f>
        <v>33800</v>
      </c>
      <c r="P438" s="698">
        <f t="shared" si="29"/>
        <v>0</v>
      </c>
    </row>
    <row r="439" spans="1:16" x14ac:dyDescent="0.25">
      <c r="A439" s="699"/>
      <c r="B439" s="700"/>
      <c r="C439" s="724" t="str">
        <f>+'Marketing Digital Comms'!C9</f>
        <v>Brand development</v>
      </c>
      <c r="D439" s="724">
        <f>+'Marketing Digital Comms'!D9</f>
        <v>0</v>
      </c>
      <c r="E439" s="726">
        <f>+'Marketing Digital Comms'!G9</f>
        <v>10000</v>
      </c>
      <c r="F439" s="701"/>
      <c r="G439" s="701"/>
      <c r="H439" s="701"/>
      <c r="I439" s="701"/>
      <c r="J439" s="706">
        <f t="shared" ref="J439:J448" si="30">+E439-F439-G439-I439</f>
        <v>10000</v>
      </c>
      <c r="P439" s="698">
        <f t="shared" si="29"/>
        <v>0</v>
      </c>
    </row>
    <row r="440" spans="1:16" hidden="1" x14ac:dyDescent="0.25">
      <c r="A440" s="699"/>
      <c r="B440" s="700"/>
      <c r="C440" s="724">
        <f>+'Marketing Digital Comms'!C10</f>
        <v>0</v>
      </c>
      <c r="D440" s="724">
        <f>+'Marketing Digital Comms'!D10</f>
        <v>0</v>
      </c>
      <c r="E440" s="738">
        <f>+'Marketing Digital Comms'!G10</f>
        <v>0</v>
      </c>
      <c r="F440" s="720"/>
      <c r="G440" s="720"/>
      <c r="H440" s="720"/>
      <c r="I440" s="720"/>
      <c r="J440" s="728">
        <f t="shared" si="30"/>
        <v>0</v>
      </c>
      <c r="P440" s="698">
        <f t="shared" si="29"/>
        <v>1</v>
      </c>
    </row>
    <row r="441" spans="1:16" hidden="1" x14ac:dyDescent="0.25">
      <c r="A441" s="699"/>
      <c r="B441" s="700"/>
      <c r="C441" s="724">
        <f>+'Marketing Digital Comms'!C11</f>
        <v>0</v>
      </c>
      <c r="D441" s="724">
        <f>+'Marketing Digital Comms'!D11</f>
        <v>0</v>
      </c>
      <c r="E441" s="738">
        <f>+'Marketing Digital Comms'!G11</f>
        <v>0</v>
      </c>
      <c r="F441" s="720"/>
      <c r="G441" s="720"/>
      <c r="H441" s="720"/>
      <c r="I441" s="720"/>
      <c r="J441" s="728">
        <f t="shared" si="30"/>
        <v>0</v>
      </c>
      <c r="P441" s="698">
        <f t="shared" si="29"/>
        <v>1</v>
      </c>
    </row>
    <row r="442" spans="1:16" hidden="1" x14ac:dyDescent="0.25">
      <c r="A442" s="699"/>
      <c r="B442" s="700"/>
      <c r="C442" s="724">
        <f>+'Marketing Digital Comms'!C12</f>
        <v>0</v>
      </c>
      <c r="D442" s="724">
        <f>+'Marketing Digital Comms'!D12</f>
        <v>0</v>
      </c>
      <c r="E442" s="738">
        <f>+'Marketing Digital Comms'!G12</f>
        <v>0</v>
      </c>
      <c r="F442" s="720"/>
      <c r="G442" s="720"/>
      <c r="H442" s="720"/>
      <c r="I442" s="720"/>
      <c r="J442" s="728">
        <f t="shared" si="30"/>
        <v>0</v>
      </c>
      <c r="P442" s="698">
        <f t="shared" si="29"/>
        <v>1</v>
      </c>
    </row>
    <row r="443" spans="1:16" hidden="1" x14ac:dyDescent="0.25">
      <c r="A443" s="699"/>
      <c r="B443" s="700"/>
      <c r="C443" s="724">
        <f>+'Marketing Digital Comms'!C13</f>
        <v>0</v>
      </c>
      <c r="D443" s="724">
        <f>+'Marketing Digital Comms'!D13</f>
        <v>0</v>
      </c>
      <c r="E443" s="738">
        <f>+'Marketing Digital Comms'!G13</f>
        <v>0</v>
      </c>
      <c r="F443" s="720"/>
      <c r="G443" s="720"/>
      <c r="H443" s="720"/>
      <c r="I443" s="720"/>
      <c r="J443" s="728">
        <f t="shared" si="30"/>
        <v>0</v>
      </c>
      <c r="P443" s="698">
        <f t="shared" si="29"/>
        <v>1</v>
      </c>
    </row>
    <row r="444" spans="1:16" hidden="1" x14ac:dyDescent="0.25">
      <c r="A444" s="699"/>
      <c r="B444" s="700"/>
      <c r="C444" s="724">
        <f>+'Marketing Digital Comms'!C14</f>
        <v>0</v>
      </c>
      <c r="D444" s="724">
        <f>+'Marketing Digital Comms'!D14</f>
        <v>0</v>
      </c>
      <c r="E444" s="738">
        <f>+'Marketing Digital Comms'!G14</f>
        <v>0</v>
      </c>
      <c r="F444" s="720"/>
      <c r="G444" s="720"/>
      <c r="H444" s="720"/>
      <c r="I444" s="720"/>
      <c r="J444" s="728">
        <f t="shared" si="30"/>
        <v>0</v>
      </c>
      <c r="P444" s="698">
        <f t="shared" si="29"/>
        <v>1</v>
      </c>
    </row>
    <row r="445" spans="1:16" hidden="1" x14ac:dyDescent="0.25">
      <c r="A445" s="699"/>
      <c r="B445" s="700"/>
      <c r="C445" s="724">
        <f>+'Marketing Digital Comms'!C15</f>
        <v>0</v>
      </c>
      <c r="D445" s="724">
        <f>+'Marketing Digital Comms'!D15</f>
        <v>0</v>
      </c>
      <c r="E445" s="738">
        <f>+'Marketing Digital Comms'!G15</f>
        <v>0</v>
      </c>
      <c r="F445" s="720"/>
      <c r="G445" s="720"/>
      <c r="H445" s="720"/>
      <c r="I445" s="720"/>
      <c r="J445" s="728">
        <f t="shared" si="30"/>
        <v>0</v>
      </c>
      <c r="P445" s="698">
        <f t="shared" si="29"/>
        <v>1</v>
      </c>
    </row>
    <row r="446" spans="1:16" hidden="1" x14ac:dyDescent="0.25">
      <c r="A446" s="699"/>
      <c r="B446" s="700"/>
      <c r="C446" s="724">
        <f>+'Marketing Digital Comms'!C16</f>
        <v>0</v>
      </c>
      <c r="D446" s="724">
        <f>+'Marketing Digital Comms'!D16</f>
        <v>0</v>
      </c>
      <c r="E446" s="738">
        <f>+'Marketing Digital Comms'!G16</f>
        <v>0</v>
      </c>
      <c r="F446" s="720"/>
      <c r="G446" s="720"/>
      <c r="H446" s="720"/>
      <c r="I446" s="720"/>
      <c r="J446" s="728">
        <f t="shared" si="30"/>
        <v>0</v>
      </c>
      <c r="P446" s="698">
        <f t="shared" si="29"/>
        <v>1</v>
      </c>
    </row>
    <row r="447" spans="1:16" x14ac:dyDescent="0.25">
      <c r="A447" s="699"/>
      <c r="B447" s="700"/>
      <c r="C447" s="724" t="str">
        <f>+'Marketing Digital Comms'!C17</f>
        <v>Core Campaign</v>
      </c>
      <c r="D447" s="724">
        <f>+'Marketing Digital Comms'!D17</f>
        <v>0</v>
      </c>
      <c r="E447" s="738">
        <f>+'Marketing Digital Comms'!G17</f>
        <v>5000</v>
      </c>
      <c r="F447" s="720"/>
      <c r="G447" s="720"/>
      <c r="H447" s="720"/>
      <c r="I447" s="720"/>
      <c r="J447" s="728">
        <f t="shared" si="30"/>
        <v>5000</v>
      </c>
      <c r="P447" s="698">
        <f t="shared" si="29"/>
        <v>0</v>
      </c>
    </row>
    <row r="448" spans="1:16" x14ac:dyDescent="0.25">
      <c r="A448" s="699"/>
      <c r="B448" s="700" t="str">
        <f>+B438</f>
        <v>ZK109.K270.C700</v>
      </c>
      <c r="C448" s="724" t="str">
        <f>+'Marketing Digital Comms'!C18</f>
        <v>Campaign - venue specific</v>
      </c>
      <c r="D448" s="724">
        <f>+'Marketing Digital Comms'!D18</f>
        <v>0</v>
      </c>
      <c r="E448" s="738">
        <f>+'Marketing Digital Comms'!G18</f>
        <v>20500</v>
      </c>
      <c r="F448" s="720"/>
      <c r="G448" s="720"/>
      <c r="H448" s="720"/>
      <c r="I448" s="720"/>
      <c r="J448" s="728">
        <f t="shared" si="30"/>
        <v>20500</v>
      </c>
      <c r="P448" s="698">
        <f t="shared" si="29"/>
        <v>0</v>
      </c>
    </row>
    <row r="449" spans="1:16" x14ac:dyDescent="0.25">
      <c r="A449" s="739"/>
      <c r="B449" s="740"/>
      <c r="C449" s="741" t="s">
        <v>301</v>
      </c>
      <c r="D449" s="741"/>
      <c r="E449" s="742"/>
      <c r="F449" s="720">
        <f>+IFERROR(VLOOKUP($B448,'[1]Sum table'!$A:$E,4,FALSE),0)</f>
        <v>0</v>
      </c>
      <c r="G449" s="720">
        <f>+IFERROR(VLOOKUP($B448,'[1]Sum table'!$A:$E,5,FALSE),0)</f>
        <v>1700</v>
      </c>
      <c r="H449" s="720"/>
      <c r="I449" s="720">
        <f>+IFERROR(VLOOKUP($B448,'[1]Sum table'!$A:$F,6,FALSE),0)</f>
        <v>0</v>
      </c>
      <c r="J449" s="721"/>
      <c r="P449" s="698">
        <f t="shared" si="29"/>
        <v>0</v>
      </c>
    </row>
    <row r="450" spans="1:16" hidden="1" x14ac:dyDescent="0.25">
      <c r="A450" s="722" t="s">
        <v>190</v>
      </c>
      <c r="B450" s="715" t="str">
        <f>+'Marketing Digital Comms'!B20</f>
        <v>ZK109.K271.C700</v>
      </c>
      <c r="C450" s="716" t="s">
        <v>191</v>
      </c>
      <c r="D450" s="716"/>
      <c r="E450" s="717">
        <f>SUM(E451:E456)</f>
        <v>0</v>
      </c>
      <c r="F450" s="718">
        <f>SUM(F451:F456)</f>
        <v>0</v>
      </c>
      <c r="G450" s="718">
        <f>SUM(G451:G456)</f>
        <v>0</v>
      </c>
      <c r="H450" s="718">
        <f>+E450-F450-G450</f>
        <v>0</v>
      </c>
      <c r="I450" s="718">
        <f>SUM(I451:I456)</f>
        <v>0</v>
      </c>
      <c r="J450" s="719">
        <f>+H450-I450</f>
        <v>0</v>
      </c>
      <c r="P450" s="698">
        <f t="shared" si="29"/>
        <v>1</v>
      </c>
    </row>
    <row r="451" spans="1:16" hidden="1" x14ac:dyDescent="0.25">
      <c r="A451" s="699"/>
      <c r="B451" s="700"/>
      <c r="C451" s="724">
        <f>+'Marketing Digital Comms'!C21</f>
        <v>0</v>
      </c>
      <c r="D451" s="724">
        <f>+'Marketing Digital Comms'!D21</f>
        <v>0</v>
      </c>
      <c r="E451" s="738">
        <f>+'Marketing Digital Comms'!G21</f>
        <v>0</v>
      </c>
      <c r="F451" s="720"/>
      <c r="G451" s="720"/>
      <c r="H451" s="720"/>
      <c r="I451" s="720"/>
      <c r="J451" s="728">
        <f>+E451-F451-G451-I451</f>
        <v>0</v>
      </c>
      <c r="P451" s="698">
        <f t="shared" si="29"/>
        <v>1</v>
      </c>
    </row>
    <row r="452" spans="1:16" hidden="1" x14ac:dyDescent="0.25">
      <c r="A452" s="699"/>
      <c r="B452" s="700"/>
      <c r="C452" s="724">
        <f>+'Marketing Digital Comms'!C22</f>
        <v>0</v>
      </c>
      <c r="D452" s="724">
        <f>+'Marketing Digital Comms'!D22</f>
        <v>0</v>
      </c>
      <c r="E452" s="738">
        <f>+'Marketing Digital Comms'!G22</f>
        <v>0</v>
      </c>
      <c r="F452" s="727"/>
      <c r="G452" s="727"/>
      <c r="H452" s="727"/>
      <c r="I452" s="727"/>
      <c r="J452" s="728">
        <f>+E452-F452-G452-I452</f>
        <v>0</v>
      </c>
      <c r="P452" s="698">
        <f t="shared" si="29"/>
        <v>1</v>
      </c>
    </row>
    <row r="453" spans="1:16" hidden="1" x14ac:dyDescent="0.25">
      <c r="A453" s="699"/>
      <c r="B453" s="700"/>
      <c r="C453" s="724">
        <f>+'Marketing Digital Comms'!C23</f>
        <v>0</v>
      </c>
      <c r="D453" s="724">
        <f>+'Marketing Digital Comms'!D23</f>
        <v>0</v>
      </c>
      <c r="E453" s="738">
        <f>+'Marketing Digital Comms'!G23</f>
        <v>0</v>
      </c>
      <c r="F453" s="727"/>
      <c r="G453" s="727"/>
      <c r="H453" s="727"/>
      <c r="I453" s="727"/>
      <c r="J453" s="728">
        <f>+E453-F453-G453-I453</f>
        <v>0</v>
      </c>
      <c r="P453" s="698">
        <f t="shared" si="29"/>
        <v>1</v>
      </c>
    </row>
    <row r="454" spans="1:16" hidden="1" x14ac:dyDescent="0.25">
      <c r="A454" s="699"/>
      <c r="B454" s="700"/>
      <c r="C454" s="724">
        <f>+'Marketing Digital Comms'!C24</f>
        <v>0</v>
      </c>
      <c r="D454" s="724">
        <f>+'Marketing Digital Comms'!D24</f>
        <v>0</v>
      </c>
      <c r="E454" s="738">
        <f>+'Marketing Digital Comms'!G24</f>
        <v>0</v>
      </c>
      <c r="F454" s="727"/>
      <c r="G454" s="727"/>
      <c r="H454" s="727"/>
      <c r="I454" s="727"/>
      <c r="J454" s="728">
        <f>+E454-F454-G454-I454</f>
        <v>0</v>
      </c>
      <c r="P454" s="698">
        <f t="shared" si="29"/>
        <v>1</v>
      </c>
    </row>
    <row r="455" spans="1:16" hidden="1" x14ac:dyDescent="0.25">
      <c r="A455" s="699"/>
      <c r="B455" s="700" t="str">
        <f>+B450</f>
        <v>ZK109.K271.C700</v>
      </c>
      <c r="C455" s="724">
        <f>+'Marketing Digital Comms'!C25</f>
        <v>0</v>
      </c>
      <c r="D455" s="724">
        <f>+'Marketing Digital Comms'!D25</f>
        <v>0</v>
      </c>
      <c r="E455" s="738">
        <f>+'Marketing Digital Comms'!G25</f>
        <v>0</v>
      </c>
      <c r="F455" s="720"/>
      <c r="G455" s="720"/>
      <c r="H455" s="720"/>
      <c r="I455" s="720"/>
      <c r="J455" s="728">
        <f>+E455-F455-G455-I455</f>
        <v>0</v>
      </c>
      <c r="P455" s="698">
        <f t="shared" si="29"/>
        <v>1</v>
      </c>
    </row>
    <row r="456" spans="1:16" hidden="1" x14ac:dyDescent="0.25">
      <c r="A456" s="739"/>
      <c r="B456" s="740"/>
      <c r="C456" s="743" t="s">
        <v>301</v>
      </c>
      <c r="D456" s="743"/>
      <c r="E456" s="738"/>
      <c r="F456" s="720">
        <f>+IFERROR(VLOOKUP($B455,'[2]Sum table'!$A:$E,4,FALSE),0)</f>
        <v>0</v>
      </c>
      <c r="G456" s="720">
        <f>+IFERROR(VLOOKUP($B455,'[2]Sum table'!$A:$E,5,FALSE),0)</f>
        <v>0</v>
      </c>
      <c r="H456" s="720"/>
      <c r="I456" s="720">
        <f>+IFERROR(VLOOKUP($B455,'[2]Sum table'!$A:$F,6,FALSE),0)</f>
        <v>0</v>
      </c>
      <c r="J456" s="721"/>
      <c r="P456" s="698">
        <f t="shared" si="29"/>
        <v>1</v>
      </c>
    </row>
    <row r="457" spans="1:16" hidden="1" x14ac:dyDescent="0.25">
      <c r="A457" s="722" t="s">
        <v>192</v>
      </c>
      <c r="B457" s="715" t="str">
        <f>+'Marketing Digital Comms'!B27</f>
        <v>ZK109.K138.C700</v>
      </c>
      <c r="C457" s="716" t="s">
        <v>193</v>
      </c>
      <c r="D457" s="716"/>
      <c r="E457" s="717">
        <f>SUM(E458:E463)</f>
        <v>0</v>
      </c>
      <c r="F457" s="718"/>
      <c r="G457" s="718"/>
      <c r="H457" s="718">
        <f>+E457-F457-G457</f>
        <v>0</v>
      </c>
      <c r="I457" s="718"/>
      <c r="J457" s="719">
        <f>+H457-I457</f>
        <v>0</v>
      </c>
      <c r="P457" s="698">
        <f t="shared" si="29"/>
        <v>1</v>
      </c>
    </row>
    <row r="458" spans="1:16" hidden="1" x14ac:dyDescent="0.25">
      <c r="A458" s="699"/>
      <c r="B458" s="700"/>
      <c r="C458" s="724">
        <f>+'Marketing Digital Comms'!C28</f>
        <v>0</v>
      </c>
      <c r="D458" s="724">
        <f>+'Marketing Digital Comms'!D28</f>
        <v>0</v>
      </c>
      <c r="E458" s="738">
        <f>+'Marketing Digital Comms'!G28</f>
        <v>0</v>
      </c>
      <c r="F458" s="720"/>
      <c r="G458" s="720"/>
      <c r="H458" s="720"/>
      <c r="I458" s="720"/>
      <c r="J458" s="728">
        <f>+E458-F458-G458-I458</f>
        <v>0</v>
      </c>
      <c r="P458" s="698">
        <f t="shared" si="29"/>
        <v>1</v>
      </c>
    </row>
    <row r="459" spans="1:16" hidden="1" x14ac:dyDescent="0.25">
      <c r="A459" s="703"/>
      <c r="B459" s="704"/>
      <c r="C459" s="724">
        <f>+'Marketing Digital Comms'!C29</f>
        <v>0</v>
      </c>
      <c r="D459" s="724">
        <f>+'Marketing Digital Comms'!D29</f>
        <v>0</v>
      </c>
      <c r="E459" s="738">
        <f>+'Marketing Digital Comms'!G29</f>
        <v>0</v>
      </c>
      <c r="F459" s="727"/>
      <c r="G459" s="727"/>
      <c r="H459" s="727"/>
      <c r="I459" s="727"/>
      <c r="J459" s="728">
        <f>+E459-F459-G459-I459</f>
        <v>0</v>
      </c>
      <c r="P459" s="698">
        <f t="shared" si="29"/>
        <v>1</v>
      </c>
    </row>
    <row r="460" spans="1:16" hidden="1" x14ac:dyDescent="0.25">
      <c r="A460" s="703"/>
      <c r="B460" s="704"/>
      <c r="C460" s="724">
        <f>+'Marketing Digital Comms'!C30</f>
        <v>0</v>
      </c>
      <c r="D460" s="724">
        <f>+'Marketing Digital Comms'!D30</f>
        <v>0</v>
      </c>
      <c r="E460" s="738">
        <f>+'Marketing Digital Comms'!G30</f>
        <v>0</v>
      </c>
      <c r="F460" s="727"/>
      <c r="G460" s="727"/>
      <c r="H460" s="727"/>
      <c r="I460" s="727"/>
      <c r="J460" s="728">
        <f>+E460-F460-G460-I460</f>
        <v>0</v>
      </c>
      <c r="P460" s="698">
        <f t="shared" si="29"/>
        <v>1</v>
      </c>
    </row>
    <row r="461" spans="1:16" hidden="1" x14ac:dyDescent="0.25">
      <c r="A461" s="699"/>
      <c r="B461" s="700"/>
      <c r="C461" s="724">
        <f>+'Marketing Digital Comms'!C31</f>
        <v>0</v>
      </c>
      <c r="D461" s="724">
        <f>+'Marketing Digital Comms'!D31</f>
        <v>0</v>
      </c>
      <c r="E461" s="738">
        <f>+'Marketing Digital Comms'!G31</f>
        <v>0</v>
      </c>
      <c r="F461" s="727"/>
      <c r="G461" s="727"/>
      <c r="H461" s="727"/>
      <c r="I461" s="727"/>
      <c r="J461" s="728">
        <f>+E461-F461-G461-I461</f>
        <v>0</v>
      </c>
      <c r="P461" s="698">
        <f t="shared" si="29"/>
        <v>1</v>
      </c>
    </row>
    <row r="462" spans="1:16" hidden="1" x14ac:dyDescent="0.25">
      <c r="A462" s="703"/>
      <c r="B462" s="704" t="str">
        <f>+B457</f>
        <v>ZK109.K138.C700</v>
      </c>
      <c r="C462" s="724">
        <f>+'Marketing Digital Comms'!C32</f>
        <v>0</v>
      </c>
      <c r="D462" s="724">
        <f>+'Marketing Digital Comms'!D32</f>
        <v>0</v>
      </c>
      <c r="E462" s="738">
        <f>+'Marketing Digital Comms'!G32</f>
        <v>0</v>
      </c>
      <c r="F462" s="727"/>
      <c r="G462" s="727"/>
      <c r="H462" s="727"/>
      <c r="I462" s="727"/>
      <c r="J462" s="728">
        <f>+E462-F462-G462-I462</f>
        <v>0</v>
      </c>
      <c r="P462" s="698">
        <f t="shared" si="29"/>
        <v>1</v>
      </c>
    </row>
    <row r="463" spans="1:16" hidden="1" x14ac:dyDescent="0.25">
      <c r="A463" s="739"/>
      <c r="B463" s="740"/>
      <c r="C463" s="743" t="s">
        <v>301</v>
      </c>
      <c r="D463" s="743"/>
      <c r="E463" s="738"/>
      <c r="F463" s="720">
        <f>+IFERROR(VLOOKUP($B462,'[2]Sum table'!$A:$E,4,FALSE),0)</f>
        <v>0</v>
      </c>
      <c r="G463" s="720">
        <f>+IFERROR(VLOOKUP($B462,'[2]Sum table'!$A:$E,5,FALSE),0)</f>
        <v>0</v>
      </c>
      <c r="H463" s="720"/>
      <c r="I463" s="720">
        <f>+IFERROR(VLOOKUP($B462,'[2]Sum table'!$A:$F,6,FALSE),0)</f>
        <v>0</v>
      </c>
      <c r="J463" s="721"/>
      <c r="P463" s="698">
        <f t="shared" si="29"/>
        <v>1</v>
      </c>
    </row>
    <row r="464" spans="1:16" x14ac:dyDescent="0.25">
      <c r="A464" s="722" t="s">
        <v>194</v>
      </c>
      <c r="B464" s="715" t="str">
        <f>+'Marketing Digital Comms'!B34</f>
        <v>ZK109.K158.C700</v>
      </c>
      <c r="C464" s="716" t="s">
        <v>196</v>
      </c>
      <c r="D464" s="716"/>
      <c r="E464" s="717">
        <f>SUM(E465:E467)</f>
        <v>4725</v>
      </c>
      <c r="F464" s="718">
        <f>SUM(F465:F467)</f>
        <v>0</v>
      </c>
      <c r="G464" s="718">
        <f>SUM(G465:G467)</f>
        <v>0</v>
      </c>
      <c r="H464" s="718">
        <f>+E464-F464-G464</f>
        <v>4725</v>
      </c>
      <c r="I464" s="718">
        <f>SUM(I465:I467)</f>
        <v>0</v>
      </c>
      <c r="J464" s="719">
        <f>+H464-I464</f>
        <v>4725</v>
      </c>
      <c r="P464" s="698">
        <f t="shared" si="29"/>
        <v>0</v>
      </c>
    </row>
    <row r="465" spans="1:16" x14ac:dyDescent="0.25">
      <c r="A465" s="703"/>
      <c r="B465" s="704"/>
      <c r="C465" s="724" t="str">
        <f>+'Marketing Digital Comms'!C35</f>
        <v>Photography</v>
      </c>
      <c r="D465" s="724">
        <f>+'Marketing Digital Comms'!D35</f>
        <v>0</v>
      </c>
      <c r="E465" s="738">
        <f>+'Marketing Digital Comms'!G35</f>
        <v>4725</v>
      </c>
      <c r="F465" s="720"/>
      <c r="G465" s="720"/>
      <c r="H465" s="720"/>
      <c r="I465" s="720"/>
      <c r="J465" s="728">
        <f>+E465-F465-G465-I465</f>
        <v>4725</v>
      </c>
      <c r="P465" s="698">
        <f t="shared" si="29"/>
        <v>0</v>
      </c>
    </row>
    <row r="466" spans="1:16" hidden="1" x14ac:dyDescent="0.25">
      <c r="A466" s="703"/>
      <c r="B466" s="704" t="str">
        <f>+B464</f>
        <v>ZK109.K158.C700</v>
      </c>
      <c r="C466" s="724">
        <f>+'Marketing Digital Comms'!C36</f>
        <v>0</v>
      </c>
      <c r="D466" s="724">
        <f>+'Marketing Digital Comms'!D36</f>
        <v>0</v>
      </c>
      <c r="E466" s="738">
        <f>+'Marketing Digital Comms'!G36</f>
        <v>0</v>
      </c>
      <c r="F466" s="720"/>
      <c r="G466" s="720"/>
      <c r="H466" s="720"/>
      <c r="I466" s="720"/>
      <c r="J466" s="728">
        <f>+E466-F466-G466-I466</f>
        <v>0</v>
      </c>
      <c r="P466" s="698">
        <f t="shared" si="29"/>
        <v>1</v>
      </c>
    </row>
    <row r="467" spans="1:16" hidden="1" x14ac:dyDescent="0.25">
      <c r="A467" s="699"/>
      <c r="B467" s="700"/>
      <c r="C467" s="743" t="s">
        <v>301</v>
      </c>
      <c r="D467" s="743"/>
      <c r="E467" s="738"/>
      <c r="F467" s="720">
        <f>+IFERROR(VLOOKUP($B466,'[1]Sum table'!$A:$E,4,FALSE),0)</f>
        <v>0</v>
      </c>
      <c r="G467" s="720">
        <f>+IFERROR(VLOOKUP($B466,'[1]Sum table'!$A:$E,5,FALSE),0)</f>
        <v>0</v>
      </c>
      <c r="H467" s="720"/>
      <c r="I467" s="720">
        <f>+IFERROR(VLOOKUP($B466,'[1]Sum table'!$A:$F,6,FALSE),0)</f>
        <v>0</v>
      </c>
      <c r="J467" s="721"/>
      <c r="P467" s="698">
        <f t="shared" si="29"/>
        <v>1</v>
      </c>
    </row>
    <row r="468" spans="1:16" hidden="1" x14ac:dyDescent="0.25">
      <c r="A468" s="722" t="s">
        <v>195</v>
      </c>
      <c r="B468" s="715" t="str">
        <f>+'Marketing Digital Comms'!B38</f>
        <v>ZK109.K159.C700</v>
      </c>
      <c r="C468" s="716" t="s">
        <v>197</v>
      </c>
      <c r="D468" s="716"/>
      <c r="E468" s="717">
        <f>SUM(E469:E470)</f>
        <v>0</v>
      </c>
      <c r="F468" s="718">
        <f>SUM(F469:F470)</f>
        <v>0</v>
      </c>
      <c r="G468" s="718">
        <f>SUM(G469:G470)</f>
        <v>0</v>
      </c>
      <c r="H468" s="718">
        <f>+E468-F468-G468</f>
        <v>0</v>
      </c>
      <c r="I468" s="718">
        <f>SUM(I469:I470)</f>
        <v>0</v>
      </c>
      <c r="J468" s="719">
        <f>+H468-I468</f>
        <v>0</v>
      </c>
      <c r="P468" s="698">
        <f t="shared" si="29"/>
        <v>1</v>
      </c>
    </row>
    <row r="469" spans="1:16" hidden="1" x14ac:dyDescent="0.25">
      <c r="A469" s="699"/>
      <c r="B469" s="700" t="str">
        <f>+B468</f>
        <v>ZK109.K159.C700</v>
      </c>
      <c r="C469" s="724">
        <f>+'Marketing Digital Comms'!C39</f>
        <v>0</v>
      </c>
      <c r="D469" s="724">
        <f>+'Marketing Digital Comms'!D39</f>
        <v>0</v>
      </c>
      <c r="E469" s="738">
        <f>+'Marketing Digital Comms'!G39</f>
        <v>0</v>
      </c>
      <c r="F469" s="720"/>
      <c r="G469" s="720"/>
      <c r="H469" s="720"/>
      <c r="I469" s="720"/>
      <c r="J469" s="728">
        <f>+E469-F469-G469-I469</f>
        <v>0</v>
      </c>
      <c r="P469" s="698">
        <f t="shared" si="29"/>
        <v>1</v>
      </c>
    </row>
    <row r="470" spans="1:16" hidden="1" x14ac:dyDescent="0.25">
      <c r="A470" s="699"/>
      <c r="B470" s="700"/>
      <c r="C470" s="743" t="s">
        <v>301</v>
      </c>
      <c r="D470" s="743"/>
      <c r="E470" s="738"/>
      <c r="F470" s="720">
        <f>+IFERROR(VLOOKUP($B469,'[2]Sum table'!$A:$E,4,FALSE),0)</f>
        <v>0</v>
      </c>
      <c r="G470" s="720">
        <f>+IFERROR(VLOOKUP($B469,'[2]Sum table'!$A:$E,5,FALSE),0)</f>
        <v>0</v>
      </c>
      <c r="H470" s="720"/>
      <c r="I470" s="720">
        <f>+IFERROR(VLOOKUP($B469,'[2]Sum table'!$A:$F,6,FALSE),0)</f>
        <v>0</v>
      </c>
      <c r="J470" s="721"/>
      <c r="P470" s="698">
        <f t="shared" si="29"/>
        <v>1</v>
      </c>
    </row>
    <row r="471" spans="1:16" hidden="1" x14ac:dyDescent="0.25">
      <c r="A471" s="722" t="s">
        <v>198</v>
      </c>
      <c r="B471" s="715" t="str">
        <f>+'Marketing Digital Comms'!B41</f>
        <v>ZK109.K272.C700</v>
      </c>
      <c r="C471" s="716" t="s">
        <v>199</v>
      </c>
      <c r="D471" s="716"/>
      <c r="E471" s="717">
        <f>SUM(E472:E473)</f>
        <v>0</v>
      </c>
      <c r="F471" s="718">
        <f>SUM(F472:F473)</f>
        <v>0</v>
      </c>
      <c r="G471" s="718">
        <f>SUM(G472:G473)</f>
        <v>0</v>
      </c>
      <c r="H471" s="718">
        <f>+E471-F471-G471</f>
        <v>0</v>
      </c>
      <c r="I471" s="718">
        <f>SUM(I472:I473)</f>
        <v>0</v>
      </c>
      <c r="J471" s="719">
        <f>+H471-I471</f>
        <v>0</v>
      </c>
      <c r="P471" s="698">
        <f t="shared" si="29"/>
        <v>1</v>
      </c>
    </row>
    <row r="472" spans="1:16" hidden="1" x14ac:dyDescent="0.25">
      <c r="A472" s="703"/>
      <c r="B472" s="704" t="str">
        <f>+B471</f>
        <v>ZK109.K272.C700</v>
      </c>
      <c r="C472" s="724">
        <f>+'Marketing Digital Comms'!C42</f>
        <v>0</v>
      </c>
      <c r="D472" s="724">
        <f>+'Marketing Digital Comms'!D42</f>
        <v>0</v>
      </c>
      <c r="E472" s="738">
        <f>+'Marketing Digital Comms'!G42</f>
        <v>0</v>
      </c>
      <c r="F472" s="720"/>
      <c r="G472" s="720"/>
      <c r="H472" s="720"/>
      <c r="I472" s="720"/>
      <c r="J472" s="728">
        <f>+E472-F472-G472-I472</f>
        <v>0</v>
      </c>
      <c r="P472" s="698">
        <f t="shared" si="29"/>
        <v>1</v>
      </c>
    </row>
    <row r="473" spans="1:16" hidden="1" x14ac:dyDescent="0.25">
      <c r="A473" s="699"/>
      <c r="B473" s="700"/>
      <c r="C473" s="743" t="s">
        <v>301</v>
      </c>
      <c r="D473" s="743"/>
      <c r="E473" s="738"/>
      <c r="F473" s="720">
        <f>+IFERROR(VLOOKUP($B472,'[2]Sum table'!$A:$E,4,FALSE),0)</f>
        <v>0</v>
      </c>
      <c r="G473" s="720">
        <f>+IFERROR(VLOOKUP($B472,'[2]Sum table'!$A:$E,5,FALSE),0)</f>
        <v>0</v>
      </c>
      <c r="H473" s="720"/>
      <c r="I473" s="720">
        <f>+IFERROR(VLOOKUP($B472,'[2]Sum table'!$A:$F,6,FALSE),0)</f>
        <v>0</v>
      </c>
      <c r="J473" s="721"/>
      <c r="P473" s="698">
        <f t="shared" si="29"/>
        <v>1</v>
      </c>
    </row>
    <row r="474" spans="1:16" x14ac:dyDescent="0.25">
      <c r="A474" s="722" t="s">
        <v>200</v>
      </c>
      <c r="B474" s="715" t="str">
        <f>+'Marketing Digital Comms'!B44</f>
        <v>ZK109.K273.C700</v>
      </c>
      <c r="C474" s="716" t="s">
        <v>201</v>
      </c>
      <c r="D474" s="716"/>
      <c r="E474" s="717">
        <f>SUM(E475:E476)</f>
        <v>3600</v>
      </c>
      <c r="F474" s="718">
        <f>SUM(F475:F476)</f>
        <v>0</v>
      </c>
      <c r="G474" s="718">
        <f>SUM(G475:G476)</f>
        <v>0</v>
      </c>
      <c r="H474" s="718">
        <f>+E474-F474-G474</f>
        <v>3600</v>
      </c>
      <c r="I474" s="718">
        <f>SUM(I475:I476)</f>
        <v>0</v>
      </c>
      <c r="J474" s="719">
        <f>+H474-I474</f>
        <v>3600</v>
      </c>
      <c r="P474" s="698">
        <f t="shared" si="29"/>
        <v>0</v>
      </c>
    </row>
    <row r="475" spans="1:16" x14ac:dyDescent="0.25">
      <c r="A475" s="703"/>
      <c r="B475" s="704" t="str">
        <f>+B474</f>
        <v>ZK109.K273.C700</v>
      </c>
      <c r="C475" s="724" t="str">
        <f>+'Marketing Digital Comms'!C45</f>
        <v>Remote box office set up</v>
      </c>
      <c r="D475" s="724">
        <f>+'Marketing Digital Comms'!D45</f>
        <v>0</v>
      </c>
      <c r="E475" s="738">
        <f>+'Marketing Digital Comms'!G45</f>
        <v>3600</v>
      </c>
      <c r="F475" s="720"/>
      <c r="G475" s="720"/>
      <c r="H475" s="720"/>
      <c r="I475" s="720"/>
      <c r="J475" s="728">
        <f>+E475-F475-G475-I475</f>
        <v>3600</v>
      </c>
      <c r="P475" s="698">
        <f t="shared" si="29"/>
        <v>0</v>
      </c>
    </row>
    <row r="476" spans="1:16" hidden="1" x14ac:dyDescent="0.25">
      <c r="A476" s="699"/>
      <c r="B476" s="700"/>
      <c r="C476" s="743" t="s">
        <v>301</v>
      </c>
      <c r="D476" s="743"/>
      <c r="E476" s="738"/>
      <c r="F476" s="720">
        <f>+IFERROR(VLOOKUP($B475,'[1]Sum table'!$A:$E,4,FALSE),0)</f>
        <v>0</v>
      </c>
      <c r="G476" s="720">
        <f>+IFERROR(VLOOKUP($B475,'[1]Sum table'!$A:$E,5,FALSE),0)</f>
        <v>0</v>
      </c>
      <c r="H476" s="720"/>
      <c r="I476" s="720">
        <f>+IFERROR(VLOOKUP($B475,'[1]Sum table'!$A:$F,6,FALSE),0)</f>
        <v>0</v>
      </c>
      <c r="J476" s="721"/>
      <c r="P476" s="698">
        <f t="shared" si="29"/>
        <v>1</v>
      </c>
    </row>
    <row r="477" spans="1:16" x14ac:dyDescent="0.25">
      <c r="A477" s="722" t="s">
        <v>202</v>
      </c>
      <c r="B477" s="715" t="str">
        <f>+'Marketing Digital Comms'!B47</f>
        <v>ZK109.K274.C700</v>
      </c>
      <c r="C477" s="716" t="s">
        <v>203</v>
      </c>
      <c r="D477" s="716"/>
      <c r="E477" s="717">
        <f>SUM(E478:E479)</f>
        <v>3150</v>
      </c>
      <c r="F477" s="718">
        <f>SUM(F478:F479)</f>
        <v>0</v>
      </c>
      <c r="G477" s="718">
        <f>SUM(G478:G479)</f>
        <v>0</v>
      </c>
      <c r="H477" s="718">
        <f>+E477-F477-G477</f>
        <v>3150</v>
      </c>
      <c r="I477" s="718">
        <f>SUM(I478:I479)</f>
        <v>0</v>
      </c>
      <c r="J477" s="719">
        <f>+H477-I477</f>
        <v>3150</v>
      </c>
      <c r="P477" s="698">
        <f t="shared" si="29"/>
        <v>0</v>
      </c>
    </row>
    <row r="478" spans="1:16" x14ac:dyDescent="0.25">
      <c r="A478" s="703"/>
      <c r="B478" s="704" t="str">
        <f>+B477</f>
        <v>ZK109.K274.C700</v>
      </c>
      <c r="C478" s="724" t="str">
        <f>+'Marketing Digital Comms'!C48</f>
        <v>Evaluation</v>
      </c>
      <c r="D478" s="724">
        <f>+'Marketing Digital Comms'!D48</f>
        <v>0</v>
      </c>
      <c r="E478" s="738">
        <f>+'Marketing Digital Comms'!G48</f>
        <v>3150</v>
      </c>
      <c r="F478" s="720"/>
      <c r="G478" s="720"/>
      <c r="H478" s="720"/>
      <c r="I478" s="720"/>
      <c r="J478" s="728">
        <f>+E478-F478-G478-I478</f>
        <v>3150</v>
      </c>
      <c r="P478" s="698">
        <f t="shared" si="29"/>
        <v>0</v>
      </c>
    </row>
    <row r="479" spans="1:16" hidden="1" x14ac:dyDescent="0.25">
      <c r="A479" s="699"/>
      <c r="B479" s="700"/>
      <c r="C479" s="743" t="s">
        <v>301</v>
      </c>
      <c r="D479" s="743"/>
      <c r="E479" s="738"/>
      <c r="F479" s="720">
        <f>+IFERROR(VLOOKUP($B478,'[1]Sum table'!$A:$E,4,FALSE),0)</f>
        <v>0</v>
      </c>
      <c r="G479" s="720">
        <f>+IFERROR(VLOOKUP($B478,'[1]Sum table'!$A:$E,5,FALSE),0)</f>
        <v>0</v>
      </c>
      <c r="H479" s="720"/>
      <c r="I479" s="720">
        <f>+IFERROR(VLOOKUP($B478,'[1]Sum table'!$A:$F,6,FALSE),0)</f>
        <v>0</v>
      </c>
      <c r="J479" s="721"/>
      <c r="P479" s="698">
        <f t="shared" si="29"/>
        <v>1</v>
      </c>
    </row>
    <row r="480" spans="1:16" hidden="1" x14ac:dyDescent="0.25">
      <c r="A480" s="722" t="s">
        <v>204</v>
      </c>
      <c r="B480" s="715" t="str">
        <f>+'Education &amp; Community'!B8</f>
        <v>ZK110.K278.C700</v>
      </c>
      <c r="C480" s="716" t="s">
        <v>205</v>
      </c>
      <c r="D480" s="716"/>
      <c r="E480" s="717">
        <f>SUM(E481:E492)</f>
        <v>0</v>
      </c>
      <c r="F480" s="718">
        <f>SUM(F481:F492)</f>
        <v>0</v>
      </c>
      <c r="G480" s="718">
        <f>SUM(G481:G492)</f>
        <v>0</v>
      </c>
      <c r="H480" s="718">
        <f>+E480-F480-G480</f>
        <v>0</v>
      </c>
      <c r="I480" s="718">
        <f>SUM(I481:I492)</f>
        <v>0</v>
      </c>
      <c r="J480" s="719">
        <f>+H480-I480</f>
        <v>0</v>
      </c>
      <c r="P480" s="698">
        <f t="shared" si="29"/>
        <v>1</v>
      </c>
    </row>
    <row r="481" spans="1:16" hidden="1" x14ac:dyDescent="0.25">
      <c r="A481" s="699"/>
      <c r="B481" s="700"/>
      <c r="C481" s="724">
        <f>+'Education &amp; Community'!C9</f>
        <v>0</v>
      </c>
      <c r="D481" s="724">
        <f>+'Education &amp; Community'!D9</f>
        <v>0</v>
      </c>
      <c r="E481" s="738">
        <f>+'Education &amp; Community'!G9</f>
        <v>0</v>
      </c>
      <c r="F481" s="720"/>
      <c r="G481" s="720"/>
      <c r="H481" s="720"/>
      <c r="I481" s="720"/>
      <c r="J481" s="728">
        <f t="shared" ref="J481:J491" si="31">+E481-F481-G481-I481</f>
        <v>0</v>
      </c>
      <c r="P481" s="698">
        <f t="shared" si="29"/>
        <v>1</v>
      </c>
    </row>
    <row r="482" spans="1:16" hidden="1" x14ac:dyDescent="0.25">
      <c r="A482" s="699"/>
      <c r="B482" s="700"/>
      <c r="C482" s="724">
        <f>+'Education &amp; Community'!C10</f>
        <v>0</v>
      </c>
      <c r="D482" s="724">
        <f>+'Education &amp; Community'!D10</f>
        <v>0</v>
      </c>
      <c r="E482" s="738">
        <f>+'Education &amp; Community'!G10</f>
        <v>0</v>
      </c>
      <c r="F482" s="720"/>
      <c r="G482" s="720"/>
      <c r="H482" s="720"/>
      <c r="I482" s="720"/>
      <c r="J482" s="728">
        <f t="shared" si="31"/>
        <v>0</v>
      </c>
      <c r="P482" s="698">
        <f t="shared" si="29"/>
        <v>1</v>
      </c>
    </row>
    <row r="483" spans="1:16" hidden="1" x14ac:dyDescent="0.25">
      <c r="A483" s="699"/>
      <c r="B483" s="700"/>
      <c r="C483" s="724">
        <f>+'Education &amp; Community'!C11</f>
        <v>0</v>
      </c>
      <c r="D483" s="724">
        <f>+'Education &amp; Community'!D11</f>
        <v>0</v>
      </c>
      <c r="E483" s="738">
        <f>+'Education &amp; Community'!G11</f>
        <v>0</v>
      </c>
      <c r="F483" s="720"/>
      <c r="G483" s="720"/>
      <c r="H483" s="720"/>
      <c r="I483" s="720"/>
      <c r="J483" s="728">
        <f t="shared" si="31"/>
        <v>0</v>
      </c>
      <c r="P483" s="698">
        <f t="shared" si="29"/>
        <v>1</v>
      </c>
    </row>
    <row r="484" spans="1:16" hidden="1" x14ac:dyDescent="0.25">
      <c r="A484" s="699"/>
      <c r="B484" s="700"/>
      <c r="C484" s="724">
        <f>+'Education &amp; Community'!C12</f>
        <v>0</v>
      </c>
      <c r="D484" s="724">
        <f>+'Education &amp; Community'!D12</f>
        <v>0</v>
      </c>
      <c r="E484" s="738">
        <f>+'Education &amp; Community'!G12</f>
        <v>0</v>
      </c>
      <c r="F484" s="720"/>
      <c r="G484" s="720"/>
      <c r="H484" s="720"/>
      <c r="I484" s="720"/>
      <c r="J484" s="728">
        <f t="shared" si="31"/>
        <v>0</v>
      </c>
      <c r="P484" s="698">
        <f t="shared" ref="P484:P547" si="32">+IF(SUM(E484:I484)=0,1,0)</f>
        <v>1</v>
      </c>
    </row>
    <row r="485" spans="1:16" hidden="1" x14ac:dyDescent="0.25">
      <c r="A485" s="699"/>
      <c r="B485" s="700"/>
      <c r="C485" s="724">
        <f>+'Education &amp; Community'!C13</f>
        <v>0</v>
      </c>
      <c r="D485" s="724">
        <f>+'Education &amp; Community'!D13</f>
        <v>0</v>
      </c>
      <c r="E485" s="738">
        <f>+'Education &amp; Community'!G13</f>
        <v>0</v>
      </c>
      <c r="F485" s="720"/>
      <c r="G485" s="720"/>
      <c r="H485" s="720"/>
      <c r="I485" s="720"/>
      <c r="J485" s="728">
        <f t="shared" si="31"/>
        <v>0</v>
      </c>
      <c r="P485" s="698">
        <f t="shared" si="32"/>
        <v>1</v>
      </c>
    </row>
    <row r="486" spans="1:16" hidden="1" x14ac:dyDescent="0.25">
      <c r="A486" s="699"/>
      <c r="B486" s="700"/>
      <c r="C486" s="724">
        <f>+'Education &amp; Community'!C14</f>
        <v>0</v>
      </c>
      <c r="D486" s="724">
        <f>+'Education &amp; Community'!D14</f>
        <v>0</v>
      </c>
      <c r="E486" s="738">
        <f>+'Education &amp; Community'!G14</f>
        <v>0</v>
      </c>
      <c r="F486" s="720"/>
      <c r="G486" s="720"/>
      <c r="H486" s="720"/>
      <c r="I486" s="720"/>
      <c r="J486" s="728">
        <f t="shared" si="31"/>
        <v>0</v>
      </c>
      <c r="P486" s="698">
        <f t="shared" si="32"/>
        <v>1</v>
      </c>
    </row>
    <row r="487" spans="1:16" hidden="1" x14ac:dyDescent="0.25">
      <c r="A487" s="699"/>
      <c r="B487" s="700"/>
      <c r="C487" s="724">
        <f>+'Education &amp; Community'!C15</f>
        <v>0</v>
      </c>
      <c r="D487" s="724">
        <f>+'Education &amp; Community'!D15</f>
        <v>0</v>
      </c>
      <c r="E487" s="738">
        <f>+'Education &amp; Community'!G15</f>
        <v>0</v>
      </c>
      <c r="F487" s="720"/>
      <c r="G487" s="720"/>
      <c r="H487" s="720"/>
      <c r="I487" s="720"/>
      <c r="J487" s="728">
        <f t="shared" si="31"/>
        <v>0</v>
      </c>
      <c r="P487" s="698">
        <f t="shared" si="32"/>
        <v>1</v>
      </c>
    </row>
    <row r="488" spans="1:16" hidden="1" x14ac:dyDescent="0.25">
      <c r="A488" s="699"/>
      <c r="B488" s="700"/>
      <c r="C488" s="724">
        <f>+'Education &amp; Community'!C16</f>
        <v>0</v>
      </c>
      <c r="D488" s="724">
        <f>+'Education &amp; Community'!D16</f>
        <v>0</v>
      </c>
      <c r="E488" s="738">
        <f>+'Education &amp; Community'!G16</f>
        <v>0</v>
      </c>
      <c r="F488" s="720"/>
      <c r="G488" s="720"/>
      <c r="H488" s="720"/>
      <c r="I488" s="720"/>
      <c r="J488" s="728">
        <f t="shared" si="31"/>
        <v>0</v>
      </c>
      <c r="P488" s="698">
        <f t="shared" si="32"/>
        <v>1</v>
      </c>
    </row>
    <row r="489" spans="1:16" hidden="1" x14ac:dyDescent="0.25">
      <c r="A489" s="699"/>
      <c r="B489" s="700"/>
      <c r="C489" s="724">
        <f>+'Education &amp; Community'!C17</f>
        <v>0</v>
      </c>
      <c r="D489" s="724">
        <f>+'Education &amp; Community'!D17</f>
        <v>0</v>
      </c>
      <c r="E489" s="738">
        <f>+'Education &amp; Community'!G17</f>
        <v>0</v>
      </c>
      <c r="F489" s="720"/>
      <c r="G489" s="720"/>
      <c r="H489" s="720"/>
      <c r="I489" s="720"/>
      <c r="J489" s="728">
        <f t="shared" si="31"/>
        <v>0</v>
      </c>
      <c r="P489" s="698">
        <f t="shared" si="32"/>
        <v>1</v>
      </c>
    </row>
    <row r="490" spans="1:16" hidden="1" x14ac:dyDescent="0.25">
      <c r="A490" s="699"/>
      <c r="B490" s="700"/>
      <c r="C490" s="724">
        <f>+'Education &amp; Community'!C18</f>
        <v>0</v>
      </c>
      <c r="D490" s="724">
        <f>+'Education &amp; Community'!D18</f>
        <v>0</v>
      </c>
      <c r="E490" s="738">
        <f>+'Education &amp; Community'!G18</f>
        <v>0</v>
      </c>
      <c r="F490" s="720"/>
      <c r="G490" s="720"/>
      <c r="H490" s="720"/>
      <c r="I490" s="720"/>
      <c r="J490" s="728">
        <f t="shared" si="31"/>
        <v>0</v>
      </c>
      <c r="P490" s="698">
        <f t="shared" si="32"/>
        <v>1</v>
      </c>
    </row>
    <row r="491" spans="1:16" hidden="1" x14ac:dyDescent="0.25">
      <c r="A491" s="699"/>
      <c r="B491" s="700" t="str">
        <f>+B480</f>
        <v>ZK110.K278.C700</v>
      </c>
      <c r="C491" s="724">
        <f>+'Education &amp; Community'!C19</f>
        <v>0</v>
      </c>
      <c r="D491" s="724">
        <f>+'Education &amp; Community'!D19</f>
        <v>0</v>
      </c>
      <c r="E491" s="738">
        <f>+'Education &amp; Community'!G19</f>
        <v>0</v>
      </c>
      <c r="F491" s="720"/>
      <c r="G491" s="720"/>
      <c r="H491" s="720"/>
      <c r="I491" s="720"/>
      <c r="J491" s="728">
        <f t="shared" si="31"/>
        <v>0</v>
      </c>
      <c r="P491" s="698">
        <f t="shared" si="32"/>
        <v>1</v>
      </c>
    </row>
    <row r="492" spans="1:16" hidden="1" x14ac:dyDescent="0.25">
      <c r="A492" s="739"/>
      <c r="B492" s="740"/>
      <c r="C492" s="741" t="s">
        <v>301</v>
      </c>
      <c r="D492" s="741"/>
      <c r="E492" s="742"/>
      <c r="F492" s="720">
        <f>+IFERROR(VLOOKUP($B491,'[2]Sum table'!$A:$E,4,FALSE),0)</f>
        <v>0</v>
      </c>
      <c r="G492" s="720">
        <f>+IFERROR(VLOOKUP($B491,'[2]Sum table'!$A:$E,5,FALSE),0)</f>
        <v>0</v>
      </c>
      <c r="H492" s="720"/>
      <c r="I492" s="720">
        <f>+IFERROR(VLOOKUP($B491,'[2]Sum table'!$A:$F,6,FALSE),0)</f>
        <v>0</v>
      </c>
      <c r="J492" s="721"/>
      <c r="P492" s="698">
        <f t="shared" si="32"/>
        <v>1</v>
      </c>
    </row>
    <row r="493" spans="1:16" hidden="1" x14ac:dyDescent="0.25">
      <c r="A493" s="722" t="s">
        <v>206</v>
      </c>
      <c r="B493" s="715" t="str">
        <f>+'Education &amp; Community'!B21</f>
        <v>ZK110.K279.C700</v>
      </c>
      <c r="C493" s="716" t="s">
        <v>207</v>
      </c>
      <c r="D493" s="716"/>
      <c r="E493" s="717">
        <f>SUM(E494:E497)</f>
        <v>0</v>
      </c>
      <c r="F493" s="718">
        <f>SUM(F494:F497)</f>
        <v>0</v>
      </c>
      <c r="G493" s="718">
        <f>SUM(G494:G497)</f>
        <v>0</v>
      </c>
      <c r="H493" s="718">
        <f>+E493-F493-G493</f>
        <v>0</v>
      </c>
      <c r="I493" s="718">
        <f>SUM(I494:I497)</f>
        <v>0</v>
      </c>
      <c r="J493" s="719">
        <f>+H493-I493</f>
        <v>0</v>
      </c>
      <c r="P493" s="698">
        <f t="shared" si="32"/>
        <v>1</v>
      </c>
    </row>
    <row r="494" spans="1:16" hidden="1" x14ac:dyDescent="0.25">
      <c r="A494" s="699"/>
      <c r="B494" s="700"/>
      <c r="C494" s="724">
        <f>+'Education &amp; Community'!C22</f>
        <v>0</v>
      </c>
      <c r="D494" s="724">
        <f>+'Education &amp; Community'!D22</f>
        <v>0</v>
      </c>
      <c r="E494" s="738">
        <f>+'Education &amp; Community'!G22</f>
        <v>0</v>
      </c>
      <c r="F494" s="720">
        <f>+IFERROR(VLOOKUP(#REF!,#REF!,4,FALSE),0)</f>
        <v>0</v>
      </c>
      <c r="G494" s="727"/>
      <c r="H494" s="727"/>
      <c r="I494" s="727"/>
      <c r="J494" s="728">
        <f>+E494-F494-G494-I494</f>
        <v>0</v>
      </c>
      <c r="P494" s="698">
        <f t="shared" si="32"/>
        <v>1</v>
      </c>
    </row>
    <row r="495" spans="1:16" hidden="1" x14ac:dyDescent="0.25">
      <c r="A495" s="699"/>
      <c r="B495" s="700"/>
      <c r="C495" s="724">
        <f>+'Education &amp; Community'!C23</f>
        <v>0</v>
      </c>
      <c r="D495" s="724">
        <f>+'Education &amp; Community'!D23</f>
        <v>0</v>
      </c>
      <c r="E495" s="738">
        <f>+'Education &amp; Community'!G23</f>
        <v>0</v>
      </c>
      <c r="F495" s="727"/>
      <c r="G495" s="727"/>
      <c r="H495" s="727"/>
      <c r="I495" s="727"/>
      <c r="J495" s="728">
        <f>+E495-F495-G495-I495</f>
        <v>0</v>
      </c>
      <c r="P495" s="698">
        <f t="shared" si="32"/>
        <v>1</v>
      </c>
    </row>
    <row r="496" spans="1:16" hidden="1" x14ac:dyDescent="0.25">
      <c r="A496" s="699"/>
      <c r="B496" s="700" t="str">
        <f>+B493</f>
        <v>ZK110.K279.C700</v>
      </c>
      <c r="C496" s="724">
        <f>+'Education &amp; Community'!C24</f>
        <v>0</v>
      </c>
      <c r="D496" s="724">
        <f>+'Education &amp; Community'!D24</f>
        <v>0</v>
      </c>
      <c r="E496" s="738">
        <f>+'Education &amp; Community'!G24</f>
        <v>0</v>
      </c>
      <c r="F496" s="727"/>
      <c r="G496" s="727"/>
      <c r="H496" s="727"/>
      <c r="I496" s="727"/>
      <c r="J496" s="728">
        <f>+E496-F496-G496-I496</f>
        <v>0</v>
      </c>
      <c r="P496" s="698">
        <f t="shared" si="32"/>
        <v>1</v>
      </c>
    </row>
    <row r="497" spans="1:16" hidden="1" x14ac:dyDescent="0.25">
      <c r="A497" s="739"/>
      <c r="B497" s="740"/>
      <c r="C497" s="743" t="s">
        <v>301</v>
      </c>
      <c r="D497" s="743"/>
      <c r="E497" s="738"/>
      <c r="F497" s="720">
        <f>+IFERROR(VLOOKUP($B496,'[2]Sum table'!$A:$E,4,FALSE),0)</f>
        <v>0</v>
      </c>
      <c r="G497" s="720">
        <f>+IFERROR(VLOOKUP($B496,'[2]Sum table'!$A:$E,5,FALSE),0)</f>
        <v>0</v>
      </c>
      <c r="H497" s="720"/>
      <c r="I497" s="720">
        <f>+IFERROR(VLOOKUP($B496,'[2]Sum table'!$A:$F,6,FALSE),0)</f>
        <v>0</v>
      </c>
      <c r="J497" s="721"/>
      <c r="P497" s="698">
        <f t="shared" si="32"/>
        <v>1</v>
      </c>
    </row>
    <row r="498" spans="1:16" hidden="1" x14ac:dyDescent="0.25">
      <c r="A498" s="722" t="s">
        <v>208</v>
      </c>
      <c r="B498" s="715" t="str">
        <f>+'Education &amp; Community'!B26</f>
        <v>ZK110.K280.C700</v>
      </c>
      <c r="C498" s="716" t="s">
        <v>209</v>
      </c>
      <c r="D498" s="716"/>
      <c r="E498" s="717">
        <f>SUM(E499:E503)</f>
        <v>0</v>
      </c>
      <c r="F498" s="718">
        <f>SUM(F499:F503)</f>
        <v>0</v>
      </c>
      <c r="G498" s="718">
        <f>SUM(G499:G503)</f>
        <v>0</v>
      </c>
      <c r="H498" s="718">
        <f>+E498-F498-G498</f>
        <v>0</v>
      </c>
      <c r="I498" s="718">
        <f>SUM(I499:I503)</f>
        <v>0</v>
      </c>
      <c r="J498" s="719">
        <f>+H498-I498</f>
        <v>0</v>
      </c>
      <c r="P498" s="698">
        <f t="shared" si="32"/>
        <v>1</v>
      </c>
    </row>
    <row r="499" spans="1:16" hidden="1" x14ac:dyDescent="0.25">
      <c r="A499" s="699"/>
      <c r="B499" s="700"/>
      <c r="C499" s="724">
        <f>+'Education &amp; Community'!C27</f>
        <v>0</v>
      </c>
      <c r="D499" s="724">
        <f>+'Education &amp; Community'!D27</f>
        <v>0</v>
      </c>
      <c r="E499" s="738">
        <f>+'Education &amp; Community'!G27</f>
        <v>0</v>
      </c>
      <c r="F499" s="720"/>
      <c r="G499" s="720"/>
      <c r="H499" s="720"/>
      <c r="I499" s="720"/>
      <c r="J499" s="728">
        <f>+E499-F499-G499-I499</f>
        <v>0</v>
      </c>
      <c r="P499" s="698">
        <f t="shared" si="32"/>
        <v>1</v>
      </c>
    </row>
    <row r="500" spans="1:16" hidden="1" x14ac:dyDescent="0.25">
      <c r="A500" s="699"/>
      <c r="B500" s="700"/>
      <c r="C500" s="724">
        <f>+'Education &amp; Community'!C28</f>
        <v>0</v>
      </c>
      <c r="D500" s="724">
        <f>+'Education &amp; Community'!D28</f>
        <v>0</v>
      </c>
      <c r="E500" s="738">
        <f>+'Education &amp; Community'!G28</f>
        <v>0</v>
      </c>
      <c r="F500" s="727"/>
      <c r="G500" s="727"/>
      <c r="H500" s="727"/>
      <c r="I500" s="727"/>
      <c r="J500" s="728">
        <f>+E500-F500-G500-I500</f>
        <v>0</v>
      </c>
      <c r="P500" s="698">
        <f t="shared" si="32"/>
        <v>1</v>
      </c>
    </row>
    <row r="501" spans="1:16" hidden="1" x14ac:dyDescent="0.25">
      <c r="A501" s="699"/>
      <c r="B501" s="700"/>
      <c r="C501" s="724">
        <f>+'Education &amp; Community'!C29</f>
        <v>0</v>
      </c>
      <c r="D501" s="724">
        <f>+'Education &amp; Community'!D29</f>
        <v>0</v>
      </c>
      <c r="E501" s="738">
        <f>+'Education &amp; Community'!G29</f>
        <v>0</v>
      </c>
      <c r="F501" s="727"/>
      <c r="G501" s="727"/>
      <c r="H501" s="727"/>
      <c r="I501" s="727"/>
      <c r="J501" s="728">
        <f>+E501-F501-G501-I501</f>
        <v>0</v>
      </c>
      <c r="P501" s="698">
        <f t="shared" si="32"/>
        <v>1</v>
      </c>
    </row>
    <row r="502" spans="1:16" hidden="1" x14ac:dyDescent="0.25">
      <c r="A502" s="699"/>
      <c r="B502" s="700" t="str">
        <f>+B498</f>
        <v>ZK110.K280.C700</v>
      </c>
      <c r="C502" s="724">
        <f>+'Education &amp; Community'!C30</f>
        <v>0</v>
      </c>
      <c r="D502" s="724">
        <f>+'Education &amp; Community'!D30</f>
        <v>0</v>
      </c>
      <c r="E502" s="738">
        <f>+'Education &amp; Community'!G30</f>
        <v>0</v>
      </c>
      <c r="F502" s="727"/>
      <c r="G502" s="727"/>
      <c r="H502" s="727"/>
      <c r="I502" s="727"/>
      <c r="J502" s="728">
        <f>+E502-F502-G502-I502</f>
        <v>0</v>
      </c>
      <c r="P502" s="698">
        <f t="shared" si="32"/>
        <v>1</v>
      </c>
    </row>
    <row r="503" spans="1:16" hidden="1" x14ac:dyDescent="0.25">
      <c r="A503" s="739"/>
      <c r="B503" s="740"/>
      <c r="C503" s="743" t="s">
        <v>301</v>
      </c>
      <c r="D503" s="743"/>
      <c r="E503" s="738"/>
      <c r="F503" s="720">
        <f>+IFERROR(VLOOKUP($B502,'[2]Sum table'!$A:$E,4,FALSE),0)</f>
        <v>0</v>
      </c>
      <c r="G503" s="720">
        <f>+IFERROR(VLOOKUP($B502,'[2]Sum table'!$A:$E,5,FALSE),0)</f>
        <v>0</v>
      </c>
      <c r="H503" s="720"/>
      <c r="I503" s="720">
        <f>+IFERROR(VLOOKUP($B502,'[2]Sum table'!$A:$F,6,FALSE),0)</f>
        <v>0</v>
      </c>
      <c r="J503" s="721"/>
      <c r="P503" s="698">
        <f t="shared" si="32"/>
        <v>1</v>
      </c>
    </row>
    <row r="504" spans="1:16" x14ac:dyDescent="0.25">
      <c r="A504" s="722" t="s">
        <v>210</v>
      </c>
      <c r="B504" s="715" t="str">
        <f>+'Education &amp; Community'!B32</f>
        <v>ZK110.K281.C700</v>
      </c>
      <c r="C504" s="716" t="s">
        <v>211</v>
      </c>
      <c r="D504" s="716"/>
      <c r="E504" s="723">
        <f>SUM(E505:E510)</f>
        <v>6000</v>
      </c>
      <c r="F504" s="723">
        <f>SUM(F505:F510)</f>
        <v>0</v>
      </c>
      <c r="G504" s="723">
        <f>SUM(G505:G510)</f>
        <v>0</v>
      </c>
      <c r="H504" s="723">
        <f>+E504-F504-G504</f>
        <v>6000</v>
      </c>
      <c r="I504" s="723">
        <f>SUM(I505:I510)</f>
        <v>0</v>
      </c>
      <c r="J504" s="719">
        <f>+H504-I504</f>
        <v>6000</v>
      </c>
      <c r="P504" s="698">
        <f t="shared" si="32"/>
        <v>0</v>
      </c>
    </row>
    <row r="505" spans="1:16" x14ac:dyDescent="0.25">
      <c r="A505" s="699"/>
      <c r="B505" s="700"/>
      <c r="C505" s="724" t="str">
        <f>+'Education &amp; Community'!C33</f>
        <v>Access performances</v>
      </c>
      <c r="D505" s="724">
        <f>+'Education &amp; Community'!D33</f>
        <v>0</v>
      </c>
      <c r="E505" s="726">
        <f>+'Education &amp; Community'!G33</f>
        <v>6000</v>
      </c>
      <c r="F505" s="701">
        <f>+IFERROR(VLOOKUP(#REF!,#REF!,4,FALSE),0)</f>
        <v>0</v>
      </c>
      <c r="G505" s="705"/>
      <c r="H505" s="705"/>
      <c r="I505" s="705"/>
      <c r="J505" s="706">
        <f>+E505-F505-G505-I505</f>
        <v>6000</v>
      </c>
      <c r="P505" s="698">
        <f t="shared" si="32"/>
        <v>0</v>
      </c>
    </row>
    <row r="506" spans="1:16" hidden="1" x14ac:dyDescent="0.25">
      <c r="A506" s="703"/>
      <c r="B506" s="704"/>
      <c r="C506" s="724">
        <f>+'Education &amp; Community'!C34</f>
        <v>0</v>
      </c>
      <c r="D506" s="724">
        <f>+'Education &amp; Community'!D34</f>
        <v>0</v>
      </c>
      <c r="E506" s="738">
        <f>+'Education &amp; Community'!G34</f>
        <v>0</v>
      </c>
      <c r="F506" s="727"/>
      <c r="G506" s="727"/>
      <c r="H506" s="727"/>
      <c r="I506" s="727"/>
      <c r="J506" s="728">
        <f>+E506-F506-G506-I506</f>
        <v>0</v>
      </c>
      <c r="P506" s="698">
        <f t="shared" si="32"/>
        <v>1</v>
      </c>
    </row>
    <row r="507" spans="1:16" hidden="1" x14ac:dyDescent="0.25">
      <c r="A507" s="703"/>
      <c r="B507" s="704"/>
      <c r="C507" s="724">
        <f>+'Education &amp; Community'!C35</f>
        <v>0</v>
      </c>
      <c r="D507" s="724">
        <f>+'Education &amp; Community'!D35</f>
        <v>0</v>
      </c>
      <c r="E507" s="738">
        <f>+'Education &amp; Community'!G35</f>
        <v>0</v>
      </c>
      <c r="F507" s="727"/>
      <c r="G507" s="727"/>
      <c r="H507" s="727"/>
      <c r="I507" s="727"/>
      <c r="J507" s="728">
        <f>+E507-F507-G507-I507</f>
        <v>0</v>
      </c>
      <c r="P507" s="698">
        <f t="shared" si="32"/>
        <v>1</v>
      </c>
    </row>
    <row r="508" spans="1:16" hidden="1" x14ac:dyDescent="0.25">
      <c r="A508" s="703"/>
      <c r="B508" s="704"/>
      <c r="C508" s="724">
        <f>+'Education &amp; Community'!C36</f>
        <v>0</v>
      </c>
      <c r="D508" s="724">
        <f>+'Education &amp; Community'!D36</f>
        <v>0</v>
      </c>
      <c r="E508" s="738">
        <f>+'Education &amp; Community'!G36</f>
        <v>0</v>
      </c>
      <c r="F508" s="727"/>
      <c r="G508" s="727"/>
      <c r="H508" s="727"/>
      <c r="I508" s="727"/>
      <c r="J508" s="728">
        <f>+E508-F508-G508-I508</f>
        <v>0</v>
      </c>
      <c r="P508" s="698">
        <f t="shared" si="32"/>
        <v>1</v>
      </c>
    </row>
    <row r="509" spans="1:16" hidden="1" x14ac:dyDescent="0.25">
      <c r="A509" s="703"/>
      <c r="B509" s="704" t="str">
        <f>+B504</f>
        <v>ZK110.K281.C700</v>
      </c>
      <c r="C509" s="724">
        <f>+'Education &amp; Community'!C37</f>
        <v>0</v>
      </c>
      <c r="D509" s="724">
        <f>+'Education &amp; Community'!D37</f>
        <v>0</v>
      </c>
      <c r="E509" s="738">
        <f>+'Education &amp; Community'!G37</f>
        <v>0</v>
      </c>
      <c r="F509" s="727"/>
      <c r="G509" s="727"/>
      <c r="H509" s="727"/>
      <c r="I509" s="727"/>
      <c r="J509" s="728">
        <f>+E509-F509-G509-I509</f>
        <v>0</v>
      </c>
      <c r="P509" s="698">
        <f t="shared" si="32"/>
        <v>1</v>
      </c>
    </row>
    <row r="510" spans="1:16" hidden="1" x14ac:dyDescent="0.25">
      <c r="A510" s="699"/>
      <c r="B510" s="715"/>
      <c r="C510" s="743" t="s">
        <v>301</v>
      </c>
      <c r="D510" s="743"/>
      <c r="E510" s="738"/>
      <c r="F510" s="720">
        <f>+IFERROR(VLOOKUP($B509,'[1]Sum table'!$A:$E,4,FALSE),0)</f>
        <v>0</v>
      </c>
      <c r="G510" s="720">
        <f>+IFERROR(VLOOKUP($B509,'[1]Sum table'!$A:$E,5,FALSE),0)</f>
        <v>0</v>
      </c>
      <c r="H510" s="720"/>
      <c r="I510" s="720">
        <f>+IFERROR(VLOOKUP($B509,'[1]Sum table'!$A:$F,6,FALSE),0)</f>
        <v>0</v>
      </c>
      <c r="J510" s="721"/>
      <c r="P510" s="698">
        <f t="shared" si="32"/>
        <v>1</v>
      </c>
    </row>
    <row r="511" spans="1:16" hidden="1" x14ac:dyDescent="0.25">
      <c r="A511" s="722" t="s">
        <v>212</v>
      </c>
      <c r="B511" s="715" t="str">
        <f>+'Education &amp; Community'!B39</f>
        <v>ZK110.K282.C700</v>
      </c>
      <c r="C511" s="716" t="s">
        <v>213</v>
      </c>
      <c r="D511" s="716"/>
      <c r="E511" s="717">
        <f>SUM(E512:E515)</f>
        <v>0</v>
      </c>
      <c r="F511" s="720">
        <f>+IFERROR(VLOOKUP(#REF!,#REF!,4,FALSE),0)</f>
        <v>0</v>
      </c>
      <c r="G511" s="720">
        <f>+IFERROR(VLOOKUP(#REF!,#REF!,5,FALSE)+VLOOKUP(#REF!,#REF!,5,FALSE),0)</f>
        <v>0</v>
      </c>
      <c r="H511" s="720">
        <f>+E511-F511-G511</f>
        <v>0</v>
      </c>
      <c r="I511" s="720">
        <f>+IFERROR(VLOOKUP(#REF!,#REF!,3,FALSE)+VLOOKUP(#REF!,#REF!,6,FALSE),0)</f>
        <v>0</v>
      </c>
      <c r="J511" s="719">
        <f>+H511-I511</f>
        <v>0</v>
      </c>
      <c r="P511" s="698">
        <f t="shared" si="32"/>
        <v>1</v>
      </c>
    </row>
    <row r="512" spans="1:16" hidden="1" x14ac:dyDescent="0.25">
      <c r="A512" s="703"/>
      <c r="B512" s="704"/>
      <c r="C512" s="724">
        <f>+'Education &amp; Community'!C40</f>
        <v>0</v>
      </c>
      <c r="D512" s="724">
        <f>+'Education &amp; Community'!D40</f>
        <v>0</v>
      </c>
      <c r="E512" s="738">
        <f>+'Education &amp; Community'!G40</f>
        <v>0</v>
      </c>
      <c r="F512" s="720">
        <f>+IFERROR(VLOOKUP(#REF!,#REF!,4,FALSE),0)</f>
        <v>0</v>
      </c>
      <c r="G512" s="727"/>
      <c r="H512" s="727"/>
      <c r="I512" s="727"/>
      <c r="J512" s="728">
        <f>+E512-F512-G512-I512</f>
        <v>0</v>
      </c>
      <c r="P512" s="698">
        <f t="shared" si="32"/>
        <v>1</v>
      </c>
    </row>
    <row r="513" spans="1:16" hidden="1" x14ac:dyDescent="0.25">
      <c r="A513" s="699"/>
      <c r="B513" s="700"/>
      <c r="C513" s="724">
        <f>+'Education &amp; Community'!C41</f>
        <v>0</v>
      </c>
      <c r="D513" s="724">
        <f>+'Education &amp; Community'!D41</f>
        <v>0</v>
      </c>
      <c r="E513" s="738">
        <f>+'Education &amp; Community'!G41</f>
        <v>0</v>
      </c>
      <c r="F513" s="727"/>
      <c r="G513" s="720"/>
      <c r="H513" s="720"/>
      <c r="I513" s="720"/>
      <c r="J513" s="728">
        <f>+E513-F513-G513-I513</f>
        <v>0</v>
      </c>
      <c r="P513" s="698">
        <f t="shared" si="32"/>
        <v>1</v>
      </c>
    </row>
    <row r="514" spans="1:16" hidden="1" x14ac:dyDescent="0.25">
      <c r="A514" s="703"/>
      <c r="B514" s="704" t="str">
        <f>+B511</f>
        <v>ZK110.K282.C700</v>
      </c>
      <c r="C514" s="724">
        <f>+'Education &amp; Community'!C42</f>
        <v>0</v>
      </c>
      <c r="D514" s="724">
        <f>+'Education &amp; Community'!D42</f>
        <v>0</v>
      </c>
      <c r="E514" s="738">
        <f>+'Education &amp; Community'!G42</f>
        <v>0</v>
      </c>
      <c r="F514" s="727"/>
      <c r="G514" s="727"/>
      <c r="H514" s="727"/>
      <c r="I514" s="727"/>
      <c r="J514" s="728">
        <f>+E514-F514-G514-I514</f>
        <v>0</v>
      </c>
      <c r="P514" s="698">
        <f t="shared" si="32"/>
        <v>1</v>
      </c>
    </row>
    <row r="515" spans="1:16" hidden="1" x14ac:dyDescent="0.25">
      <c r="A515" s="699"/>
      <c r="B515" s="700"/>
      <c r="C515" s="743" t="s">
        <v>301</v>
      </c>
      <c r="D515" s="743"/>
      <c r="E515" s="738"/>
      <c r="F515" s="720">
        <f>+IFERROR(VLOOKUP($B514,'[2]Sum table'!$A:$E,4,FALSE),0)</f>
        <v>0</v>
      </c>
      <c r="G515" s="720">
        <f>+IFERROR(VLOOKUP($B514,'[2]Sum table'!$A:$E,5,FALSE),0)</f>
        <v>0</v>
      </c>
      <c r="H515" s="720"/>
      <c r="I515" s="720">
        <f>+IFERROR(VLOOKUP($B514,'[2]Sum table'!$A:$F,6,FALSE),0)</f>
        <v>0</v>
      </c>
      <c r="J515" s="721"/>
      <c r="P515" s="698">
        <f t="shared" si="32"/>
        <v>1</v>
      </c>
    </row>
    <row r="516" spans="1:16" hidden="1" x14ac:dyDescent="0.25">
      <c r="A516" s="722" t="s">
        <v>214</v>
      </c>
      <c r="B516" s="715" t="str">
        <f>+Volunteering!B8</f>
        <v>ZK111.K129.C700</v>
      </c>
      <c r="C516" s="716" t="s">
        <v>177</v>
      </c>
      <c r="D516" s="716"/>
      <c r="E516" s="717">
        <f>SUM(E517:E527)</f>
        <v>0</v>
      </c>
      <c r="F516" s="718">
        <f>SUM(F517:F527)</f>
        <v>0</v>
      </c>
      <c r="G516" s="718">
        <f>SUM(G517:G527)</f>
        <v>0</v>
      </c>
      <c r="H516" s="718">
        <f>+E516-F516-G516</f>
        <v>0</v>
      </c>
      <c r="I516" s="718">
        <f>SUM(I517:I527)</f>
        <v>0</v>
      </c>
      <c r="J516" s="719">
        <f>+H516-I516</f>
        <v>0</v>
      </c>
      <c r="P516" s="698">
        <f t="shared" si="32"/>
        <v>1</v>
      </c>
    </row>
    <row r="517" spans="1:16" hidden="1" x14ac:dyDescent="0.25">
      <c r="A517" s="699"/>
      <c r="B517" s="700"/>
      <c r="C517" s="745">
        <f>+Volunteering!C9</f>
        <v>0</v>
      </c>
      <c r="D517" s="745">
        <f>+Volunteering!D9</f>
        <v>0</v>
      </c>
      <c r="E517" s="738">
        <f>+Volunteering!G9</f>
        <v>0</v>
      </c>
      <c r="F517" s="720"/>
      <c r="G517" s="720"/>
      <c r="H517" s="720"/>
      <c r="I517" s="720"/>
      <c r="J517" s="728">
        <f t="shared" ref="J517:J526" si="33">+E517-F517-G517-I517</f>
        <v>0</v>
      </c>
      <c r="P517" s="698">
        <f t="shared" si="32"/>
        <v>1</v>
      </c>
    </row>
    <row r="518" spans="1:16" hidden="1" x14ac:dyDescent="0.25">
      <c r="A518" s="699"/>
      <c r="B518" s="700"/>
      <c r="C518" s="745">
        <f>+Volunteering!C10</f>
        <v>0</v>
      </c>
      <c r="D518" s="745">
        <f>+Volunteering!D10</f>
        <v>0</v>
      </c>
      <c r="E518" s="738">
        <f>+Volunteering!G10</f>
        <v>0</v>
      </c>
      <c r="F518" s="720"/>
      <c r="G518" s="720"/>
      <c r="H518" s="720"/>
      <c r="I518" s="720"/>
      <c r="J518" s="728">
        <f t="shared" si="33"/>
        <v>0</v>
      </c>
      <c r="P518" s="698">
        <f t="shared" si="32"/>
        <v>1</v>
      </c>
    </row>
    <row r="519" spans="1:16" hidden="1" x14ac:dyDescent="0.25">
      <c r="A519" s="699"/>
      <c r="B519" s="700"/>
      <c r="C519" s="745">
        <f>+Volunteering!C11</f>
        <v>0</v>
      </c>
      <c r="D519" s="745">
        <f>+Volunteering!D11</f>
        <v>0</v>
      </c>
      <c r="E519" s="738">
        <f>+Volunteering!G11</f>
        <v>0</v>
      </c>
      <c r="F519" s="720"/>
      <c r="G519" s="720"/>
      <c r="H519" s="720"/>
      <c r="I519" s="720"/>
      <c r="J519" s="728">
        <f t="shared" si="33"/>
        <v>0</v>
      </c>
      <c r="P519" s="698">
        <f t="shared" si="32"/>
        <v>1</v>
      </c>
    </row>
    <row r="520" spans="1:16" hidden="1" x14ac:dyDescent="0.25">
      <c r="A520" s="699"/>
      <c r="B520" s="700"/>
      <c r="C520" s="745">
        <f>+Volunteering!C12</f>
        <v>0</v>
      </c>
      <c r="D520" s="745">
        <f>+Volunteering!D12</f>
        <v>0</v>
      </c>
      <c r="E520" s="738">
        <f>+Volunteering!G12</f>
        <v>0</v>
      </c>
      <c r="F520" s="720"/>
      <c r="G520" s="720"/>
      <c r="H520" s="720"/>
      <c r="I520" s="720"/>
      <c r="J520" s="728">
        <f t="shared" si="33"/>
        <v>0</v>
      </c>
      <c r="P520" s="698">
        <f t="shared" si="32"/>
        <v>1</v>
      </c>
    </row>
    <row r="521" spans="1:16" hidden="1" x14ac:dyDescent="0.25">
      <c r="A521" s="699"/>
      <c r="B521" s="700"/>
      <c r="C521" s="745">
        <f>+Volunteering!C13</f>
        <v>0</v>
      </c>
      <c r="D521" s="745">
        <f>+Volunteering!D13</f>
        <v>0</v>
      </c>
      <c r="E521" s="738">
        <f>+Volunteering!G13</f>
        <v>0</v>
      </c>
      <c r="F521" s="720"/>
      <c r="G521" s="720"/>
      <c r="H521" s="720"/>
      <c r="I521" s="720"/>
      <c r="J521" s="728">
        <f t="shared" si="33"/>
        <v>0</v>
      </c>
      <c r="P521" s="698">
        <f t="shared" si="32"/>
        <v>1</v>
      </c>
    </row>
    <row r="522" spans="1:16" hidden="1" x14ac:dyDescent="0.25">
      <c r="A522" s="699"/>
      <c r="B522" s="700"/>
      <c r="C522" s="745">
        <f>+Volunteering!C14</f>
        <v>0</v>
      </c>
      <c r="D522" s="745">
        <f>+Volunteering!D14</f>
        <v>0</v>
      </c>
      <c r="E522" s="738">
        <f>+Volunteering!G14</f>
        <v>0</v>
      </c>
      <c r="F522" s="720"/>
      <c r="G522" s="720"/>
      <c r="H522" s="720"/>
      <c r="I522" s="720"/>
      <c r="J522" s="728">
        <f t="shared" si="33"/>
        <v>0</v>
      </c>
      <c r="P522" s="698">
        <f t="shared" si="32"/>
        <v>1</v>
      </c>
    </row>
    <row r="523" spans="1:16" hidden="1" x14ac:dyDescent="0.25">
      <c r="A523" s="699"/>
      <c r="B523" s="700"/>
      <c r="C523" s="745">
        <f>+Volunteering!C15</f>
        <v>0</v>
      </c>
      <c r="D523" s="745">
        <f>+Volunteering!D15</f>
        <v>0</v>
      </c>
      <c r="E523" s="738">
        <f>+Volunteering!G15</f>
        <v>0</v>
      </c>
      <c r="F523" s="720"/>
      <c r="G523" s="720"/>
      <c r="H523" s="720"/>
      <c r="I523" s="720"/>
      <c r="J523" s="728">
        <f t="shared" si="33"/>
        <v>0</v>
      </c>
      <c r="P523" s="698">
        <f t="shared" si="32"/>
        <v>1</v>
      </c>
    </row>
    <row r="524" spans="1:16" hidden="1" x14ac:dyDescent="0.25">
      <c r="A524" s="699"/>
      <c r="B524" s="700"/>
      <c r="C524" s="745">
        <f>+Volunteering!C16</f>
        <v>0</v>
      </c>
      <c r="D524" s="745">
        <f>+Volunteering!D16</f>
        <v>0</v>
      </c>
      <c r="E524" s="738">
        <f>+Volunteering!G16</f>
        <v>0</v>
      </c>
      <c r="F524" s="720"/>
      <c r="G524" s="720"/>
      <c r="H524" s="720"/>
      <c r="I524" s="720"/>
      <c r="J524" s="728">
        <f t="shared" si="33"/>
        <v>0</v>
      </c>
      <c r="P524" s="698">
        <f t="shared" si="32"/>
        <v>1</v>
      </c>
    </row>
    <row r="525" spans="1:16" hidden="1" x14ac:dyDescent="0.25">
      <c r="A525" s="699"/>
      <c r="B525" s="700"/>
      <c r="C525" s="745">
        <f>+Volunteering!C17</f>
        <v>0</v>
      </c>
      <c r="D525" s="745">
        <f>+Volunteering!D17</f>
        <v>0</v>
      </c>
      <c r="E525" s="738">
        <f>+Volunteering!G17</f>
        <v>0</v>
      </c>
      <c r="F525" s="720"/>
      <c r="G525" s="720"/>
      <c r="H525" s="720"/>
      <c r="I525" s="720"/>
      <c r="J525" s="728">
        <f t="shared" si="33"/>
        <v>0</v>
      </c>
      <c r="P525" s="698">
        <f t="shared" si="32"/>
        <v>1</v>
      </c>
    </row>
    <row r="526" spans="1:16" hidden="1" x14ac:dyDescent="0.25">
      <c r="A526" s="699"/>
      <c r="B526" s="700" t="str">
        <f>+B516</f>
        <v>ZK111.K129.C700</v>
      </c>
      <c r="C526" s="745">
        <f>+Volunteering!C18</f>
        <v>0</v>
      </c>
      <c r="D526" s="745">
        <f>+Volunteering!D18</f>
        <v>0</v>
      </c>
      <c r="E526" s="738">
        <f>+Volunteering!G18</f>
        <v>0</v>
      </c>
      <c r="F526" s="720"/>
      <c r="G526" s="720"/>
      <c r="H526" s="720"/>
      <c r="I526" s="720"/>
      <c r="J526" s="728">
        <f t="shared" si="33"/>
        <v>0</v>
      </c>
      <c r="P526" s="698">
        <f t="shared" si="32"/>
        <v>1</v>
      </c>
    </row>
    <row r="527" spans="1:16" hidden="1" x14ac:dyDescent="0.25">
      <c r="A527" s="739"/>
      <c r="B527" s="740"/>
      <c r="C527" s="741" t="s">
        <v>301</v>
      </c>
      <c r="D527" s="741"/>
      <c r="E527" s="742"/>
      <c r="F527" s="720">
        <f>+IFERROR(VLOOKUP($B526,'[2]Sum table'!$A:$E,4,FALSE),0)</f>
        <v>0</v>
      </c>
      <c r="G527" s="720">
        <f>+IFERROR(VLOOKUP($B526,'[2]Sum table'!$A:$E,5,FALSE),0)</f>
        <v>0</v>
      </c>
      <c r="H527" s="720"/>
      <c r="I527" s="720">
        <f>+IFERROR(VLOOKUP($B526,'[2]Sum table'!$A:$F,6,FALSE),0)</f>
        <v>0</v>
      </c>
      <c r="J527" s="721"/>
      <c r="P527" s="698">
        <f t="shared" si="32"/>
        <v>1</v>
      </c>
    </row>
    <row r="528" spans="1:16" hidden="1" x14ac:dyDescent="0.25">
      <c r="A528" s="722" t="s">
        <v>148</v>
      </c>
      <c r="B528" s="715" t="str">
        <f>+Volunteering!B20</f>
        <v>ZK111.K246.C700</v>
      </c>
      <c r="C528" s="716" t="s">
        <v>149</v>
      </c>
      <c r="D528" s="716"/>
      <c r="E528" s="717">
        <f>SUM(E529:E530)</f>
        <v>0</v>
      </c>
      <c r="F528" s="718">
        <f>SUM(F529:F530)</f>
        <v>0</v>
      </c>
      <c r="G528" s="718">
        <f>SUM(G529:G530)</f>
        <v>0</v>
      </c>
      <c r="H528" s="718">
        <f>+E528-F528-G528</f>
        <v>0</v>
      </c>
      <c r="I528" s="718">
        <f>SUM(I529:I530)</f>
        <v>0</v>
      </c>
      <c r="J528" s="719">
        <f>+H528-I528</f>
        <v>0</v>
      </c>
      <c r="P528" s="698">
        <f t="shared" si="32"/>
        <v>1</v>
      </c>
    </row>
    <row r="529" spans="1:16" hidden="1" x14ac:dyDescent="0.25">
      <c r="A529" s="699"/>
      <c r="B529" s="700" t="str">
        <f>+B528</f>
        <v>ZK111.K246.C700</v>
      </c>
      <c r="C529" s="745">
        <f>+Volunteering!C21</f>
        <v>0</v>
      </c>
      <c r="D529" s="745">
        <f>+Volunteering!D21</f>
        <v>0</v>
      </c>
      <c r="E529" s="738">
        <f>+Volunteering!G21</f>
        <v>0</v>
      </c>
      <c r="F529" s="720"/>
      <c r="G529" s="720"/>
      <c r="H529" s="720"/>
      <c r="I529" s="720"/>
      <c r="J529" s="728">
        <f>+E529-F529-G529-I529</f>
        <v>0</v>
      </c>
      <c r="P529" s="698">
        <f t="shared" si="32"/>
        <v>1</v>
      </c>
    </row>
    <row r="530" spans="1:16" hidden="1" x14ac:dyDescent="0.25">
      <c r="A530" s="739"/>
      <c r="B530" s="740"/>
      <c r="C530" s="743" t="s">
        <v>301</v>
      </c>
      <c r="D530" s="743"/>
      <c r="E530" s="738"/>
      <c r="F530" s="720">
        <f>+IFERROR(VLOOKUP($B529,'[2]Sum table'!$A:$E,4,FALSE),0)</f>
        <v>0</v>
      </c>
      <c r="G530" s="720">
        <f>+IFERROR(VLOOKUP($B529,'[2]Sum table'!$A:$E,5,FALSE),0)</f>
        <v>0</v>
      </c>
      <c r="H530" s="720"/>
      <c r="I530" s="720">
        <f>+IFERROR(VLOOKUP($B529,'[2]Sum table'!$A:$F,6,FALSE),0)</f>
        <v>0</v>
      </c>
      <c r="J530" s="721"/>
      <c r="P530" s="698">
        <f t="shared" si="32"/>
        <v>1</v>
      </c>
    </row>
    <row r="531" spans="1:16" hidden="1" x14ac:dyDescent="0.25">
      <c r="A531" s="722" t="s">
        <v>215</v>
      </c>
      <c r="B531" s="715" t="str">
        <f>+Volunteering!B23</f>
        <v>ZK111.K106.C700</v>
      </c>
      <c r="C531" s="716" t="s">
        <v>216</v>
      </c>
      <c r="D531" s="716"/>
      <c r="E531" s="717">
        <f>SUM(E532:E533)</f>
        <v>0</v>
      </c>
      <c r="F531" s="718">
        <f>SUM(F532:F533)</f>
        <v>0</v>
      </c>
      <c r="G531" s="718">
        <f>SUM(G532:G533)</f>
        <v>0</v>
      </c>
      <c r="H531" s="718">
        <f>+E531-F531-G531</f>
        <v>0</v>
      </c>
      <c r="I531" s="718">
        <f>SUM(I532:I533)</f>
        <v>0</v>
      </c>
      <c r="J531" s="719">
        <f>+H531-I531</f>
        <v>0</v>
      </c>
      <c r="P531" s="698">
        <f t="shared" si="32"/>
        <v>1</v>
      </c>
    </row>
    <row r="532" spans="1:16" hidden="1" x14ac:dyDescent="0.25">
      <c r="A532" s="699"/>
      <c r="B532" s="700" t="str">
        <f>+B531</f>
        <v>ZK111.K106.C700</v>
      </c>
      <c r="C532" s="745">
        <f>+Volunteering!C24</f>
        <v>0</v>
      </c>
      <c r="D532" s="745">
        <f>+Volunteering!D24</f>
        <v>0</v>
      </c>
      <c r="E532" s="738">
        <f>+Volunteering!G24</f>
        <v>0</v>
      </c>
      <c r="F532" s="720"/>
      <c r="G532" s="720"/>
      <c r="H532" s="720"/>
      <c r="I532" s="720"/>
      <c r="J532" s="728">
        <f>+E532-F532-G532-I532</f>
        <v>0</v>
      </c>
      <c r="P532" s="698">
        <f t="shared" si="32"/>
        <v>1</v>
      </c>
    </row>
    <row r="533" spans="1:16" hidden="1" x14ac:dyDescent="0.25">
      <c r="A533" s="739"/>
      <c r="B533" s="740"/>
      <c r="C533" s="743" t="s">
        <v>301</v>
      </c>
      <c r="D533" s="743"/>
      <c r="E533" s="738"/>
      <c r="F533" s="720">
        <f>+IFERROR(VLOOKUP($B532,'[2]Sum table'!$A:$E,4,FALSE),0)</f>
        <v>0</v>
      </c>
      <c r="G533" s="720">
        <f>+IFERROR(VLOOKUP($B532,'[2]Sum table'!$A:$E,5,FALSE),0)</f>
        <v>0</v>
      </c>
      <c r="H533" s="720"/>
      <c r="I533" s="720">
        <f>+IFERROR(VLOOKUP($B532,'[2]Sum table'!$A:$F,6,FALSE),0)</f>
        <v>0</v>
      </c>
      <c r="J533" s="721"/>
      <c r="P533" s="698">
        <f t="shared" si="32"/>
        <v>1</v>
      </c>
    </row>
    <row r="534" spans="1:16" hidden="1" x14ac:dyDescent="0.25">
      <c r="A534" s="722" t="s">
        <v>217</v>
      </c>
      <c r="B534" s="715" t="str">
        <f>+Volunteering!B26</f>
        <v>ZK111.K283.C700</v>
      </c>
      <c r="C534" s="716" t="s">
        <v>218</v>
      </c>
      <c r="D534" s="716"/>
      <c r="E534" s="717">
        <f>SUM(E535:E536)</f>
        <v>0</v>
      </c>
      <c r="F534" s="718">
        <f>SUM(F535:F536)</f>
        <v>0</v>
      </c>
      <c r="G534" s="718">
        <f>SUM(G535:G536)</f>
        <v>0</v>
      </c>
      <c r="H534" s="718">
        <f>+E534-F534-G534</f>
        <v>0</v>
      </c>
      <c r="I534" s="718">
        <f>SUM(I535:I536)</f>
        <v>0</v>
      </c>
      <c r="J534" s="719">
        <f>+H534-I534</f>
        <v>0</v>
      </c>
      <c r="P534" s="698">
        <f t="shared" si="32"/>
        <v>1</v>
      </c>
    </row>
    <row r="535" spans="1:16" hidden="1" x14ac:dyDescent="0.25">
      <c r="A535" s="699"/>
      <c r="B535" s="700" t="str">
        <f>+B534</f>
        <v>ZK111.K283.C700</v>
      </c>
      <c r="C535" s="745">
        <f>+Volunteering!C27</f>
        <v>0</v>
      </c>
      <c r="D535" s="745">
        <f>+Volunteering!D27</f>
        <v>0</v>
      </c>
      <c r="E535" s="738">
        <f>+Volunteering!G27</f>
        <v>0</v>
      </c>
      <c r="F535" s="720"/>
      <c r="G535" s="720"/>
      <c r="H535" s="720"/>
      <c r="I535" s="720"/>
      <c r="J535" s="728">
        <f>+E535-F535-G535-I535</f>
        <v>0</v>
      </c>
      <c r="P535" s="698">
        <f t="shared" si="32"/>
        <v>1</v>
      </c>
    </row>
    <row r="536" spans="1:16" hidden="1" x14ac:dyDescent="0.25">
      <c r="A536" s="699"/>
      <c r="B536" s="700"/>
      <c r="C536" s="743" t="s">
        <v>301</v>
      </c>
      <c r="D536" s="743"/>
      <c r="E536" s="738"/>
      <c r="F536" s="720">
        <f>+IFERROR(VLOOKUP($B535,'[2]Sum table'!$A:$E,4,FALSE),0)</f>
        <v>0</v>
      </c>
      <c r="G536" s="720">
        <f>+IFERROR(VLOOKUP($B535,'[2]Sum table'!$A:$E,5,FALSE),0)</f>
        <v>0</v>
      </c>
      <c r="H536" s="720"/>
      <c r="I536" s="720">
        <f>+IFERROR(VLOOKUP($B535,'[2]Sum table'!$A:$F,6,FALSE),0)</f>
        <v>0</v>
      </c>
      <c r="J536" s="721"/>
      <c r="P536" s="698">
        <f t="shared" si="32"/>
        <v>1</v>
      </c>
    </row>
    <row r="537" spans="1:16" hidden="1" x14ac:dyDescent="0.25">
      <c r="A537" s="722" t="s">
        <v>219</v>
      </c>
      <c r="B537" s="715" t="str">
        <f>+Volunteering!B29</f>
        <v>ZK111.K105.C700</v>
      </c>
      <c r="C537" s="716" t="s">
        <v>220</v>
      </c>
      <c r="D537" s="716"/>
      <c r="E537" s="717">
        <f>SUM(E538:E539)</f>
        <v>0</v>
      </c>
      <c r="F537" s="718">
        <f>SUM(F538:F539)</f>
        <v>0</v>
      </c>
      <c r="G537" s="718">
        <f>SUM(G538:G539)</f>
        <v>0</v>
      </c>
      <c r="H537" s="718">
        <f>+E537-F537-G537</f>
        <v>0</v>
      </c>
      <c r="I537" s="718">
        <f>SUM(I538:I539)</f>
        <v>0</v>
      </c>
      <c r="J537" s="719">
        <f>+H537-I537</f>
        <v>0</v>
      </c>
      <c r="P537" s="698">
        <f t="shared" si="32"/>
        <v>1</v>
      </c>
    </row>
    <row r="538" spans="1:16" hidden="1" x14ac:dyDescent="0.25">
      <c r="A538" s="699"/>
      <c r="B538" s="700" t="str">
        <f>+B537</f>
        <v>ZK111.K105.C700</v>
      </c>
      <c r="C538" s="745">
        <f>+Volunteering!C30</f>
        <v>0</v>
      </c>
      <c r="D538" s="745">
        <f>+Volunteering!D30</f>
        <v>0</v>
      </c>
      <c r="E538" s="738">
        <f>+Volunteering!G30</f>
        <v>0</v>
      </c>
      <c r="F538" s="720"/>
      <c r="G538" s="720"/>
      <c r="H538" s="720"/>
      <c r="I538" s="720"/>
      <c r="J538" s="728">
        <f>+E538-F538-G538-I538</f>
        <v>0</v>
      </c>
      <c r="P538" s="698">
        <f t="shared" si="32"/>
        <v>1</v>
      </c>
    </row>
    <row r="539" spans="1:16" hidden="1" x14ac:dyDescent="0.25">
      <c r="A539" s="699"/>
      <c r="B539" s="700"/>
      <c r="C539" s="743" t="s">
        <v>301</v>
      </c>
      <c r="D539" s="743"/>
      <c r="E539" s="738"/>
      <c r="F539" s="720">
        <f>+IFERROR(VLOOKUP($B538,'[2]Sum table'!$A:$E,4,FALSE),0)</f>
        <v>0</v>
      </c>
      <c r="G539" s="720">
        <f>+IFERROR(VLOOKUP($B538,'[2]Sum table'!$A:$E,5,FALSE),0)</f>
        <v>0</v>
      </c>
      <c r="H539" s="720"/>
      <c r="I539" s="720">
        <f>+IFERROR(VLOOKUP($B538,'[2]Sum table'!$A:$F,6,FALSE),0)</f>
        <v>0</v>
      </c>
      <c r="J539" s="721"/>
      <c r="P539" s="698">
        <f t="shared" si="32"/>
        <v>1</v>
      </c>
    </row>
    <row r="540" spans="1:16" hidden="1" x14ac:dyDescent="0.25">
      <c r="A540" s="731" t="s">
        <v>221</v>
      </c>
      <c r="B540" s="715" t="str">
        <f>+'Artist &amp; Guest Liaison'!B8</f>
        <v>ZK112.K170.C700</v>
      </c>
      <c r="C540" s="716" t="s">
        <v>222</v>
      </c>
      <c r="D540" s="716"/>
      <c r="E540" s="723">
        <f>SUM(E541:E554)</f>
        <v>0</v>
      </c>
      <c r="F540" s="723">
        <f>SUM(F541:F554)</f>
        <v>0</v>
      </c>
      <c r="G540" s="723">
        <f>SUM(G541:G554)</f>
        <v>0</v>
      </c>
      <c r="H540" s="723">
        <f>+E540-F540-G540</f>
        <v>0</v>
      </c>
      <c r="I540" s="723">
        <f>SUM(I541:I554)</f>
        <v>0</v>
      </c>
      <c r="J540" s="719">
        <f>+H540-I540</f>
        <v>0</v>
      </c>
      <c r="P540" s="698">
        <f t="shared" si="32"/>
        <v>1</v>
      </c>
    </row>
    <row r="541" spans="1:16" hidden="1" x14ac:dyDescent="0.25">
      <c r="A541" s="732"/>
      <c r="B541" s="733"/>
      <c r="C541" s="734">
        <f>+'Artist &amp; Guest Liaison'!C9</f>
        <v>0</v>
      </c>
      <c r="D541" s="734">
        <f>+'Artist &amp; Guest Liaison'!D9</f>
        <v>0</v>
      </c>
      <c r="E541" s="726">
        <f>+'Artist &amp; Guest Liaison'!G9</f>
        <v>0</v>
      </c>
      <c r="F541" s="701"/>
      <c r="G541" s="701"/>
      <c r="H541" s="701"/>
      <c r="I541" s="701"/>
      <c r="J541" s="706">
        <f t="shared" ref="J541:J553" si="34">+E541-F541-G541-I541</f>
        <v>0</v>
      </c>
      <c r="P541" s="698">
        <f t="shared" si="32"/>
        <v>1</v>
      </c>
    </row>
    <row r="542" spans="1:16" hidden="1" x14ac:dyDescent="0.25">
      <c r="A542" s="732"/>
      <c r="B542" s="733"/>
      <c r="C542" s="734">
        <f>+'Artist &amp; Guest Liaison'!C10</f>
        <v>0</v>
      </c>
      <c r="D542" s="734">
        <f>+'Artist &amp; Guest Liaison'!D10</f>
        <v>0</v>
      </c>
      <c r="E542" s="738">
        <f>+'Artist &amp; Guest Liaison'!G10</f>
        <v>0</v>
      </c>
      <c r="F542" s="720"/>
      <c r="G542" s="720"/>
      <c r="H542" s="720"/>
      <c r="I542" s="720"/>
      <c r="J542" s="728">
        <f t="shared" si="34"/>
        <v>0</v>
      </c>
      <c r="P542" s="698">
        <f t="shared" si="32"/>
        <v>1</v>
      </c>
    </row>
    <row r="543" spans="1:16" hidden="1" x14ac:dyDescent="0.25">
      <c r="A543" s="732"/>
      <c r="B543" s="733"/>
      <c r="C543" s="734">
        <f>+'Artist &amp; Guest Liaison'!C11</f>
        <v>0</v>
      </c>
      <c r="D543" s="734">
        <f>+'Artist &amp; Guest Liaison'!D11</f>
        <v>0</v>
      </c>
      <c r="E543" s="738">
        <f>+'Artist &amp; Guest Liaison'!G11</f>
        <v>0</v>
      </c>
      <c r="F543" s="720"/>
      <c r="G543" s="720"/>
      <c r="H543" s="720"/>
      <c r="I543" s="720"/>
      <c r="J543" s="728">
        <f t="shared" si="34"/>
        <v>0</v>
      </c>
      <c r="P543" s="698">
        <f t="shared" si="32"/>
        <v>1</v>
      </c>
    </row>
    <row r="544" spans="1:16" hidden="1" x14ac:dyDescent="0.25">
      <c r="A544" s="732"/>
      <c r="B544" s="733"/>
      <c r="C544" s="734">
        <f>+'Artist &amp; Guest Liaison'!C12</f>
        <v>0</v>
      </c>
      <c r="D544" s="734">
        <f>+'Artist &amp; Guest Liaison'!D12</f>
        <v>0</v>
      </c>
      <c r="E544" s="738">
        <f>+'Artist &amp; Guest Liaison'!G12</f>
        <v>0</v>
      </c>
      <c r="F544" s="720"/>
      <c r="G544" s="720"/>
      <c r="H544" s="720"/>
      <c r="I544" s="720"/>
      <c r="J544" s="728">
        <f t="shared" si="34"/>
        <v>0</v>
      </c>
      <c r="P544" s="698">
        <f t="shared" si="32"/>
        <v>1</v>
      </c>
    </row>
    <row r="545" spans="1:16" hidden="1" x14ac:dyDescent="0.25">
      <c r="A545" s="699"/>
      <c r="B545" s="700"/>
      <c r="C545" s="734">
        <f>+'Artist &amp; Guest Liaison'!C13</f>
        <v>0</v>
      </c>
      <c r="D545" s="734">
        <f>+'Artist &amp; Guest Liaison'!D13</f>
        <v>0</v>
      </c>
      <c r="E545" s="738">
        <f>+'Artist &amp; Guest Liaison'!G13</f>
        <v>0</v>
      </c>
      <c r="F545" s="720"/>
      <c r="G545" s="720"/>
      <c r="H545" s="720"/>
      <c r="I545" s="720"/>
      <c r="J545" s="728">
        <f t="shared" si="34"/>
        <v>0</v>
      </c>
      <c r="P545" s="698">
        <f t="shared" si="32"/>
        <v>1</v>
      </c>
    </row>
    <row r="546" spans="1:16" hidden="1" x14ac:dyDescent="0.25">
      <c r="A546" s="699"/>
      <c r="B546" s="700"/>
      <c r="C546" s="734">
        <f>+'Artist &amp; Guest Liaison'!C14</f>
        <v>0</v>
      </c>
      <c r="D546" s="734">
        <f>+'Artist &amp; Guest Liaison'!D14</f>
        <v>0</v>
      </c>
      <c r="E546" s="738">
        <f>+'Artist &amp; Guest Liaison'!G14</f>
        <v>0</v>
      </c>
      <c r="F546" s="720"/>
      <c r="G546" s="720"/>
      <c r="H546" s="720"/>
      <c r="I546" s="720"/>
      <c r="J546" s="728">
        <f t="shared" si="34"/>
        <v>0</v>
      </c>
      <c r="P546" s="698">
        <f t="shared" si="32"/>
        <v>1</v>
      </c>
    </row>
    <row r="547" spans="1:16" hidden="1" x14ac:dyDescent="0.25">
      <c r="A547" s="699"/>
      <c r="B547" s="700"/>
      <c r="C547" s="734">
        <f>+'Artist &amp; Guest Liaison'!C15</f>
        <v>0</v>
      </c>
      <c r="D547" s="734">
        <f>+'Artist &amp; Guest Liaison'!D15</f>
        <v>0</v>
      </c>
      <c r="E547" s="738">
        <f>+'Artist &amp; Guest Liaison'!G15</f>
        <v>0</v>
      </c>
      <c r="F547" s="720"/>
      <c r="G547" s="720"/>
      <c r="H547" s="720"/>
      <c r="I547" s="720"/>
      <c r="J547" s="728">
        <f t="shared" si="34"/>
        <v>0</v>
      </c>
      <c r="P547" s="698">
        <f t="shared" si="32"/>
        <v>1</v>
      </c>
    </row>
    <row r="548" spans="1:16" hidden="1" x14ac:dyDescent="0.25">
      <c r="A548" s="699"/>
      <c r="B548" s="700"/>
      <c r="C548" s="734">
        <f>+'Artist &amp; Guest Liaison'!C16</f>
        <v>0</v>
      </c>
      <c r="D548" s="734">
        <f>+'Artist &amp; Guest Liaison'!D16</f>
        <v>0</v>
      </c>
      <c r="E548" s="738">
        <f>+'Artist &amp; Guest Liaison'!G16</f>
        <v>0</v>
      </c>
      <c r="F548" s="720"/>
      <c r="G548" s="720"/>
      <c r="H548" s="720"/>
      <c r="I548" s="720"/>
      <c r="J548" s="728">
        <f t="shared" si="34"/>
        <v>0</v>
      </c>
      <c r="P548" s="698">
        <f t="shared" ref="P548:P611" si="35">+IF(SUM(E548:I548)=0,1,0)</f>
        <v>1</v>
      </c>
    </row>
    <row r="549" spans="1:16" hidden="1" x14ac:dyDescent="0.25">
      <c r="A549" s="699"/>
      <c r="B549" s="700"/>
      <c r="C549" s="734">
        <f>+'Artist &amp; Guest Liaison'!C17</f>
        <v>0</v>
      </c>
      <c r="D549" s="734">
        <f>+'Artist &amp; Guest Liaison'!D17</f>
        <v>0</v>
      </c>
      <c r="E549" s="738">
        <f>+'Artist &amp; Guest Liaison'!G17</f>
        <v>0</v>
      </c>
      <c r="F549" s="720"/>
      <c r="G549" s="720"/>
      <c r="H549" s="720"/>
      <c r="I549" s="720"/>
      <c r="J549" s="728">
        <f t="shared" si="34"/>
        <v>0</v>
      </c>
      <c r="P549" s="698">
        <f t="shared" si="35"/>
        <v>1</v>
      </c>
    </row>
    <row r="550" spans="1:16" hidden="1" x14ac:dyDescent="0.25">
      <c r="A550" s="699"/>
      <c r="B550" s="700"/>
      <c r="C550" s="734">
        <f>+'Artist &amp; Guest Liaison'!C18</f>
        <v>0</v>
      </c>
      <c r="D550" s="734">
        <f>+'Artist &amp; Guest Liaison'!D18</f>
        <v>0</v>
      </c>
      <c r="E550" s="738">
        <f>+'Artist &amp; Guest Liaison'!G18</f>
        <v>0</v>
      </c>
      <c r="F550" s="720"/>
      <c r="G550" s="720"/>
      <c r="H550" s="720"/>
      <c r="I550" s="720"/>
      <c r="J550" s="728">
        <f t="shared" si="34"/>
        <v>0</v>
      </c>
      <c r="P550" s="698">
        <f t="shared" si="35"/>
        <v>1</v>
      </c>
    </row>
    <row r="551" spans="1:16" hidden="1" x14ac:dyDescent="0.25">
      <c r="A551" s="699"/>
      <c r="B551" s="700"/>
      <c r="C551" s="734">
        <f>+'Artist &amp; Guest Liaison'!C19</f>
        <v>0</v>
      </c>
      <c r="D551" s="734">
        <f>+'Artist &amp; Guest Liaison'!D19</f>
        <v>0</v>
      </c>
      <c r="E551" s="738">
        <f>+'Artist &amp; Guest Liaison'!G19</f>
        <v>0</v>
      </c>
      <c r="F551" s="720"/>
      <c r="G551" s="720"/>
      <c r="H551" s="720"/>
      <c r="I551" s="720"/>
      <c r="J551" s="728">
        <f t="shared" si="34"/>
        <v>0</v>
      </c>
      <c r="P551" s="698">
        <f t="shared" si="35"/>
        <v>1</v>
      </c>
    </row>
    <row r="552" spans="1:16" hidden="1" x14ac:dyDescent="0.25">
      <c r="A552" s="699"/>
      <c r="B552" s="700"/>
      <c r="C552" s="734">
        <f>+'Artist &amp; Guest Liaison'!C20</f>
        <v>0</v>
      </c>
      <c r="D552" s="734">
        <f>+'Artist &amp; Guest Liaison'!D20</f>
        <v>0</v>
      </c>
      <c r="E552" s="738">
        <f>+'Artist &amp; Guest Liaison'!G20</f>
        <v>0</v>
      </c>
      <c r="F552" s="720"/>
      <c r="G552" s="720"/>
      <c r="H552" s="720"/>
      <c r="I552" s="720"/>
      <c r="J552" s="728">
        <f t="shared" si="34"/>
        <v>0</v>
      </c>
      <c r="P552" s="698">
        <f t="shared" si="35"/>
        <v>1</v>
      </c>
    </row>
    <row r="553" spans="1:16" hidden="1" x14ac:dyDescent="0.25">
      <c r="A553" s="699"/>
      <c r="B553" s="700" t="str">
        <f>+B540</f>
        <v>ZK112.K170.C700</v>
      </c>
      <c r="C553" s="734">
        <f>+'Artist &amp; Guest Liaison'!C21</f>
        <v>0</v>
      </c>
      <c r="D553" s="734">
        <f>+'Artist &amp; Guest Liaison'!D21</f>
        <v>0</v>
      </c>
      <c r="E553" s="738">
        <f>+'Artist &amp; Guest Liaison'!G21</f>
        <v>0</v>
      </c>
      <c r="F553" s="720"/>
      <c r="G553" s="720"/>
      <c r="H553" s="720"/>
      <c r="I553" s="720"/>
      <c r="J553" s="728">
        <f t="shared" si="34"/>
        <v>0</v>
      </c>
      <c r="P553" s="698">
        <f t="shared" si="35"/>
        <v>1</v>
      </c>
    </row>
    <row r="554" spans="1:16" hidden="1" x14ac:dyDescent="0.25">
      <c r="A554" s="739"/>
      <c r="B554" s="740"/>
      <c r="C554" s="741" t="s">
        <v>301</v>
      </c>
      <c r="D554" s="741"/>
      <c r="E554" s="742"/>
      <c r="F554" s="720">
        <f>+IFERROR(VLOOKUP($B553,'[2]Sum table'!$A:$E,4,FALSE),0)</f>
        <v>0</v>
      </c>
      <c r="G554" s="720">
        <f>+IFERROR(VLOOKUP($B553,'[2]Sum table'!$A:$E,5,FALSE),0)</f>
        <v>0</v>
      </c>
      <c r="H554" s="720"/>
      <c r="I554" s="720">
        <f>+IFERROR(VLOOKUP($B553,'[2]Sum table'!$A:$F,6,FALSE),0)</f>
        <v>0</v>
      </c>
      <c r="J554" s="721"/>
      <c r="P554" s="698">
        <f t="shared" si="35"/>
        <v>1</v>
      </c>
    </row>
    <row r="555" spans="1:16" hidden="1" x14ac:dyDescent="0.25">
      <c r="A555" s="722" t="s">
        <v>223</v>
      </c>
      <c r="B555" s="715" t="str">
        <f>+'Artist &amp; Guest Liaison'!B23</f>
        <v>ZK112.K287.C700</v>
      </c>
      <c r="C555" s="716" t="s">
        <v>224</v>
      </c>
      <c r="D555" s="716"/>
      <c r="E555" s="717">
        <f>SUM(E556:E563)</f>
        <v>0</v>
      </c>
      <c r="F555" s="718">
        <f>SUM(F556:F563)</f>
        <v>0</v>
      </c>
      <c r="G555" s="718">
        <f>SUM(G556:G563)</f>
        <v>0</v>
      </c>
      <c r="H555" s="718">
        <f>+E555-F555-G555</f>
        <v>0</v>
      </c>
      <c r="I555" s="718">
        <f>SUM(I556:I563)</f>
        <v>0</v>
      </c>
      <c r="J555" s="719">
        <f>+H555-I555</f>
        <v>0</v>
      </c>
      <c r="P555" s="698">
        <f t="shared" si="35"/>
        <v>1</v>
      </c>
    </row>
    <row r="556" spans="1:16" hidden="1" x14ac:dyDescent="0.25">
      <c r="A556" s="699"/>
      <c r="B556" s="700" t="str">
        <f>+B555</f>
        <v>ZK112.K287.C700</v>
      </c>
      <c r="C556" s="734">
        <f>+'Artist &amp; Guest Liaison'!C24</f>
        <v>0</v>
      </c>
      <c r="D556" s="734">
        <f>+'Artist &amp; Guest Liaison'!D24</f>
        <v>0</v>
      </c>
      <c r="E556" s="738">
        <f>+'Artist &amp; Guest Liaison'!G24</f>
        <v>0</v>
      </c>
      <c r="F556" s="720"/>
      <c r="G556" s="727"/>
      <c r="H556" s="727"/>
      <c r="I556" s="727"/>
      <c r="J556" s="728">
        <f t="shared" ref="J556:J562" si="36">+E556-F556-G556-I556</f>
        <v>0</v>
      </c>
      <c r="P556" s="698">
        <f t="shared" si="35"/>
        <v>1</v>
      </c>
    </row>
    <row r="557" spans="1:16" hidden="1" x14ac:dyDescent="0.25">
      <c r="A557" s="699"/>
      <c r="B557" s="700"/>
      <c r="C557" s="734">
        <f>+'Artist &amp; Guest Liaison'!C25</f>
        <v>0</v>
      </c>
      <c r="D557" s="734">
        <f>+'Artist &amp; Guest Liaison'!D25</f>
        <v>0</v>
      </c>
      <c r="E557" s="738">
        <f>+'Artist &amp; Guest Liaison'!G25</f>
        <v>0</v>
      </c>
      <c r="F557" s="720"/>
      <c r="G557" s="720"/>
      <c r="H557" s="720"/>
      <c r="I557" s="720"/>
      <c r="J557" s="728">
        <f t="shared" si="36"/>
        <v>0</v>
      </c>
      <c r="P557" s="698">
        <f t="shared" si="35"/>
        <v>1</v>
      </c>
    </row>
    <row r="558" spans="1:16" hidden="1" x14ac:dyDescent="0.25">
      <c r="A558" s="699"/>
      <c r="B558" s="700"/>
      <c r="C558" s="734">
        <f>+'Artist &amp; Guest Liaison'!C26</f>
        <v>0</v>
      </c>
      <c r="D558" s="734">
        <f>+'Artist &amp; Guest Liaison'!D26</f>
        <v>0</v>
      </c>
      <c r="E558" s="738">
        <f>+'Artist &amp; Guest Liaison'!G26</f>
        <v>0</v>
      </c>
      <c r="F558" s="727"/>
      <c r="G558" s="727"/>
      <c r="H558" s="727"/>
      <c r="I558" s="727"/>
      <c r="J558" s="728">
        <f t="shared" si="36"/>
        <v>0</v>
      </c>
      <c r="P558" s="698">
        <f t="shared" si="35"/>
        <v>1</v>
      </c>
    </row>
    <row r="559" spans="1:16" hidden="1" x14ac:dyDescent="0.25">
      <c r="A559" s="699"/>
      <c r="B559" s="700"/>
      <c r="C559" s="734">
        <f>+'Artist &amp; Guest Liaison'!C27</f>
        <v>0</v>
      </c>
      <c r="D559" s="734">
        <f>+'Artist &amp; Guest Liaison'!D27</f>
        <v>0</v>
      </c>
      <c r="E559" s="738">
        <f>+'Artist &amp; Guest Liaison'!G27</f>
        <v>0</v>
      </c>
      <c r="F559" s="727"/>
      <c r="G559" s="720"/>
      <c r="H559" s="720"/>
      <c r="I559" s="720"/>
      <c r="J559" s="728">
        <f t="shared" si="36"/>
        <v>0</v>
      </c>
      <c r="P559" s="698">
        <f t="shared" si="35"/>
        <v>1</v>
      </c>
    </row>
    <row r="560" spans="1:16" hidden="1" x14ac:dyDescent="0.25">
      <c r="A560" s="699"/>
      <c r="B560" s="700"/>
      <c r="C560" s="734">
        <f>+'Artist &amp; Guest Liaison'!C28</f>
        <v>0</v>
      </c>
      <c r="D560" s="734">
        <f>+'Artist &amp; Guest Liaison'!D28</f>
        <v>0</v>
      </c>
      <c r="E560" s="738">
        <f>+'Artist &amp; Guest Liaison'!G28</f>
        <v>0</v>
      </c>
      <c r="F560" s="727"/>
      <c r="G560" s="727"/>
      <c r="H560" s="727"/>
      <c r="I560" s="727"/>
      <c r="J560" s="728">
        <f t="shared" si="36"/>
        <v>0</v>
      </c>
      <c r="P560" s="698">
        <f t="shared" si="35"/>
        <v>1</v>
      </c>
    </row>
    <row r="561" spans="1:16" hidden="1" x14ac:dyDescent="0.25">
      <c r="A561" s="699"/>
      <c r="B561" s="700"/>
      <c r="C561" s="734">
        <f>+'Artist &amp; Guest Liaison'!C29</f>
        <v>0</v>
      </c>
      <c r="D561" s="734">
        <f>+'Artist &amp; Guest Liaison'!D29</f>
        <v>0</v>
      </c>
      <c r="E561" s="738">
        <f>+'Artist &amp; Guest Liaison'!G29</f>
        <v>0</v>
      </c>
      <c r="F561" s="727"/>
      <c r="G561" s="727"/>
      <c r="H561" s="727"/>
      <c r="I561" s="727"/>
      <c r="J561" s="728">
        <f t="shared" si="36"/>
        <v>0</v>
      </c>
      <c r="P561" s="698">
        <f t="shared" si="35"/>
        <v>1</v>
      </c>
    </row>
    <row r="562" spans="1:16" hidden="1" x14ac:dyDescent="0.25">
      <c r="A562" s="699"/>
      <c r="B562" s="700" t="str">
        <f>+B555</f>
        <v>ZK112.K287.C700</v>
      </c>
      <c r="C562" s="734">
        <f>+'Artist &amp; Guest Liaison'!C30</f>
        <v>0</v>
      </c>
      <c r="D562" s="734">
        <f>+'Artist &amp; Guest Liaison'!D30</f>
        <v>0</v>
      </c>
      <c r="E562" s="738">
        <f>+'Artist &amp; Guest Liaison'!G30</f>
        <v>0</v>
      </c>
      <c r="F562" s="727"/>
      <c r="G562" s="727"/>
      <c r="H562" s="727"/>
      <c r="I562" s="727"/>
      <c r="J562" s="728">
        <f t="shared" si="36"/>
        <v>0</v>
      </c>
      <c r="P562" s="698">
        <f t="shared" si="35"/>
        <v>1</v>
      </c>
    </row>
    <row r="563" spans="1:16" hidden="1" x14ac:dyDescent="0.25">
      <c r="A563" s="739"/>
      <c r="B563" s="740"/>
      <c r="C563" s="743" t="s">
        <v>301</v>
      </c>
      <c r="D563" s="743"/>
      <c r="E563" s="738"/>
      <c r="F563" s="720">
        <f>+IFERROR(VLOOKUP($B562,'[2]Sum table'!$A:$E,4,FALSE),0)</f>
        <v>0</v>
      </c>
      <c r="G563" s="720">
        <f>+IFERROR(VLOOKUP($B562,'[2]Sum table'!$A:$E,5,FALSE),0)</f>
        <v>0</v>
      </c>
      <c r="H563" s="720"/>
      <c r="I563" s="720">
        <f>+IFERROR(VLOOKUP($B562,'[2]Sum table'!$A:$F,6,FALSE),0)</f>
        <v>0</v>
      </c>
      <c r="J563" s="721"/>
      <c r="P563" s="698">
        <f t="shared" si="35"/>
        <v>1</v>
      </c>
    </row>
    <row r="564" spans="1:16" hidden="1" x14ac:dyDescent="0.25">
      <c r="A564" s="722" t="s">
        <v>225</v>
      </c>
      <c r="B564" s="715" t="str">
        <f>+'Artist &amp; Guest Liaison'!B32</f>
        <v>ZK112.K288.C700</v>
      </c>
      <c r="C564" s="716" t="s">
        <v>226</v>
      </c>
      <c r="D564" s="716"/>
      <c r="E564" s="717">
        <f>SUM(E565:E569)</f>
        <v>0</v>
      </c>
      <c r="F564" s="718">
        <f>SUM(F565:F569)</f>
        <v>0</v>
      </c>
      <c r="G564" s="718">
        <f>SUM(G565:G569)</f>
        <v>0</v>
      </c>
      <c r="H564" s="718">
        <f>+E564-F564-G564</f>
        <v>0</v>
      </c>
      <c r="I564" s="718">
        <f>SUM(I565:I569)</f>
        <v>0</v>
      </c>
      <c r="J564" s="719">
        <f>+H564-I564</f>
        <v>0</v>
      </c>
      <c r="P564" s="698">
        <f t="shared" si="35"/>
        <v>1</v>
      </c>
    </row>
    <row r="565" spans="1:16" hidden="1" x14ac:dyDescent="0.25">
      <c r="A565" s="699"/>
      <c r="B565" s="700"/>
      <c r="C565" s="734">
        <f>+'Artist &amp; Guest Liaison'!C33</f>
        <v>0</v>
      </c>
      <c r="D565" s="734">
        <f>+'Artist &amp; Guest Liaison'!D33</f>
        <v>0</v>
      </c>
      <c r="E565" s="738">
        <f>+'Artist &amp; Guest Liaison'!G33</f>
        <v>0</v>
      </c>
      <c r="F565" s="720"/>
      <c r="G565" s="727"/>
      <c r="H565" s="727"/>
      <c r="I565" s="727"/>
      <c r="J565" s="728">
        <f>+E565-F565-G565-I565</f>
        <v>0</v>
      </c>
      <c r="P565" s="698">
        <f t="shared" si="35"/>
        <v>1</v>
      </c>
    </row>
    <row r="566" spans="1:16" hidden="1" x14ac:dyDescent="0.25">
      <c r="A566" s="699"/>
      <c r="B566" s="700"/>
      <c r="C566" s="734">
        <f>+'Artist &amp; Guest Liaison'!C34</f>
        <v>0</v>
      </c>
      <c r="D566" s="734">
        <f>+'Artist &amp; Guest Liaison'!D34</f>
        <v>0</v>
      </c>
      <c r="E566" s="738">
        <f>+'Artist &amp; Guest Liaison'!G34</f>
        <v>0</v>
      </c>
      <c r="F566" s="727"/>
      <c r="G566" s="727"/>
      <c r="H566" s="727"/>
      <c r="I566" s="727"/>
      <c r="J566" s="728">
        <f>+E566-F566-G566-I566</f>
        <v>0</v>
      </c>
      <c r="P566" s="698">
        <f t="shared" si="35"/>
        <v>1</v>
      </c>
    </row>
    <row r="567" spans="1:16" hidden="1" x14ac:dyDescent="0.25">
      <c r="A567" s="699"/>
      <c r="B567" s="700"/>
      <c r="C567" s="734">
        <f>+'Artist &amp; Guest Liaison'!C35</f>
        <v>0</v>
      </c>
      <c r="D567" s="734">
        <f>+'Artist &amp; Guest Liaison'!D35</f>
        <v>0</v>
      </c>
      <c r="E567" s="738">
        <f>+'Artist &amp; Guest Liaison'!G35</f>
        <v>0</v>
      </c>
      <c r="F567" s="727"/>
      <c r="G567" s="727"/>
      <c r="H567" s="727"/>
      <c r="I567" s="727"/>
      <c r="J567" s="728">
        <f>+E567-F567-G567-I567</f>
        <v>0</v>
      </c>
      <c r="P567" s="698">
        <f t="shared" si="35"/>
        <v>1</v>
      </c>
    </row>
    <row r="568" spans="1:16" hidden="1" x14ac:dyDescent="0.25">
      <c r="A568" s="699"/>
      <c r="B568" s="700" t="str">
        <f>+B564</f>
        <v>ZK112.K288.C700</v>
      </c>
      <c r="C568" s="734">
        <f>+'Artist &amp; Guest Liaison'!C36</f>
        <v>0</v>
      </c>
      <c r="D568" s="734">
        <f>+'Artist &amp; Guest Liaison'!D36</f>
        <v>0</v>
      </c>
      <c r="E568" s="738">
        <f>+'Artist &amp; Guest Liaison'!G36</f>
        <v>0</v>
      </c>
      <c r="F568" s="727"/>
      <c r="G568" s="727"/>
      <c r="H568" s="727"/>
      <c r="I568" s="727"/>
      <c r="J568" s="728">
        <f>+E568-F568-G568-I568</f>
        <v>0</v>
      </c>
      <c r="P568" s="698">
        <f t="shared" si="35"/>
        <v>1</v>
      </c>
    </row>
    <row r="569" spans="1:16" hidden="1" x14ac:dyDescent="0.25">
      <c r="A569" s="739"/>
      <c r="B569" s="740"/>
      <c r="C569" s="743" t="s">
        <v>301</v>
      </c>
      <c r="D569" s="743"/>
      <c r="E569" s="738"/>
      <c r="F569" s="720">
        <f>+IFERROR(VLOOKUP($B568,'[2]Sum table'!$A:$E,4,FALSE),0)</f>
        <v>0</v>
      </c>
      <c r="G569" s="720">
        <f>+IFERROR(VLOOKUP($B568,'[2]Sum table'!$A:$E,5,FALSE),0)</f>
        <v>0</v>
      </c>
      <c r="H569" s="720"/>
      <c r="I569" s="720">
        <f>+IFERROR(VLOOKUP($B568,'[2]Sum table'!$A:$F,6,FALSE),0)</f>
        <v>0</v>
      </c>
      <c r="J569" s="721"/>
      <c r="P569" s="698">
        <f t="shared" si="35"/>
        <v>1</v>
      </c>
    </row>
    <row r="570" spans="1:16" hidden="1" x14ac:dyDescent="0.25">
      <c r="A570" s="722" t="s">
        <v>227</v>
      </c>
      <c r="B570" s="715" t="str">
        <f>+'Artist &amp; Guest Liaison'!B38</f>
        <v>ZK112.K120.C700</v>
      </c>
      <c r="C570" s="716" t="s">
        <v>228</v>
      </c>
      <c r="D570" s="716"/>
      <c r="E570" s="717">
        <f>SUM(E571:E575)</f>
        <v>0</v>
      </c>
      <c r="F570" s="718">
        <f>SUM(F571:F575)</f>
        <v>0</v>
      </c>
      <c r="G570" s="718">
        <f>SUM(G571:G575)</f>
        <v>0</v>
      </c>
      <c r="H570" s="718">
        <f>+E570-F570-G570</f>
        <v>0</v>
      </c>
      <c r="I570" s="718">
        <f>SUM(I571:I575)</f>
        <v>0</v>
      </c>
      <c r="J570" s="719">
        <f>+H570-I570</f>
        <v>0</v>
      </c>
      <c r="P570" s="698">
        <f t="shared" si="35"/>
        <v>1</v>
      </c>
    </row>
    <row r="571" spans="1:16" hidden="1" x14ac:dyDescent="0.25">
      <c r="A571" s="699"/>
      <c r="B571" s="700"/>
      <c r="C571" s="734">
        <f>+'Artist &amp; Guest Liaison'!C39</f>
        <v>0</v>
      </c>
      <c r="D571" s="734">
        <f>+'Artist &amp; Guest Liaison'!D39</f>
        <v>0</v>
      </c>
      <c r="E571" s="738">
        <f>+'Artist &amp; Guest Liaison'!G39</f>
        <v>0</v>
      </c>
      <c r="F571" s="720"/>
      <c r="G571" s="720"/>
      <c r="H571" s="720"/>
      <c r="I571" s="720"/>
      <c r="J571" s="728">
        <f>+E571-F571-G571-I571</f>
        <v>0</v>
      </c>
      <c r="P571" s="698">
        <f t="shared" si="35"/>
        <v>1</v>
      </c>
    </row>
    <row r="572" spans="1:16" hidden="1" x14ac:dyDescent="0.25">
      <c r="A572" s="703"/>
      <c r="B572" s="704"/>
      <c r="C572" s="734">
        <f>+'Artist &amp; Guest Liaison'!C40</f>
        <v>0</v>
      </c>
      <c r="D572" s="734">
        <f>+'Artist &amp; Guest Liaison'!D40</f>
        <v>0</v>
      </c>
      <c r="E572" s="738">
        <f>+'Artist &amp; Guest Liaison'!G40</f>
        <v>0</v>
      </c>
      <c r="F572" s="727"/>
      <c r="G572" s="727"/>
      <c r="H572" s="727"/>
      <c r="I572" s="727"/>
      <c r="J572" s="728">
        <f>+E572-F572-G572-I572</f>
        <v>0</v>
      </c>
      <c r="P572" s="698">
        <f t="shared" si="35"/>
        <v>1</v>
      </c>
    </row>
    <row r="573" spans="1:16" hidden="1" x14ac:dyDescent="0.25">
      <c r="A573" s="703"/>
      <c r="B573" s="704"/>
      <c r="C573" s="734">
        <f>+'Artist &amp; Guest Liaison'!C41</f>
        <v>0</v>
      </c>
      <c r="D573" s="734">
        <f>+'Artist &amp; Guest Liaison'!D41</f>
        <v>0</v>
      </c>
      <c r="E573" s="738">
        <f>+'Artist &amp; Guest Liaison'!G41</f>
        <v>0</v>
      </c>
      <c r="F573" s="727"/>
      <c r="G573" s="720"/>
      <c r="H573" s="720"/>
      <c r="I573" s="720"/>
      <c r="J573" s="728">
        <f>+E573-F573-G573-I573</f>
        <v>0</v>
      </c>
      <c r="P573" s="698">
        <f t="shared" si="35"/>
        <v>1</v>
      </c>
    </row>
    <row r="574" spans="1:16" hidden="1" x14ac:dyDescent="0.25">
      <c r="A574" s="699"/>
      <c r="B574" s="700" t="str">
        <f>+B570</f>
        <v>ZK112.K120.C700</v>
      </c>
      <c r="C574" s="734">
        <f>+'Artist &amp; Guest Liaison'!C42</f>
        <v>0</v>
      </c>
      <c r="D574" s="734">
        <f>+'Artist &amp; Guest Liaison'!D42</f>
        <v>0</v>
      </c>
      <c r="E574" s="738">
        <f>+'Artist &amp; Guest Liaison'!G42</f>
        <v>0</v>
      </c>
      <c r="F574" s="727"/>
      <c r="G574" s="727"/>
      <c r="H574" s="727"/>
      <c r="I574" s="727"/>
      <c r="J574" s="728">
        <f>+E574-F574-G574-I574</f>
        <v>0</v>
      </c>
      <c r="P574" s="698">
        <f t="shared" si="35"/>
        <v>1</v>
      </c>
    </row>
    <row r="575" spans="1:16" hidden="1" x14ac:dyDescent="0.25">
      <c r="A575" s="699"/>
      <c r="B575" s="700"/>
      <c r="C575" s="743" t="s">
        <v>301</v>
      </c>
      <c r="D575" s="743"/>
      <c r="E575" s="738"/>
      <c r="F575" s="720">
        <f>+IFERROR(VLOOKUP($B574,'[2]Sum table'!$A:$E,4,FALSE),0)</f>
        <v>0</v>
      </c>
      <c r="G575" s="720">
        <f>+IFERROR(VLOOKUP($B574,'[2]Sum table'!$A:$E,5,FALSE),0)</f>
        <v>0</v>
      </c>
      <c r="H575" s="720"/>
      <c r="I575" s="720">
        <f>+IFERROR(VLOOKUP($B574,'[2]Sum table'!$A:$F,6,FALSE),0)</f>
        <v>0</v>
      </c>
      <c r="J575" s="721"/>
      <c r="P575" s="698">
        <f t="shared" si="35"/>
        <v>1</v>
      </c>
    </row>
    <row r="576" spans="1:16" hidden="1" x14ac:dyDescent="0.25">
      <c r="A576" s="722" t="s">
        <v>229</v>
      </c>
      <c r="B576" s="715" t="str">
        <f>+'Artist &amp; Guest Liaison'!B44</f>
        <v>ZK112.K289.C700</v>
      </c>
      <c r="C576" s="716" t="s">
        <v>230</v>
      </c>
      <c r="D576" s="716"/>
      <c r="E576" s="717">
        <f>SUM(E577:E580)</f>
        <v>0</v>
      </c>
      <c r="F576" s="718">
        <f>SUM(F577:F580)</f>
        <v>0</v>
      </c>
      <c r="G576" s="718">
        <f>SUM(G577:G580)</f>
        <v>0</v>
      </c>
      <c r="H576" s="718">
        <f>+E576-F576-G576</f>
        <v>0</v>
      </c>
      <c r="I576" s="718">
        <f>SUM(I577:I580)</f>
        <v>0</v>
      </c>
      <c r="J576" s="719">
        <f>+H576-I576</f>
        <v>0</v>
      </c>
      <c r="P576" s="698">
        <f t="shared" si="35"/>
        <v>1</v>
      </c>
    </row>
    <row r="577" spans="1:16" hidden="1" x14ac:dyDescent="0.25">
      <c r="A577" s="703"/>
      <c r="B577" s="704"/>
      <c r="C577" s="734">
        <f>+'Artist &amp; Guest Liaison'!C45</f>
        <v>0</v>
      </c>
      <c r="D577" s="734">
        <f>+'Artist &amp; Guest Liaison'!D45</f>
        <v>0</v>
      </c>
      <c r="E577" s="738">
        <f>+'Artist &amp; Guest Liaison'!G45</f>
        <v>0</v>
      </c>
      <c r="F577" s="720"/>
      <c r="G577" s="720"/>
      <c r="H577" s="720"/>
      <c r="I577" s="720"/>
      <c r="J577" s="728">
        <f>+E577-F577-G577-I577</f>
        <v>0</v>
      </c>
      <c r="P577" s="698">
        <f t="shared" si="35"/>
        <v>1</v>
      </c>
    </row>
    <row r="578" spans="1:16" hidden="1" x14ac:dyDescent="0.25">
      <c r="A578" s="699"/>
      <c r="B578" s="700"/>
      <c r="C578" s="734">
        <f>+'Artist &amp; Guest Liaison'!C46</f>
        <v>0</v>
      </c>
      <c r="D578" s="734">
        <f>+'Artist &amp; Guest Liaison'!D46</f>
        <v>0</v>
      </c>
      <c r="E578" s="738">
        <f>+'Artist &amp; Guest Liaison'!G46</f>
        <v>0</v>
      </c>
      <c r="F578" s="727"/>
      <c r="G578" s="727"/>
      <c r="H578" s="727"/>
      <c r="I578" s="727"/>
      <c r="J578" s="728">
        <f>+E578-F578-G578-I578</f>
        <v>0</v>
      </c>
      <c r="P578" s="698">
        <f t="shared" si="35"/>
        <v>1</v>
      </c>
    </row>
    <row r="579" spans="1:16" hidden="1" x14ac:dyDescent="0.25">
      <c r="A579" s="703"/>
      <c r="B579" s="704" t="str">
        <f>+B576</f>
        <v>ZK112.K289.C700</v>
      </c>
      <c r="C579" s="734">
        <f>+'Artist &amp; Guest Liaison'!C47</f>
        <v>0</v>
      </c>
      <c r="D579" s="734">
        <f>+'Artist &amp; Guest Liaison'!D47</f>
        <v>0</v>
      </c>
      <c r="E579" s="738">
        <f>+'Artist &amp; Guest Liaison'!G47</f>
        <v>0</v>
      </c>
      <c r="F579" s="727"/>
      <c r="G579" s="720"/>
      <c r="H579" s="720"/>
      <c r="I579" s="720"/>
      <c r="J579" s="728">
        <f>+E579-F579-G579-I579</f>
        <v>0</v>
      </c>
      <c r="P579" s="698">
        <f t="shared" si="35"/>
        <v>1</v>
      </c>
    </row>
    <row r="580" spans="1:16" hidden="1" x14ac:dyDescent="0.25">
      <c r="A580" s="699"/>
      <c r="B580" s="700"/>
      <c r="C580" s="743" t="s">
        <v>301</v>
      </c>
      <c r="D580" s="743"/>
      <c r="E580" s="738"/>
      <c r="F580" s="720">
        <f>+IFERROR(VLOOKUP($B579,'[2]Sum table'!$A:$E,4,FALSE),0)</f>
        <v>0</v>
      </c>
      <c r="G580" s="720">
        <f>+IFERROR(VLOOKUP($B579,'[2]Sum table'!$A:$E,5,FALSE),0)</f>
        <v>0</v>
      </c>
      <c r="H580" s="720"/>
      <c r="I580" s="720">
        <f>+IFERROR(VLOOKUP($B579,'[2]Sum table'!$A:$F,6,FALSE),0)</f>
        <v>0</v>
      </c>
      <c r="J580" s="721"/>
      <c r="P580" s="698">
        <f t="shared" si="35"/>
        <v>1</v>
      </c>
    </row>
    <row r="581" spans="1:16" hidden="1" x14ac:dyDescent="0.25">
      <c r="A581" s="722" t="s">
        <v>231</v>
      </c>
      <c r="B581" s="715" t="str">
        <f>+'Running Costs'!B8</f>
        <v>ZK113.K293.C700</v>
      </c>
      <c r="C581" s="716" t="s">
        <v>232</v>
      </c>
      <c r="D581" s="716"/>
      <c r="E581" s="717">
        <f>SUM(E582:E596)</f>
        <v>0</v>
      </c>
      <c r="F581" s="718">
        <f>SUM(F582:F596)</f>
        <v>0</v>
      </c>
      <c r="G581" s="718">
        <f>SUM(G582:G596)</f>
        <v>0</v>
      </c>
      <c r="H581" s="718">
        <f>+E581-F581-G581</f>
        <v>0</v>
      </c>
      <c r="I581" s="718">
        <f>SUM(I582:I596)</f>
        <v>0</v>
      </c>
      <c r="J581" s="719">
        <f>+H581-I581</f>
        <v>0</v>
      </c>
      <c r="P581" s="698">
        <f t="shared" si="35"/>
        <v>1</v>
      </c>
    </row>
    <row r="582" spans="1:16" hidden="1" x14ac:dyDescent="0.25">
      <c r="A582" s="699"/>
      <c r="B582" s="700"/>
      <c r="C582" s="724">
        <f>+'Running Costs'!C9</f>
        <v>0</v>
      </c>
      <c r="D582" s="724">
        <f>+'Running Costs'!D9</f>
        <v>0</v>
      </c>
      <c r="E582" s="738">
        <f>+'Running Costs'!G9</f>
        <v>0</v>
      </c>
      <c r="F582" s="720"/>
      <c r="G582" s="720"/>
      <c r="H582" s="720"/>
      <c r="I582" s="720"/>
      <c r="J582" s="728">
        <f t="shared" ref="J582:J595" si="37">+E582-F582-G582-I582</f>
        <v>0</v>
      </c>
      <c r="P582" s="698">
        <f t="shared" si="35"/>
        <v>1</v>
      </c>
    </row>
    <row r="583" spans="1:16" hidden="1" x14ac:dyDescent="0.25">
      <c r="A583" s="699"/>
      <c r="B583" s="700"/>
      <c r="C583" s="724">
        <f>+'Running Costs'!C10</f>
        <v>0</v>
      </c>
      <c r="D583" s="724">
        <f>+'Running Costs'!D10</f>
        <v>0</v>
      </c>
      <c r="E583" s="738">
        <f>+'Running Costs'!G10</f>
        <v>0</v>
      </c>
      <c r="F583" s="720"/>
      <c r="G583" s="720"/>
      <c r="H583" s="720"/>
      <c r="I583" s="720"/>
      <c r="J583" s="728">
        <f t="shared" si="37"/>
        <v>0</v>
      </c>
      <c r="P583" s="698">
        <f t="shared" si="35"/>
        <v>1</v>
      </c>
    </row>
    <row r="584" spans="1:16" hidden="1" x14ac:dyDescent="0.25">
      <c r="A584" s="699"/>
      <c r="B584" s="700"/>
      <c r="C584" s="724">
        <f>+'Running Costs'!C11</f>
        <v>0</v>
      </c>
      <c r="D584" s="724">
        <f>+'Running Costs'!D11</f>
        <v>0</v>
      </c>
      <c r="E584" s="738">
        <f>+'Running Costs'!G11</f>
        <v>0</v>
      </c>
      <c r="F584" s="720"/>
      <c r="G584" s="720"/>
      <c r="H584" s="720"/>
      <c r="I584" s="720"/>
      <c r="J584" s="728">
        <f t="shared" si="37"/>
        <v>0</v>
      </c>
      <c r="P584" s="698">
        <f t="shared" si="35"/>
        <v>1</v>
      </c>
    </row>
    <row r="585" spans="1:16" hidden="1" x14ac:dyDescent="0.25">
      <c r="A585" s="699"/>
      <c r="B585" s="700" t="str">
        <f>+B581</f>
        <v>ZK113.K293.C700</v>
      </c>
      <c r="C585" s="724">
        <f>+'Running Costs'!C12</f>
        <v>0</v>
      </c>
      <c r="D585" s="724">
        <f>+'Running Costs'!D12</f>
        <v>0</v>
      </c>
      <c r="E585" s="738">
        <f>+'Running Costs'!G12</f>
        <v>0</v>
      </c>
      <c r="F585" s="720"/>
      <c r="G585" s="720"/>
      <c r="H585" s="720"/>
      <c r="I585" s="720"/>
      <c r="J585" s="728">
        <f t="shared" si="37"/>
        <v>0</v>
      </c>
      <c r="P585" s="698">
        <f t="shared" si="35"/>
        <v>1</v>
      </c>
    </row>
    <row r="586" spans="1:16" hidden="1" x14ac:dyDescent="0.25">
      <c r="A586" s="699"/>
      <c r="B586" s="700"/>
      <c r="C586" s="724">
        <f>+'Running Costs'!C13</f>
        <v>0</v>
      </c>
      <c r="D586" s="724">
        <f>+'Running Costs'!D13</f>
        <v>0</v>
      </c>
      <c r="E586" s="738">
        <f>+'Running Costs'!G13</f>
        <v>0</v>
      </c>
      <c r="F586" s="720"/>
      <c r="G586" s="720"/>
      <c r="H586" s="720"/>
      <c r="I586" s="720"/>
      <c r="J586" s="728">
        <f t="shared" si="37"/>
        <v>0</v>
      </c>
      <c r="P586" s="698">
        <f t="shared" si="35"/>
        <v>1</v>
      </c>
    </row>
    <row r="587" spans="1:16" hidden="1" x14ac:dyDescent="0.25">
      <c r="A587" s="699"/>
      <c r="B587" s="700"/>
      <c r="C587" s="724">
        <f>+'Running Costs'!C14</f>
        <v>0</v>
      </c>
      <c r="D587" s="724">
        <f>+'Running Costs'!D14</f>
        <v>0</v>
      </c>
      <c r="E587" s="738">
        <f>+'Running Costs'!G14</f>
        <v>0</v>
      </c>
      <c r="F587" s="720"/>
      <c r="G587" s="720"/>
      <c r="H587" s="720"/>
      <c r="I587" s="720"/>
      <c r="J587" s="728">
        <f t="shared" si="37"/>
        <v>0</v>
      </c>
      <c r="P587" s="698">
        <f t="shared" si="35"/>
        <v>1</v>
      </c>
    </row>
    <row r="588" spans="1:16" hidden="1" x14ac:dyDescent="0.25">
      <c r="A588" s="699"/>
      <c r="B588" s="700"/>
      <c r="C588" s="724">
        <f>+'Running Costs'!C15</f>
        <v>0</v>
      </c>
      <c r="D588" s="724">
        <f>+'Running Costs'!D15</f>
        <v>0</v>
      </c>
      <c r="E588" s="738">
        <f>+'Running Costs'!G15</f>
        <v>0</v>
      </c>
      <c r="F588" s="720"/>
      <c r="G588" s="720"/>
      <c r="H588" s="720"/>
      <c r="I588" s="720"/>
      <c r="J588" s="728">
        <f t="shared" si="37"/>
        <v>0</v>
      </c>
      <c r="P588" s="698">
        <f t="shared" si="35"/>
        <v>1</v>
      </c>
    </row>
    <row r="589" spans="1:16" hidden="1" x14ac:dyDescent="0.25">
      <c r="A589" s="699"/>
      <c r="B589" s="700"/>
      <c r="C589" s="724">
        <f>+'Running Costs'!C16</f>
        <v>0</v>
      </c>
      <c r="D589" s="724">
        <f>+'Running Costs'!D16</f>
        <v>0</v>
      </c>
      <c r="E589" s="738">
        <f>+'Running Costs'!G16</f>
        <v>0</v>
      </c>
      <c r="F589" s="720"/>
      <c r="G589" s="720"/>
      <c r="H589" s="720"/>
      <c r="I589" s="720"/>
      <c r="J589" s="728">
        <f t="shared" si="37"/>
        <v>0</v>
      </c>
      <c r="P589" s="698">
        <f t="shared" si="35"/>
        <v>1</v>
      </c>
    </row>
    <row r="590" spans="1:16" hidden="1" x14ac:dyDescent="0.25">
      <c r="A590" s="699"/>
      <c r="B590" s="700"/>
      <c r="C590" s="724">
        <f>+'Running Costs'!C17</f>
        <v>0</v>
      </c>
      <c r="D590" s="724">
        <f>+'Running Costs'!D17</f>
        <v>0</v>
      </c>
      <c r="E590" s="738">
        <f>+'Running Costs'!G17</f>
        <v>0</v>
      </c>
      <c r="F590" s="720"/>
      <c r="G590" s="720"/>
      <c r="H590" s="720"/>
      <c r="I590" s="720"/>
      <c r="J590" s="728">
        <f t="shared" si="37"/>
        <v>0</v>
      </c>
      <c r="P590" s="698">
        <f t="shared" si="35"/>
        <v>1</v>
      </c>
    </row>
    <row r="591" spans="1:16" hidden="1" x14ac:dyDescent="0.25">
      <c r="A591" s="699"/>
      <c r="B591" s="700"/>
      <c r="C591" s="724">
        <f>+'Running Costs'!C18</f>
        <v>0</v>
      </c>
      <c r="D591" s="724">
        <f>+'Running Costs'!D18</f>
        <v>0</v>
      </c>
      <c r="E591" s="738">
        <f>+'Running Costs'!G18</f>
        <v>0</v>
      </c>
      <c r="F591" s="720"/>
      <c r="G591" s="720"/>
      <c r="H591" s="720"/>
      <c r="I591" s="720"/>
      <c r="J591" s="728">
        <f t="shared" si="37"/>
        <v>0</v>
      </c>
      <c r="P591" s="698">
        <f t="shared" si="35"/>
        <v>1</v>
      </c>
    </row>
    <row r="592" spans="1:16" hidden="1" x14ac:dyDescent="0.25">
      <c r="A592" s="699"/>
      <c r="B592" s="700"/>
      <c r="C592" s="724">
        <f>+'Running Costs'!C19</f>
        <v>0</v>
      </c>
      <c r="D592" s="724">
        <f>+'Running Costs'!D19</f>
        <v>0</v>
      </c>
      <c r="E592" s="738">
        <f>+'Running Costs'!G19</f>
        <v>0</v>
      </c>
      <c r="F592" s="720"/>
      <c r="G592" s="720"/>
      <c r="H592" s="720"/>
      <c r="I592" s="720"/>
      <c r="J592" s="728">
        <f t="shared" si="37"/>
        <v>0</v>
      </c>
      <c r="P592" s="698">
        <f t="shared" si="35"/>
        <v>1</v>
      </c>
    </row>
    <row r="593" spans="1:16" hidden="1" x14ac:dyDescent="0.25">
      <c r="A593" s="699"/>
      <c r="B593" s="700"/>
      <c r="C593" s="724">
        <f>+'Running Costs'!C20</f>
        <v>0</v>
      </c>
      <c r="D593" s="724">
        <f>+'Running Costs'!D20</f>
        <v>0</v>
      </c>
      <c r="E593" s="738">
        <f>+'Running Costs'!G20</f>
        <v>0</v>
      </c>
      <c r="F593" s="720"/>
      <c r="G593" s="720"/>
      <c r="H593" s="720"/>
      <c r="I593" s="720"/>
      <c r="J593" s="728">
        <f t="shared" si="37"/>
        <v>0</v>
      </c>
      <c r="P593" s="698">
        <f t="shared" si="35"/>
        <v>1</v>
      </c>
    </row>
    <row r="594" spans="1:16" hidden="1" x14ac:dyDescent="0.25">
      <c r="A594" s="699"/>
      <c r="B594" s="700"/>
      <c r="C594" s="724">
        <f>+'Running Costs'!C21</f>
        <v>0</v>
      </c>
      <c r="D594" s="724">
        <f>+'Running Costs'!D21</f>
        <v>0</v>
      </c>
      <c r="E594" s="738">
        <f>+'Running Costs'!G21</f>
        <v>0</v>
      </c>
      <c r="F594" s="720"/>
      <c r="G594" s="720"/>
      <c r="H594" s="720"/>
      <c r="I594" s="720"/>
      <c r="J594" s="728">
        <f t="shared" si="37"/>
        <v>0</v>
      </c>
      <c r="P594" s="698">
        <f t="shared" si="35"/>
        <v>1</v>
      </c>
    </row>
    <row r="595" spans="1:16" hidden="1" x14ac:dyDescent="0.25">
      <c r="A595" s="699"/>
      <c r="B595" s="700" t="str">
        <f>+B581</f>
        <v>ZK113.K293.C700</v>
      </c>
      <c r="C595" s="724">
        <f>+'Running Costs'!C22</f>
        <v>0</v>
      </c>
      <c r="D595" s="724">
        <f>+'Running Costs'!D22</f>
        <v>0</v>
      </c>
      <c r="E595" s="738">
        <f>+'Running Costs'!G22</f>
        <v>0</v>
      </c>
      <c r="F595" s="720"/>
      <c r="G595" s="720"/>
      <c r="H595" s="720"/>
      <c r="I595" s="720"/>
      <c r="J595" s="728">
        <f t="shared" si="37"/>
        <v>0</v>
      </c>
      <c r="P595" s="698">
        <f t="shared" si="35"/>
        <v>1</v>
      </c>
    </row>
    <row r="596" spans="1:16" hidden="1" x14ac:dyDescent="0.25">
      <c r="A596" s="739"/>
      <c r="B596" s="740"/>
      <c r="C596" s="741" t="s">
        <v>301</v>
      </c>
      <c r="D596" s="741"/>
      <c r="E596" s="742"/>
      <c r="F596" s="720">
        <f>+IFERROR(VLOOKUP($B595,'[2]Sum table'!$A:$E,4,FALSE),0)</f>
        <v>0</v>
      </c>
      <c r="G596" s="720">
        <f>+IFERROR(VLOOKUP($B595,'[2]Sum table'!$A:$E,5,FALSE),0)</f>
        <v>0</v>
      </c>
      <c r="H596" s="720"/>
      <c r="I596" s="720">
        <f>+IFERROR(VLOOKUP($B595,'[2]Sum table'!$A:$F,6,FALSE),0)</f>
        <v>0</v>
      </c>
      <c r="J596" s="721"/>
      <c r="P596" s="698">
        <f t="shared" si="35"/>
        <v>1</v>
      </c>
    </row>
    <row r="597" spans="1:16" hidden="1" x14ac:dyDescent="0.25">
      <c r="A597" s="722" t="s">
        <v>233</v>
      </c>
      <c r="B597" s="715" t="str">
        <f>+'Running Costs'!B24</f>
        <v>ZK113.K294.C700</v>
      </c>
      <c r="C597" s="716" t="s">
        <v>234</v>
      </c>
      <c r="D597" s="716"/>
      <c r="E597" s="717">
        <f>SUM(E598:E613)</f>
        <v>0</v>
      </c>
      <c r="F597" s="718">
        <f>SUM(F598:F613)</f>
        <v>0</v>
      </c>
      <c r="G597" s="718">
        <f>SUM(G598:G613)</f>
        <v>0</v>
      </c>
      <c r="H597" s="718">
        <f>+E597-F597-G597</f>
        <v>0</v>
      </c>
      <c r="I597" s="718">
        <f>SUM(I598:I613)</f>
        <v>0</v>
      </c>
      <c r="J597" s="719">
        <f>+H597-I597</f>
        <v>0</v>
      </c>
      <c r="P597" s="698">
        <f t="shared" si="35"/>
        <v>1</v>
      </c>
    </row>
    <row r="598" spans="1:16" hidden="1" x14ac:dyDescent="0.25">
      <c r="A598" s="699"/>
      <c r="B598" s="700"/>
      <c r="C598" s="724">
        <f>+'Running Costs'!C25</f>
        <v>0</v>
      </c>
      <c r="D598" s="724">
        <f>+'Running Costs'!D25</f>
        <v>0</v>
      </c>
      <c r="E598" s="738">
        <f>+'Running Costs'!G25</f>
        <v>0</v>
      </c>
      <c r="F598" s="720"/>
      <c r="G598" s="720"/>
      <c r="H598" s="720"/>
      <c r="I598" s="720"/>
      <c r="J598" s="728">
        <f t="shared" ref="J598:J612" si="38">+E598-F598-G598-I598</f>
        <v>0</v>
      </c>
      <c r="P598" s="698">
        <f t="shared" si="35"/>
        <v>1</v>
      </c>
    </row>
    <row r="599" spans="1:16" hidden="1" x14ac:dyDescent="0.25">
      <c r="A599" s="699"/>
      <c r="B599" s="700"/>
      <c r="C599" s="724">
        <f>+'Running Costs'!C26</f>
        <v>0</v>
      </c>
      <c r="D599" s="724">
        <f>+'Running Costs'!D26</f>
        <v>0</v>
      </c>
      <c r="E599" s="738">
        <f>+'Running Costs'!G26</f>
        <v>0</v>
      </c>
      <c r="F599" s="727"/>
      <c r="G599" s="727"/>
      <c r="H599" s="727"/>
      <c r="I599" s="727"/>
      <c r="J599" s="728">
        <f t="shared" si="38"/>
        <v>0</v>
      </c>
      <c r="P599" s="698">
        <f t="shared" si="35"/>
        <v>1</v>
      </c>
    </row>
    <row r="600" spans="1:16" hidden="1" x14ac:dyDescent="0.25">
      <c r="A600" s="699"/>
      <c r="B600" s="700"/>
      <c r="C600" s="724">
        <f>+'Running Costs'!C27</f>
        <v>0</v>
      </c>
      <c r="D600" s="724">
        <f>+'Running Costs'!D27</f>
        <v>0</v>
      </c>
      <c r="E600" s="738">
        <f>+'Running Costs'!G27</f>
        <v>0</v>
      </c>
      <c r="F600" s="727"/>
      <c r="G600" s="720"/>
      <c r="H600" s="720"/>
      <c r="I600" s="720"/>
      <c r="J600" s="728">
        <f t="shared" si="38"/>
        <v>0</v>
      </c>
      <c r="P600" s="698">
        <f t="shared" si="35"/>
        <v>1</v>
      </c>
    </row>
    <row r="601" spans="1:16" hidden="1" x14ac:dyDescent="0.25">
      <c r="A601" s="699"/>
      <c r="B601" s="700"/>
      <c r="C601" s="724">
        <f>+'Running Costs'!C28</f>
        <v>0</v>
      </c>
      <c r="D601" s="724">
        <f>+'Running Costs'!D28</f>
        <v>0</v>
      </c>
      <c r="E601" s="738">
        <f>+'Running Costs'!G28</f>
        <v>0</v>
      </c>
      <c r="F601" s="727"/>
      <c r="G601" s="727"/>
      <c r="H601" s="727"/>
      <c r="I601" s="727"/>
      <c r="J601" s="728">
        <f t="shared" si="38"/>
        <v>0</v>
      </c>
      <c r="P601" s="698">
        <f t="shared" si="35"/>
        <v>1</v>
      </c>
    </row>
    <row r="602" spans="1:16" hidden="1" x14ac:dyDescent="0.25">
      <c r="A602" s="699"/>
      <c r="B602" s="700"/>
      <c r="C602" s="724">
        <f>+'Running Costs'!C29</f>
        <v>0</v>
      </c>
      <c r="D602" s="724">
        <f>+'Running Costs'!D29</f>
        <v>0</v>
      </c>
      <c r="E602" s="738">
        <f>+'Running Costs'!G29</f>
        <v>0</v>
      </c>
      <c r="F602" s="727"/>
      <c r="G602" s="727"/>
      <c r="H602" s="727"/>
      <c r="I602" s="727"/>
      <c r="J602" s="728">
        <f t="shared" si="38"/>
        <v>0</v>
      </c>
      <c r="P602" s="698">
        <f t="shared" si="35"/>
        <v>1</v>
      </c>
    </row>
    <row r="603" spans="1:16" hidden="1" x14ac:dyDescent="0.25">
      <c r="A603" s="699"/>
      <c r="B603" s="700"/>
      <c r="C603" s="724">
        <f>+'Running Costs'!C30</f>
        <v>0</v>
      </c>
      <c r="D603" s="724">
        <f>+'Running Costs'!D30</f>
        <v>0</v>
      </c>
      <c r="E603" s="738">
        <f>+'Running Costs'!G30</f>
        <v>0</v>
      </c>
      <c r="F603" s="727"/>
      <c r="G603" s="727"/>
      <c r="H603" s="727"/>
      <c r="I603" s="727"/>
      <c r="J603" s="728">
        <f t="shared" si="38"/>
        <v>0</v>
      </c>
      <c r="P603" s="698">
        <f t="shared" si="35"/>
        <v>1</v>
      </c>
    </row>
    <row r="604" spans="1:16" hidden="1" x14ac:dyDescent="0.25">
      <c r="A604" s="699"/>
      <c r="B604" s="700"/>
      <c r="C604" s="724">
        <f>+'Running Costs'!C31</f>
        <v>0</v>
      </c>
      <c r="D604" s="724">
        <f>+'Running Costs'!D31</f>
        <v>0</v>
      </c>
      <c r="E604" s="738">
        <f>+'Running Costs'!G31</f>
        <v>0</v>
      </c>
      <c r="F604" s="727"/>
      <c r="G604" s="727"/>
      <c r="H604" s="727"/>
      <c r="I604" s="727"/>
      <c r="J604" s="728">
        <f t="shared" si="38"/>
        <v>0</v>
      </c>
      <c r="P604" s="698">
        <f t="shared" si="35"/>
        <v>1</v>
      </c>
    </row>
    <row r="605" spans="1:16" hidden="1" x14ac:dyDescent="0.25">
      <c r="A605" s="699"/>
      <c r="B605" s="700"/>
      <c r="C605" s="724">
        <f>+'Running Costs'!C32</f>
        <v>0</v>
      </c>
      <c r="D605" s="724">
        <f>+'Running Costs'!D32</f>
        <v>0</v>
      </c>
      <c r="E605" s="738">
        <f>+'Running Costs'!G32</f>
        <v>0</v>
      </c>
      <c r="F605" s="727"/>
      <c r="G605" s="727"/>
      <c r="H605" s="727"/>
      <c r="I605" s="727"/>
      <c r="J605" s="728">
        <f t="shared" si="38"/>
        <v>0</v>
      </c>
      <c r="P605" s="698">
        <f t="shared" si="35"/>
        <v>1</v>
      </c>
    </row>
    <row r="606" spans="1:16" hidden="1" x14ac:dyDescent="0.25">
      <c r="A606" s="703"/>
      <c r="B606" s="704"/>
      <c r="C606" s="724">
        <f>+'Running Costs'!C33</f>
        <v>0</v>
      </c>
      <c r="D606" s="724">
        <f>+'Running Costs'!D33</f>
        <v>0</v>
      </c>
      <c r="E606" s="738">
        <f>+'Running Costs'!G33</f>
        <v>0</v>
      </c>
      <c r="F606" s="727"/>
      <c r="G606" s="727"/>
      <c r="H606" s="727"/>
      <c r="I606" s="727"/>
      <c r="J606" s="728">
        <f t="shared" si="38"/>
        <v>0</v>
      </c>
      <c r="P606" s="698">
        <f t="shared" si="35"/>
        <v>1</v>
      </c>
    </row>
    <row r="607" spans="1:16" hidden="1" x14ac:dyDescent="0.25">
      <c r="A607" s="703"/>
      <c r="B607" s="704"/>
      <c r="C607" s="724">
        <f>+'Running Costs'!C34</f>
        <v>0</v>
      </c>
      <c r="D607" s="724">
        <f>+'Running Costs'!D34</f>
        <v>0</v>
      </c>
      <c r="E607" s="738">
        <f>+'Running Costs'!G34</f>
        <v>0</v>
      </c>
      <c r="F607" s="727"/>
      <c r="G607" s="727"/>
      <c r="H607" s="727"/>
      <c r="I607" s="727"/>
      <c r="J607" s="728">
        <f t="shared" si="38"/>
        <v>0</v>
      </c>
      <c r="P607" s="698">
        <f t="shared" si="35"/>
        <v>1</v>
      </c>
    </row>
    <row r="608" spans="1:16" hidden="1" x14ac:dyDescent="0.25">
      <c r="A608" s="699"/>
      <c r="B608" s="700"/>
      <c r="C608" s="724">
        <f>+'Running Costs'!C35</f>
        <v>0</v>
      </c>
      <c r="D608" s="724">
        <f>+'Running Costs'!D35</f>
        <v>0</v>
      </c>
      <c r="E608" s="738">
        <f>+'Running Costs'!G35</f>
        <v>0</v>
      </c>
      <c r="F608" s="727"/>
      <c r="G608" s="727"/>
      <c r="H608" s="727"/>
      <c r="I608" s="727"/>
      <c r="J608" s="728">
        <f t="shared" si="38"/>
        <v>0</v>
      </c>
      <c r="P608" s="698">
        <f t="shared" si="35"/>
        <v>1</v>
      </c>
    </row>
    <row r="609" spans="1:16" hidden="1" x14ac:dyDescent="0.25">
      <c r="A609" s="703"/>
      <c r="B609" s="704"/>
      <c r="C609" s="724">
        <f>+'Running Costs'!C36</f>
        <v>0</v>
      </c>
      <c r="D609" s="724">
        <f>+'Running Costs'!D36</f>
        <v>0</v>
      </c>
      <c r="E609" s="738">
        <f>+'Running Costs'!G36</f>
        <v>0</v>
      </c>
      <c r="F609" s="727"/>
      <c r="G609" s="727"/>
      <c r="H609" s="727"/>
      <c r="I609" s="727"/>
      <c r="J609" s="728">
        <f t="shared" si="38"/>
        <v>0</v>
      </c>
      <c r="P609" s="698">
        <f t="shared" si="35"/>
        <v>1</v>
      </c>
    </row>
    <row r="610" spans="1:16" hidden="1" x14ac:dyDescent="0.25">
      <c r="A610" s="703"/>
      <c r="B610" s="704"/>
      <c r="C610" s="724">
        <f>+'Running Costs'!C37</f>
        <v>0</v>
      </c>
      <c r="D610" s="724">
        <f>+'Running Costs'!D37</f>
        <v>0</v>
      </c>
      <c r="E610" s="738">
        <f>+'Running Costs'!G37</f>
        <v>0</v>
      </c>
      <c r="F610" s="727"/>
      <c r="G610" s="727"/>
      <c r="H610" s="727"/>
      <c r="I610" s="727"/>
      <c r="J610" s="728">
        <f t="shared" si="38"/>
        <v>0</v>
      </c>
      <c r="P610" s="698">
        <f t="shared" si="35"/>
        <v>1</v>
      </c>
    </row>
    <row r="611" spans="1:16" hidden="1" x14ac:dyDescent="0.25">
      <c r="A611" s="699"/>
      <c r="B611" s="700"/>
      <c r="C611" s="724">
        <f>+'Running Costs'!C38</f>
        <v>0</v>
      </c>
      <c r="D611" s="724">
        <f>+'Running Costs'!D38</f>
        <v>0</v>
      </c>
      <c r="E611" s="738">
        <f>+'Running Costs'!G38</f>
        <v>0</v>
      </c>
      <c r="F611" s="727"/>
      <c r="G611" s="727"/>
      <c r="H611" s="727"/>
      <c r="I611" s="727"/>
      <c r="J611" s="728">
        <f t="shared" si="38"/>
        <v>0</v>
      </c>
      <c r="P611" s="698">
        <f t="shared" si="35"/>
        <v>1</v>
      </c>
    </row>
    <row r="612" spans="1:16" hidden="1" x14ac:dyDescent="0.25">
      <c r="A612" s="703"/>
      <c r="B612" s="704" t="str">
        <f>+B597</f>
        <v>ZK113.K294.C700</v>
      </c>
      <c r="C612" s="724">
        <f>+'Running Costs'!C39</f>
        <v>0</v>
      </c>
      <c r="D612" s="724">
        <f>+'Running Costs'!D39</f>
        <v>0</v>
      </c>
      <c r="E612" s="738">
        <f>+'Running Costs'!G39</f>
        <v>0</v>
      </c>
      <c r="F612" s="727"/>
      <c r="G612" s="720"/>
      <c r="H612" s="720"/>
      <c r="I612" s="720"/>
      <c r="J612" s="728">
        <f t="shared" si="38"/>
        <v>0</v>
      </c>
      <c r="P612" s="698">
        <f t="shared" ref="P612:P649" si="39">+IF(SUM(E612:I612)=0,1,0)</f>
        <v>1</v>
      </c>
    </row>
    <row r="613" spans="1:16" hidden="1" x14ac:dyDescent="0.25">
      <c r="A613" s="739"/>
      <c r="B613" s="740"/>
      <c r="C613" s="743" t="s">
        <v>301</v>
      </c>
      <c r="D613" s="743"/>
      <c r="E613" s="738"/>
      <c r="F613" s="720">
        <f>+IFERROR(VLOOKUP($B612,'[2]Sum table'!$A:$E,4,FALSE),0)</f>
        <v>0</v>
      </c>
      <c r="G613" s="720">
        <f>+IFERROR(VLOOKUP($B612,'[2]Sum table'!$A:$E,5,FALSE),0)</f>
        <v>0</v>
      </c>
      <c r="H613" s="720"/>
      <c r="I613" s="720">
        <f>+IFERROR(VLOOKUP($B612,'[2]Sum table'!$A:$F,6,FALSE),0)</f>
        <v>0</v>
      </c>
      <c r="J613" s="721"/>
      <c r="P613" s="698">
        <f t="shared" si="39"/>
        <v>1</v>
      </c>
    </row>
    <row r="614" spans="1:16" hidden="1" x14ac:dyDescent="0.25">
      <c r="A614" s="722" t="s">
        <v>235</v>
      </c>
      <c r="B614" s="715" t="str">
        <f>+'Running Costs'!B41</f>
        <v>ZK113.K295.C700</v>
      </c>
      <c r="C614" s="716" t="s">
        <v>236</v>
      </c>
      <c r="D614" s="716"/>
      <c r="E614" s="717">
        <f>SUM(E615:E625)</f>
        <v>0</v>
      </c>
      <c r="F614" s="717">
        <f>SUM(F615:F625)</f>
        <v>0</v>
      </c>
      <c r="G614" s="717">
        <f>SUM(G615:G625)</f>
        <v>0</v>
      </c>
      <c r="H614" s="718">
        <f>+E614-F614-G614</f>
        <v>0</v>
      </c>
      <c r="I614" s="717">
        <f>SUM(I615:I625)</f>
        <v>0</v>
      </c>
      <c r="J614" s="719">
        <f>+H614-I614</f>
        <v>0</v>
      </c>
      <c r="P614" s="698">
        <f t="shared" si="39"/>
        <v>1</v>
      </c>
    </row>
    <row r="615" spans="1:16" hidden="1" x14ac:dyDescent="0.25">
      <c r="A615" s="703"/>
      <c r="B615" s="704"/>
      <c r="C615" s="724">
        <f>+'Running Costs'!C42</f>
        <v>0</v>
      </c>
      <c r="D615" s="724">
        <f>+'Running Costs'!D42</f>
        <v>0</v>
      </c>
      <c r="E615" s="738">
        <f>+'Running Costs'!G42</f>
        <v>0</v>
      </c>
      <c r="F615" s="720"/>
      <c r="G615" s="727"/>
      <c r="H615" s="727"/>
      <c r="I615" s="727"/>
      <c r="J615" s="728">
        <f t="shared" ref="J615:J624" si="40">+E615-F615-G615-I615</f>
        <v>0</v>
      </c>
      <c r="P615" s="698">
        <f t="shared" si="39"/>
        <v>1</v>
      </c>
    </row>
    <row r="616" spans="1:16" hidden="1" x14ac:dyDescent="0.25">
      <c r="A616" s="703"/>
      <c r="B616" s="704"/>
      <c r="C616" s="724">
        <f>+'Running Costs'!C43</f>
        <v>0</v>
      </c>
      <c r="D616" s="724">
        <f>+'Running Costs'!D43</f>
        <v>0</v>
      </c>
      <c r="E616" s="738">
        <f>+'Running Costs'!G43</f>
        <v>0</v>
      </c>
      <c r="F616" s="727"/>
      <c r="G616" s="727"/>
      <c r="H616" s="727"/>
      <c r="I616" s="727"/>
      <c r="J616" s="728">
        <f t="shared" si="40"/>
        <v>0</v>
      </c>
      <c r="P616" s="698">
        <f t="shared" si="39"/>
        <v>1</v>
      </c>
    </row>
    <row r="617" spans="1:16" hidden="1" x14ac:dyDescent="0.25">
      <c r="A617" s="699"/>
      <c r="B617" s="700" t="str">
        <f>+B614</f>
        <v>ZK113.K295.C700</v>
      </c>
      <c r="C617" s="724">
        <f>+'Running Costs'!C44</f>
        <v>0</v>
      </c>
      <c r="D617" s="724">
        <f>+'Running Costs'!D44</f>
        <v>0</v>
      </c>
      <c r="E617" s="738">
        <f>+'Running Costs'!G44</f>
        <v>0</v>
      </c>
      <c r="F617" s="727"/>
      <c r="G617" s="727"/>
      <c r="H617" s="727"/>
      <c r="I617" s="727"/>
      <c r="J617" s="728">
        <f t="shared" si="40"/>
        <v>0</v>
      </c>
      <c r="P617" s="698">
        <f t="shared" si="39"/>
        <v>1</v>
      </c>
    </row>
    <row r="618" spans="1:16" hidden="1" x14ac:dyDescent="0.25">
      <c r="A618" s="699"/>
      <c r="B618" s="700"/>
      <c r="C618" s="724">
        <f>+'Running Costs'!C45</f>
        <v>0</v>
      </c>
      <c r="D618" s="724">
        <f>+'Running Costs'!D45</f>
        <v>0</v>
      </c>
      <c r="E618" s="738">
        <f>+'Running Costs'!G45</f>
        <v>0</v>
      </c>
      <c r="F618" s="720"/>
      <c r="G618" s="720"/>
      <c r="H618" s="720"/>
      <c r="I618" s="720"/>
      <c r="J618" s="728">
        <f t="shared" si="40"/>
        <v>0</v>
      </c>
      <c r="P618" s="698">
        <f t="shared" si="39"/>
        <v>1</v>
      </c>
    </row>
    <row r="619" spans="1:16" hidden="1" x14ac:dyDescent="0.25">
      <c r="A619" s="699"/>
      <c r="B619" s="700"/>
      <c r="C619" s="724">
        <f>+'Running Costs'!C46</f>
        <v>0</v>
      </c>
      <c r="D619" s="724">
        <f>+'Running Costs'!D46</f>
        <v>0</v>
      </c>
      <c r="E619" s="738">
        <f>+'Running Costs'!G46</f>
        <v>0</v>
      </c>
      <c r="F619" s="727"/>
      <c r="G619" s="727"/>
      <c r="H619" s="727"/>
      <c r="I619" s="727"/>
      <c r="J619" s="728">
        <f t="shared" si="40"/>
        <v>0</v>
      </c>
      <c r="P619" s="698">
        <f t="shared" si="39"/>
        <v>1</v>
      </c>
    </row>
    <row r="620" spans="1:16" hidden="1" x14ac:dyDescent="0.25">
      <c r="A620" s="699"/>
      <c r="B620" s="700"/>
      <c r="C620" s="724">
        <f>+'Running Costs'!C47</f>
        <v>0</v>
      </c>
      <c r="D620" s="724">
        <f>+'Running Costs'!D47</f>
        <v>0</v>
      </c>
      <c r="E620" s="738">
        <f>+'Running Costs'!G47</f>
        <v>0</v>
      </c>
      <c r="F620" s="727"/>
      <c r="G620" s="720"/>
      <c r="H620" s="720"/>
      <c r="I620" s="720"/>
      <c r="J620" s="728">
        <f t="shared" si="40"/>
        <v>0</v>
      </c>
      <c r="P620" s="698">
        <f t="shared" si="39"/>
        <v>1</v>
      </c>
    </row>
    <row r="621" spans="1:16" hidden="1" x14ac:dyDescent="0.25">
      <c r="A621" s="699"/>
      <c r="B621" s="700"/>
      <c r="C621" s="724">
        <f>+'Running Costs'!C48</f>
        <v>0</v>
      </c>
      <c r="D621" s="724">
        <f>+'Running Costs'!D48</f>
        <v>0</v>
      </c>
      <c r="E621" s="738">
        <f>+'Running Costs'!G48</f>
        <v>0</v>
      </c>
      <c r="F621" s="727"/>
      <c r="G621" s="727"/>
      <c r="H621" s="727"/>
      <c r="I621" s="727"/>
      <c r="J621" s="728">
        <f t="shared" si="40"/>
        <v>0</v>
      </c>
      <c r="P621" s="698">
        <f t="shared" si="39"/>
        <v>1</v>
      </c>
    </row>
    <row r="622" spans="1:16" hidden="1" x14ac:dyDescent="0.25">
      <c r="A622" s="699"/>
      <c r="B622" s="700"/>
      <c r="C622" s="724">
        <f>+'Running Costs'!C49</f>
        <v>0</v>
      </c>
      <c r="D622" s="724">
        <f>+'Running Costs'!D49</f>
        <v>0</v>
      </c>
      <c r="E622" s="738">
        <f>+'Running Costs'!G49</f>
        <v>0</v>
      </c>
      <c r="F622" s="727"/>
      <c r="G622" s="727"/>
      <c r="H622" s="727"/>
      <c r="I622" s="727"/>
      <c r="J622" s="728">
        <f t="shared" si="40"/>
        <v>0</v>
      </c>
      <c r="P622" s="698">
        <f t="shared" si="39"/>
        <v>1</v>
      </c>
    </row>
    <row r="623" spans="1:16" hidden="1" x14ac:dyDescent="0.25">
      <c r="A623" s="699"/>
      <c r="B623" s="700"/>
      <c r="C623" s="724">
        <f>+'Running Costs'!C50</f>
        <v>0</v>
      </c>
      <c r="D623" s="724">
        <f>+'Running Costs'!D50</f>
        <v>0</v>
      </c>
      <c r="E623" s="738">
        <f>+'Running Costs'!G50</f>
        <v>0</v>
      </c>
      <c r="F623" s="727"/>
      <c r="G623" s="727"/>
      <c r="H623" s="727"/>
      <c r="I623" s="727"/>
      <c r="J623" s="728">
        <f t="shared" si="40"/>
        <v>0</v>
      </c>
      <c r="P623" s="698">
        <f t="shared" si="39"/>
        <v>1</v>
      </c>
    </row>
    <row r="624" spans="1:16" hidden="1" x14ac:dyDescent="0.25">
      <c r="A624" s="699"/>
      <c r="B624" s="700" t="str">
        <f>+B614</f>
        <v>ZK113.K295.C700</v>
      </c>
      <c r="C624" s="724">
        <f>+'Running Costs'!C51</f>
        <v>0</v>
      </c>
      <c r="D624" s="724">
        <f>+'Running Costs'!D51</f>
        <v>0</v>
      </c>
      <c r="E624" s="738">
        <f>+'Running Costs'!G51</f>
        <v>0</v>
      </c>
      <c r="F624" s="727"/>
      <c r="G624" s="727"/>
      <c r="H624" s="727"/>
      <c r="I624" s="727"/>
      <c r="J624" s="728">
        <f t="shared" si="40"/>
        <v>0</v>
      </c>
      <c r="P624" s="698">
        <f t="shared" si="39"/>
        <v>1</v>
      </c>
    </row>
    <row r="625" spans="1:16" hidden="1" x14ac:dyDescent="0.25">
      <c r="A625" s="739"/>
      <c r="B625" s="740"/>
      <c r="C625" s="743" t="s">
        <v>301</v>
      </c>
      <c r="D625" s="743"/>
      <c r="E625" s="738"/>
      <c r="F625" s="720">
        <f>+IFERROR(VLOOKUP($B624,'[2]Sum table'!$A:$E,4,FALSE),0)</f>
        <v>0</v>
      </c>
      <c r="G625" s="720">
        <f>+IFERROR(VLOOKUP($B624,'[2]Sum table'!$A:$E,5,FALSE),0)</f>
        <v>0</v>
      </c>
      <c r="H625" s="720"/>
      <c r="I625" s="720">
        <f>+IFERROR(VLOOKUP($B624,'[2]Sum table'!$A:$F,6,FALSE),0)</f>
        <v>0</v>
      </c>
      <c r="J625" s="721"/>
      <c r="P625" s="698">
        <f t="shared" si="39"/>
        <v>1</v>
      </c>
    </row>
    <row r="626" spans="1:16" x14ac:dyDescent="0.25">
      <c r="A626" s="722" t="s">
        <v>237</v>
      </c>
      <c r="B626" s="715" t="str">
        <f>+'Admin &amp; Misc'!B8</f>
        <v>ZK114.K299.C700</v>
      </c>
      <c r="C626" s="716" t="s">
        <v>238</v>
      </c>
      <c r="D626" s="716"/>
      <c r="E626" s="723">
        <f>SUM(E627:E631)</f>
        <v>2400</v>
      </c>
      <c r="F626" s="723">
        <f>SUM(F627:F643)</f>
        <v>0</v>
      </c>
      <c r="G626" s="723">
        <f>SUM(G627:G643)</f>
        <v>15.02</v>
      </c>
      <c r="H626" s="718">
        <f>+E626-F626-G626</f>
        <v>2384.98</v>
      </c>
      <c r="I626" s="723">
        <f>SUM(I627:I643)</f>
        <v>0</v>
      </c>
      <c r="J626" s="719">
        <f>+H626-I626</f>
        <v>2384.98</v>
      </c>
      <c r="P626" s="698">
        <f t="shared" si="39"/>
        <v>0</v>
      </c>
    </row>
    <row r="627" spans="1:16" x14ac:dyDescent="0.25">
      <c r="A627" s="699"/>
      <c r="B627" s="700"/>
      <c r="C627" s="724" t="str">
        <f>+'Admin &amp; Misc'!C9</f>
        <v>Venue Team support</v>
      </c>
      <c r="D627" s="724">
        <f>+'Admin &amp; Misc'!D9</f>
        <v>0</v>
      </c>
      <c r="E627" s="726">
        <f>+'Admin &amp; Misc'!G9</f>
        <v>2400</v>
      </c>
      <c r="F627" s="701"/>
      <c r="G627" s="701"/>
      <c r="H627" s="701"/>
      <c r="I627" s="701"/>
      <c r="J627" s="706">
        <f t="shared" ref="J627:J642" si="41">+E627-F627-G627-I627</f>
        <v>2400</v>
      </c>
      <c r="P627" s="698">
        <f t="shared" si="39"/>
        <v>0</v>
      </c>
    </row>
    <row r="628" spans="1:16" x14ac:dyDescent="0.25">
      <c r="A628" s="699"/>
      <c r="B628" s="700"/>
      <c r="C628" s="724" t="str">
        <f>+'Admin &amp; Misc'!C10</f>
        <v>Project Administrator</v>
      </c>
      <c r="D628" s="724">
        <f>+'Admin &amp; Misc'!D10</f>
        <v>0</v>
      </c>
      <c r="E628" s="738">
        <f>+'Admin &amp; Misc'!G10</f>
        <v>18750</v>
      </c>
      <c r="F628" s="720"/>
      <c r="G628" s="720"/>
      <c r="H628" s="720"/>
      <c r="I628" s="720"/>
      <c r="J628" s="728">
        <f t="shared" si="41"/>
        <v>18750</v>
      </c>
      <c r="P628" s="698">
        <f t="shared" si="39"/>
        <v>0</v>
      </c>
    </row>
    <row r="629" spans="1:16" x14ac:dyDescent="0.25">
      <c r="A629" s="699"/>
      <c r="B629" s="700"/>
      <c r="C629" s="724" t="str">
        <f>+'Admin &amp; Misc'!C11</f>
        <v>Tech Co-ordinator</v>
      </c>
      <c r="D629" s="724">
        <f>+'Admin &amp; Misc'!D11</f>
        <v>0</v>
      </c>
      <c r="E629" s="738">
        <f>+'Admin &amp; Misc'!G11</f>
        <v>24000</v>
      </c>
      <c r="F629" s="720"/>
      <c r="G629" s="720"/>
      <c r="H629" s="720"/>
      <c r="I629" s="720"/>
      <c r="J629" s="728">
        <f t="shared" si="41"/>
        <v>24000</v>
      </c>
      <c r="P629" s="698">
        <f t="shared" si="39"/>
        <v>0</v>
      </c>
    </row>
    <row r="630" spans="1:16" x14ac:dyDescent="0.25">
      <c r="A630" s="699"/>
      <c r="B630" s="700"/>
      <c r="C630" s="724" t="str">
        <f>+'Admin &amp; Misc'!C12</f>
        <v>Reduce as per agreement with HD</v>
      </c>
      <c r="D630" s="724" t="str">
        <f>+'Admin &amp; Misc'!D12</f>
        <v>Tfr to salary</v>
      </c>
      <c r="E630" s="738">
        <f>+'Admin &amp; Misc'!G12</f>
        <v>-24000</v>
      </c>
      <c r="F630" s="720"/>
      <c r="G630" s="720"/>
      <c r="H630" s="720"/>
      <c r="I630" s="720"/>
      <c r="J630" s="728">
        <f t="shared" si="41"/>
        <v>-24000</v>
      </c>
      <c r="P630" s="698">
        <f t="shared" si="39"/>
        <v>0</v>
      </c>
    </row>
    <row r="631" spans="1:16" x14ac:dyDescent="0.25">
      <c r="A631" s="699"/>
      <c r="B631" s="700"/>
      <c r="C631" s="724" t="str">
        <f>+'Admin &amp; Misc'!C13</f>
        <v>Reduce as per agreement with HD</v>
      </c>
      <c r="D631" s="724">
        <f>+'Admin &amp; Misc'!D13</f>
        <v>0</v>
      </c>
      <c r="E631" s="738">
        <f>+'Admin &amp; Misc'!G13</f>
        <v>-18750</v>
      </c>
      <c r="F631" s="720"/>
      <c r="G631" s="720"/>
      <c r="H631" s="720"/>
      <c r="I631" s="720"/>
      <c r="J631" s="728">
        <f t="shared" si="41"/>
        <v>-18750</v>
      </c>
      <c r="P631" s="698">
        <f t="shared" si="39"/>
        <v>0</v>
      </c>
    </row>
    <row r="632" spans="1:16" hidden="1" x14ac:dyDescent="0.25">
      <c r="A632" s="699"/>
      <c r="B632" s="700"/>
      <c r="C632" s="724">
        <f>+'Admin &amp; Misc'!C14</f>
        <v>0</v>
      </c>
      <c r="D632" s="724">
        <f>+'Admin &amp; Misc'!D14</f>
        <v>0</v>
      </c>
      <c r="E632" s="738">
        <f>+'Admin &amp; Misc'!G14</f>
        <v>0</v>
      </c>
      <c r="F632" s="720"/>
      <c r="G632" s="720"/>
      <c r="H632" s="720"/>
      <c r="I632" s="720"/>
      <c r="J632" s="728">
        <f t="shared" si="41"/>
        <v>0</v>
      </c>
      <c r="P632" s="698">
        <f t="shared" si="39"/>
        <v>1</v>
      </c>
    </row>
    <row r="633" spans="1:16" hidden="1" x14ac:dyDescent="0.25">
      <c r="A633" s="699"/>
      <c r="B633" s="700"/>
      <c r="C633" s="724">
        <f>+'Admin &amp; Misc'!C15</f>
        <v>0</v>
      </c>
      <c r="D633" s="724">
        <f>+'Admin &amp; Misc'!D15</f>
        <v>0</v>
      </c>
      <c r="E633" s="738">
        <f>+'Admin &amp; Misc'!G15</f>
        <v>0</v>
      </c>
      <c r="F633" s="720"/>
      <c r="G633" s="720"/>
      <c r="H633" s="720"/>
      <c r="I633" s="720"/>
      <c r="J633" s="728">
        <f t="shared" si="41"/>
        <v>0</v>
      </c>
      <c r="P633" s="698">
        <f t="shared" si="39"/>
        <v>1</v>
      </c>
    </row>
    <row r="634" spans="1:16" hidden="1" x14ac:dyDescent="0.25">
      <c r="A634" s="699"/>
      <c r="B634" s="700"/>
      <c r="C634" s="724">
        <f>+'Admin &amp; Misc'!C16</f>
        <v>0</v>
      </c>
      <c r="D634" s="724">
        <f>+'Admin &amp; Misc'!D16</f>
        <v>0</v>
      </c>
      <c r="E634" s="738">
        <f>+'Admin &amp; Misc'!G16</f>
        <v>0</v>
      </c>
      <c r="F634" s="720"/>
      <c r="G634" s="720"/>
      <c r="H634" s="720"/>
      <c r="I634" s="720"/>
      <c r="J634" s="728">
        <f t="shared" si="41"/>
        <v>0</v>
      </c>
      <c r="P634" s="698">
        <f t="shared" si="39"/>
        <v>1</v>
      </c>
    </row>
    <row r="635" spans="1:16" hidden="1" x14ac:dyDescent="0.25">
      <c r="A635" s="699"/>
      <c r="B635" s="700"/>
      <c r="C635" s="724">
        <f>+'Admin &amp; Misc'!C17</f>
        <v>0</v>
      </c>
      <c r="D635" s="724">
        <f>+'Admin &amp; Misc'!D17</f>
        <v>0</v>
      </c>
      <c r="E635" s="738">
        <f>+'Admin &amp; Misc'!G17</f>
        <v>0</v>
      </c>
      <c r="F635" s="720"/>
      <c r="G635" s="720"/>
      <c r="H635" s="720"/>
      <c r="I635" s="720"/>
      <c r="J635" s="728">
        <f t="shared" si="41"/>
        <v>0</v>
      </c>
      <c r="P635" s="698">
        <f t="shared" si="39"/>
        <v>1</v>
      </c>
    </row>
    <row r="636" spans="1:16" hidden="1" x14ac:dyDescent="0.25">
      <c r="A636" s="699"/>
      <c r="B636" s="700"/>
      <c r="C636" s="724">
        <f>+'Admin &amp; Misc'!C18</f>
        <v>0</v>
      </c>
      <c r="D636" s="724">
        <f>+'Admin &amp; Misc'!D18</f>
        <v>0</v>
      </c>
      <c r="E636" s="738">
        <f>+'Admin &amp; Misc'!G18</f>
        <v>0</v>
      </c>
      <c r="F636" s="720"/>
      <c r="G636" s="720"/>
      <c r="H636" s="720"/>
      <c r="I636" s="720"/>
      <c r="J636" s="728">
        <f t="shared" si="41"/>
        <v>0</v>
      </c>
      <c r="P636" s="698">
        <f t="shared" si="39"/>
        <v>1</v>
      </c>
    </row>
    <row r="637" spans="1:16" hidden="1" x14ac:dyDescent="0.25">
      <c r="A637" s="699"/>
      <c r="B637" s="700"/>
      <c r="C637" s="724">
        <f>+'Admin &amp; Misc'!C19</f>
        <v>0</v>
      </c>
      <c r="D637" s="724">
        <f>+'Admin &amp; Misc'!D19</f>
        <v>0</v>
      </c>
      <c r="E637" s="738">
        <f>+'Admin &amp; Misc'!G19</f>
        <v>0</v>
      </c>
      <c r="F637" s="720"/>
      <c r="G637" s="720"/>
      <c r="H637" s="720"/>
      <c r="I637" s="720"/>
      <c r="J637" s="728">
        <f t="shared" si="41"/>
        <v>0</v>
      </c>
      <c r="P637" s="698">
        <f t="shared" si="39"/>
        <v>1</v>
      </c>
    </row>
    <row r="638" spans="1:16" hidden="1" x14ac:dyDescent="0.25">
      <c r="A638" s="699"/>
      <c r="B638" s="700"/>
      <c r="C638" s="724">
        <f>+'Admin &amp; Misc'!C20</f>
        <v>0</v>
      </c>
      <c r="D638" s="724">
        <f>+'Admin &amp; Misc'!D20</f>
        <v>0</v>
      </c>
      <c r="E638" s="738">
        <f>+'Admin &amp; Misc'!G20</f>
        <v>0</v>
      </c>
      <c r="F638" s="720"/>
      <c r="G638" s="720"/>
      <c r="H638" s="720"/>
      <c r="I638" s="720"/>
      <c r="J638" s="728">
        <f t="shared" si="41"/>
        <v>0</v>
      </c>
      <c r="P638" s="698">
        <f t="shared" si="39"/>
        <v>1</v>
      </c>
    </row>
    <row r="639" spans="1:16" hidden="1" x14ac:dyDescent="0.25">
      <c r="A639" s="699"/>
      <c r="B639" s="700"/>
      <c r="C639" s="724">
        <f>+'Admin &amp; Misc'!C21</f>
        <v>0</v>
      </c>
      <c r="D639" s="724">
        <f>+'Admin &amp; Misc'!D21</f>
        <v>0</v>
      </c>
      <c r="E639" s="738">
        <f>+'Admin &amp; Misc'!G21</f>
        <v>0</v>
      </c>
      <c r="F639" s="720"/>
      <c r="G639" s="720"/>
      <c r="H639" s="720"/>
      <c r="I639" s="720"/>
      <c r="J639" s="728">
        <f t="shared" si="41"/>
        <v>0</v>
      </c>
      <c r="P639" s="698">
        <f t="shared" si="39"/>
        <v>1</v>
      </c>
    </row>
    <row r="640" spans="1:16" hidden="1" x14ac:dyDescent="0.25">
      <c r="A640" s="699"/>
      <c r="B640" s="700"/>
      <c r="C640" s="724">
        <f>+'Admin &amp; Misc'!C22</f>
        <v>0</v>
      </c>
      <c r="D640" s="724">
        <f>+'Admin &amp; Misc'!D22</f>
        <v>0</v>
      </c>
      <c r="E640" s="738">
        <f>+'Admin &amp; Misc'!G22</f>
        <v>0</v>
      </c>
      <c r="F640" s="720"/>
      <c r="G640" s="720"/>
      <c r="H640" s="720"/>
      <c r="I640" s="720"/>
      <c r="J640" s="728">
        <f t="shared" si="41"/>
        <v>0</v>
      </c>
      <c r="P640" s="698">
        <f t="shared" si="39"/>
        <v>1</v>
      </c>
    </row>
    <row r="641" spans="1:16" hidden="1" x14ac:dyDescent="0.25">
      <c r="A641" s="699"/>
      <c r="B641" s="700"/>
      <c r="C641" s="724">
        <f>+'Admin &amp; Misc'!C23</f>
        <v>0</v>
      </c>
      <c r="D641" s="724">
        <f>+'Admin &amp; Misc'!D23</f>
        <v>0</v>
      </c>
      <c r="E641" s="738">
        <f>+'Admin &amp; Misc'!G23</f>
        <v>0</v>
      </c>
      <c r="F641" s="720"/>
      <c r="G641" s="720"/>
      <c r="H641" s="720"/>
      <c r="I641" s="720"/>
      <c r="J641" s="728">
        <f t="shared" si="41"/>
        <v>0</v>
      </c>
      <c r="P641" s="698">
        <f t="shared" si="39"/>
        <v>1</v>
      </c>
    </row>
    <row r="642" spans="1:16" hidden="1" x14ac:dyDescent="0.25">
      <c r="A642" s="699"/>
      <c r="B642" s="700" t="str">
        <f>+B626</f>
        <v>ZK114.K299.C700</v>
      </c>
      <c r="C642" s="724">
        <f>+'Admin &amp; Misc'!C24</f>
        <v>0</v>
      </c>
      <c r="D642" s="724">
        <f>+'Admin &amp; Misc'!D24</f>
        <v>0</v>
      </c>
      <c r="E642" s="738">
        <f>+'Admin &amp; Misc'!G24</f>
        <v>0</v>
      </c>
      <c r="F642" s="720"/>
      <c r="G642" s="720"/>
      <c r="H642" s="720"/>
      <c r="I642" s="720"/>
      <c r="J642" s="728">
        <f t="shared" si="41"/>
        <v>0</v>
      </c>
      <c r="P642" s="698">
        <f t="shared" si="39"/>
        <v>1</v>
      </c>
    </row>
    <row r="643" spans="1:16" hidden="1" x14ac:dyDescent="0.25">
      <c r="A643" s="739"/>
      <c r="B643" s="740"/>
      <c r="C643" s="741" t="s">
        <v>301</v>
      </c>
      <c r="D643" s="741"/>
      <c r="E643" s="742"/>
      <c r="F643" s="720">
        <f>+IFERROR(VLOOKUP($B642,'[1]Sum table'!$A:$E,4,FALSE),0)</f>
        <v>0</v>
      </c>
      <c r="G643" s="720">
        <f>+IFERROR(VLOOKUP($B642,'[1]Sum table'!$A:$E,5,FALSE),0)</f>
        <v>15.02</v>
      </c>
      <c r="H643" s="720"/>
      <c r="I643" s="720">
        <f>+IFERROR(VLOOKUP($B642,'[1]Sum table'!$A:$F,6,FALSE),0)</f>
        <v>0</v>
      </c>
      <c r="J643" s="721"/>
      <c r="P643" s="698">
        <f t="shared" si="39"/>
        <v>0</v>
      </c>
    </row>
    <row r="644" spans="1:16" hidden="1" x14ac:dyDescent="0.25">
      <c r="A644" s="722" t="s">
        <v>239</v>
      </c>
      <c r="B644" s="715" t="str">
        <f>+'Admin &amp; Misc'!B26</f>
        <v>ZK114.K130.C700</v>
      </c>
      <c r="C644" s="716" t="s">
        <v>240</v>
      </c>
      <c r="D644" s="716"/>
      <c r="E644" s="717">
        <f>SUM(E645:E649)</f>
        <v>0</v>
      </c>
      <c r="F644" s="718">
        <f>SUM(F645:F649)</f>
        <v>0</v>
      </c>
      <c r="G644" s="718">
        <f>SUM(G645:G649)</f>
        <v>0</v>
      </c>
      <c r="H644" s="718">
        <f>+E644-F644-G644</f>
        <v>0</v>
      </c>
      <c r="I644" s="718">
        <f>SUM(I645:I649)</f>
        <v>0</v>
      </c>
      <c r="J644" s="719">
        <f>+H644-I644</f>
        <v>0</v>
      </c>
      <c r="P644" s="698">
        <f t="shared" si="39"/>
        <v>1</v>
      </c>
    </row>
    <row r="645" spans="1:16" hidden="1" x14ac:dyDescent="0.25">
      <c r="A645" s="699"/>
      <c r="B645" s="700"/>
      <c r="C645" s="724">
        <f>+'Admin &amp; Misc'!C27</f>
        <v>0</v>
      </c>
      <c r="D645" s="724">
        <f>+'Admin &amp; Misc'!D27</f>
        <v>0</v>
      </c>
      <c r="E645" s="738">
        <f>+'Admin &amp; Misc'!G27</f>
        <v>0</v>
      </c>
      <c r="F645" s="720"/>
      <c r="G645" s="720"/>
      <c r="H645" s="720"/>
      <c r="I645" s="720"/>
      <c r="J645" s="728">
        <f>+E645-F645-G645-I645</f>
        <v>0</v>
      </c>
      <c r="P645" s="698">
        <f t="shared" si="39"/>
        <v>1</v>
      </c>
    </row>
    <row r="646" spans="1:16" hidden="1" x14ac:dyDescent="0.25">
      <c r="A646" s="699"/>
      <c r="B646" s="700"/>
      <c r="C646" s="724">
        <f>+'Admin &amp; Misc'!C28</f>
        <v>0</v>
      </c>
      <c r="D646" s="724">
        <f>+'Admin &amp; Misc'!D28</f>
        <v>0</v>
      </c>
      <c r="E646" s="738">
        <f>+'Admin &amp; Misc'!G28</f>
        <v>0</v>
      </c>
      <c r="F646" s="727"/>
      <c r="G646" s="727"/>
      <c r="H646" s="727"/>
      <c r="I646" s="727"/>
      <c r="J646" s="728">
        <f>+E646-F646-G646-I646</f>
        <v>0</v>
      </c>
      <c r="P646" s="698">
        <f t="shared" si="39"/>
        <v>1</v>
      </c>
    </row>
    <row r="647" spans="1:16" hidden="1" x14ac:dyDescent="0.25">
      <c r="A647" s="699"/>
      <c r="B647" s="700"/>
      <c r="C647" s="724">
        <f>+'Admin &amp; Misc'!C29</f>
        <v>0</v>
      </c>
      <c r="D647" s="724">
        <f>+'Admin &amp; Misc'!D29</f>
        <v>0</v>
      </c>
      <c r="E647" s="738">
        <f>+'Admin &amp; Misc'!G29</f>
        <v>0</v>
      </c>
      <c r="F647" s="727"/>
      <c r="G647" s="727"/>
      <c r="H647" s="727"/>
      <c r="I647" s="727"/>
      <c r="J647" s="728">
        <f>+E647-F647-G647-I647</f>
        <v>0</v>
      </c>
      <c r="P647" s="698">
        <f t="shared" si="39"/>
        <v>1</v>
      </c>
    </row>
    <row r="648" spans="1:16" hidden="1" x14ac:dyDescent="0.25">
      <c r="A648" s="699"/>
      <c r="B648" s="700" t="str">
        <f>+B644</f>
        <v>ZK114.K130.C700</v>
      </c>
      <c r="C648" s="724">
        <f>+'Admin &amp; Misc'!C30</f>
        <v>0</v>
      </c>
      <c r="D648" s="724">
        <f>+'Admin &amp; Misc'!D30</f>
        <v>0</v>
      </c>
      <c r="E648" s="738">
        <f>+'Admin &amp; Misc'!G30</f>
        <v>0</v>
      </c>
      <c r="F648" s="727"/>
      <c r="G648" s="727"/>
      <c r="H648" s="727"/>
      <c r="I648" s="727"/>
      <c r="J648" s="728">
        <f>+E648-F648-G648-I648</f>
        <v>0</v>
      </c>
      <c r="P648" s="698">
        <f t="shared" si="39"/>
        <v>1</v>
      </c>
    </row>
    <row r="649" spans="1:16" ht="15.75" hidden="1" thickBot="1" x14ac:dyDescent="0.3">
      <c r="A649" s="746"/>
      <c r="B649" s="747"/>
      <c r="C649" s="748" t="s">
        <v>301</v>
      </c>
      <c r="D649" s="748"/>
      <c r="E649" s="749"/>
      <c r="F649" s="735">
        <f>+IFERROR(VLOOKUP($B648,'[2]Sum table'!$A:$E,4,FALSE),0)</f>
        <v>0</v>
      </c>
      <c r="G649" s="735">
        <f>+IFERROR(VLOOKUP($B648,'[2]Sum table'!$A:$E,5,FALSE),0)</f>
        <v>0</v>
      </c>
      <c r="H649" s="735"/>
      <c r="I649" s="735">
        <f>+IFERROR(VLOOKUP($B648,'[2]Sum table'!$A:$F,6,FALSE),0)</f>
        <v>0</v>
      </c>
      <c r="J649" s="736"/>
      <c r="P649" s="698">
        <f t="shared" si="39"/>
        <v>1</v>
      </c>
    </row>
    <row r="650" spans="1:16" ht="15.75" thickBot="1" x14ac:dyDescent="0.3">
      <c r="F650" s="211"/>
      <c r="G650" s="211"/>
      <c r="H650" s="211"/>
      <c r="I650" s="211"/>
      <c r="J650" s="211"/>
      <c r="P650" s="698"/>
    </row>
    <row r="651" spans="1:16" ht="15.75" thickBot="1" x14ac:dyDescent="0.3">
      <c r="C651" s="750" t="s">
        <v>5060</v>
      </c>
      <c r="D651" s="751"/>
      <c r="E651" s="707">
        <f>+(SUM(E9:E631)/2)+E8</f>
        <v>354588</v>
      </c>
      <c r="F651" s="707">
        <f>+(SUM(F9:F630)/2)+F8</f>
        <v>0</v>
      </c>
      <c r="G651" s="707">
        <f>+(SUM(G9:G630)/2)+G8</f>
        <v>1836.1299999999999</v>
      </c>
      <c r="H651" s="752">
        <f>+E651-F651-G651</f>
        <v>352751.87</v>
      </c>
      <c r="I651" s="707">
        <f>+(SUM(I9:I630)/2)+I8</f>
        <v>0</v>
      </c>
      <c r="J651" s="753">
        <f>+H651-I651</f>
        <v>352751.87</v>
      </c>
    </row>
  </sheetData>
  <sheetProtection algorithmName="SHA-512" hashValue="7sDavQDdeiHr/vsARnyngskPEOwrmLoIXZMulvM07xOt2FIJoSziFZcEBNacqT8ciq5Xs4REgHBtwHHbD4anUQ==" saltValue="00b2Vjn1qR/17PuY5OCKtw==" spinCount="100000" sheet="1" objects="1" scenarios="1" autoFilter="0"/>
  <autoFilter ref="P7:P649">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E49" activePane="bottomRight" state="frozen"/>
      <selection activeCell="AA1" sqref="AA1:AS1048576"/>
      <selection pane="topRight" activeCell="AA1" sqref="AA1:AS1048576"/>
      <selection pane="bottomLeft" activeCell="AA1" sqref="AA1:AS1048576"/>
      <selection pane="bottomRight" activeCell="C11" sqref="C11"/>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67" t="str">
        <f>IF(G66&gt;E66,"Budget Revisions add cost.",":)")</f>
        <v>:)</v>
      </c>
      <c r="I3" s="867"/>
      <c r="J3" s="867"/>
      <c r="K3" s="867"/>
      <c r="L3" s="867"/>
      <c r="M3" s="868"/>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447"/>
      <c r="B4" s="447"/>
      <c r="C4" s="446"/>
      <c r="D4" s="446"/>
      <c r="E4" s="524"/>
      <c r="F4" s="521"/>
      <c r="G4" s="521"/>
      <c r="H4" s="867" t="str">
        <f>IF(AY66&lt;0,"Actual plus expected cost is more than forecast",":)")</f>
        <v>:)</v>
      </c>
      <c r="I4" s="867"/>
      <c r="J4" s="867"/>
      <c r="K4" s="867"/>
      <c r="L4" s="867"/>
      <c r="M4" s="868"/>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447"/>
      <c r="B6" s="447"/>
      <c r="C6" s="447"/>
      <c r="D6" s="447"/>
      <c r="E6" s="873" t="s">
        <v>21</v>
      </c>
      <c r="F6" s="874"/>
      <c r="G6" s="874"/>
      <c r="H6" s="875"/>
      <c r="I6" s="876" t="s">
        <v>22</v>
      </c>
      <c r="J6" s="877"/>
      <c r="K6" s="877"/>
      <c r="L6" s="877"/>
      <c r="M6" s="878"/>
      <c r="N6" s="223"/>
      <c r="O6" s="223"/>
      <c r="P6" s="879" t="s">
        <v>56</v>
      </c>
      <c r="Q6" s="880"/>
      <c r="R6" s="880"/>
      <c r="S6" s="880"/>
      <c r="T6" s="880"/>
      <c r="U6" s="880"/>
      <c r="V6" s="880"/>
      <c r="W6" s="880"/>
      <c r="X6" s="880"/>
      <c r="Y6" s="880"/>
      <c r="Z6" s="880"/>
      <c r="AA6" s="880"/>
      <c r="AB6" s="880"/>
      <c r="AC6" s="880"/>
      <c r="AD6" s="880"/>
      <c r="AE6" s="880" t="s">
        <v>57</v>
      </c>
      <c r="AF6" s="880"/>
      <c r="AG6" s="880"/>
      <c r="AH6" s="880"/>
      <c r="AI6" s="880"/>
      <c r="AJ6" s="880"/>
      <c r="AK6" s="880"/>
      <c r="AL6" s="880"/>
      <c r="AM6" s="880"/>
      <c r="AN6" s="880"/>
      <c r="AO6" s="880"/>
      <c r="AP6" s="880"/>
      <c r="AQ6" s="880" t="s">
        <v>266</v>
      </c>
      <c r="AR6" s="880"/>
      <c r="AS6" s="880"/>
      <c r="AT6" s="880"/>
      <c r="AU6" s="880"/>
      <c r="AV6" s="88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5118</v>
      </c>
      <c r="AB7" s="541" t="str">
        <f>+'Cash flow summary'!Q7</f>
        <v>Jan 17</v>
      </c>
      <c r="AC7" s="541" t="str">
        <f>+'Cash flow summary'!R7</f>
        <v>Feb 17</v>
      </c>
      <c r="AD7" s="544" t="s">
        <v>5119</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ZK101.K207.C700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ZK101.K207.C700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ZK101.K208.C700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ZK101.K208.C700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ZK101.K209.C700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ZK101.K209.C700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ZK101.K210.C700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ZK101.K210.C700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ZK101.K211.C700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ZK101.K211.C700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ZK101.K212.C700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ZK101.K212.C700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ZK101.K213.C700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ZK101.K213.C700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ZK101.K214.C700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ZK101.K214.C700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ZK101.K215.C700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ZK101.K215.C700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ZK101.K216.C700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ZK101.K216.C700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ZK101.K217.C700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ZK101.K217.C700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ZK101.K218.C700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ZK101.K218.C700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ZK101.K219.C700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ZK101.K219.C700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ZK101.K200.C700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ZK101.K200.C700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63"/>
      <c r="F67" s="863"/>
      <c r="G67" s="863"/>
      <c r="H67" s="863"/>
      <c r="I67" s="864"/>
      <c r="J67" s="865"/>
      <c r="K67" s="865"/>
      <c r="L67" s="865"/>
      <c r="M67" s="866"/>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54"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CA1AC692-EFB9-4893-8819-6EC77E48673D}">
  <ds:schemaRefs>
    <ds:schemaRef ds:uri="http://schemas.microsoft.com/sharepoint/v3/contenttype/forms"/>
  </ds:schemaRefs>
</ds:datastoreItem>
</file>

<file path=customXml/itemProps2.xml><?xml version="1.0" encoding="utf-8"?>
<ds:datastoreItem xmlns:ds="http://schemas.openxmlformats.org/officeDocument/2006/customXml" ds:itemID="{2983771F-0DB5-4F30-B012-7A433A4224B7}"/>
</file>

<file path=customXml/itemProps3.xml><?xml version="1.0" encoding="utf-8"?>
<ds:datastoreItem xmlns:ds="http://schemas.openxmlformats.org/officeDocument/2006/customXml" ds:itemID="{8584536B-3DC1-4BCC-99F3-EEAB599B13BB}">
  <ds:schemaRefs>
    <ds:schemaRef ds:uri="http://purl.org/dc/terms/"/>
    <ds:schemaRef ds:uri="http://schemas.microsoft.com/office/2006/documentManagement/types"/>
    <ds:schemaRef ds:uri="http://purl.org/dc/elements/1.1/"/>
    <ds:schemaRef ds:uri="80129174-c05c-43cc-8e32-21fcbdfe51bb"/>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2016-01-13T17:50:45Z</cp:lastPrinted>
  <dcterms:created xsi:type="dcterms:W3CDTF">2015-11-05T11:22:29Z</dcterms:created>
  <dcterms:modified xsi:type="dcterms:W3CDTF">2017-01-04T17:21:47Z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