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521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xr:revisionPtr revIDLastSave="0" documentId="BB46F62E378E99FE9C7D0C2EABDFC2F6FE3F00DA" xr6:coauthVersionLast="23" xr6:coauthVersionMax="23" xr10:uidLastSave="{00000000-0000-0000-0000-000000000000}"/>
  <bookViews>
    <workbookView xWindow="0" yWindow="0" windowWidth="20490" windowHeight="7755" tabRatio="862" xr2:uid="{00000000-000D-0000-FFFF-FFFF00000000}"/>
  </bookViews>
  <sheets>
    <sheet name="Summary" sheetId="1" r:id="rId1"/>
    <sheet name="I001 Umbrella" sheetId="2" r:id="rId2"/>
    <sheet name="I002 2016 Live" sheetId="3" r:id="rId3"/>
    <sheet name="I003  House Live" sheetId="16" r:id="rId4"/>
    <sheet name="I004 Periplum" sheetId="5" r:id="rId5"/>
    <sheet name="I005 Joshua Sofaer" sheetId="6" r:id="rId6"/>
    <sheet name="I006 Lone Twin" sheetId="7" r:id="rId7"/>
    <sheet name="I007 Aswarm" sheetId="8" r:id="rId8"/>
    <sheet name="I008 Davy &amp; Kristin McGuire" sheetId="9" r:id="rId9"/>
    <sheet name="I009 Macnas" sheetId="10" r:id="rId10"/>
    <sheet name="I010 Crates" sheetId="11" r:id="rId11"/>
    <sheet name="I011 Time Capsule" sheetId="12" r:id="rId12"/>
    <sheet name="I012 Book" sheetId="13" r:id="rId13"/>
    <sheet name="I013 Fellowship" sheetId="14" r:id="rId14"/>
    <sheet name="I014 MarComms" sheetId="15" r:id="rId15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6" l="1"/>
  <c r="T7" i="16"/>
  <c r="T8" i="16"/>
  <c r="T9" i="16"/>
  <c r="T10" i="16"/>
  <c r="T11" i="16"/>
  <c r="J12" i="16"/>
  <c r="T12" i="16"/>
  <c r="T13" i="16"/>
  <c r="T14" i="16"/>
  <c r="T15" i="16"/>
  <c r="T16" i="16"/>
  <c r="T17" i="16"/>
  <c r="T18" i="16"/>
  <c r="T19" i="16"/>
  <c r="T20" i="16"/>
  <c r="T21" i="16"/>
  <c r="S7" i="1"/>
  <c r="S21" i="16"/>
  <c r="R7" i="1"/>
  <c r="R21" i="16"/>
  <c r="Q7" i="1"/>
  <c r="Q21" i="16"/>
  <c r="P7" i="1"/>
  <c r="P21" i="16"/>
  <c r="O7" i="1"/>
  <c r="O21" i="16"/>
  <c r="N7" i="1"/>
  <c r="N21" i="16"/>
  <c r="M7" i="1"/>
  <c r="M21" i="16"/>
  <c r="L7" i="1"/>
  <c r="L21" i="16"/>
  <c r="K7" i="1"/>
  <c r="K21" i="16"/>
  <c r="J7" i="1"/>
  <c r="J21" i="16"/>
  <c r="I7" i="1"/>
  <c r="I21" i="16"/>
  <c r="H7" i="1"/>
  <c r="G21" i="16"/>
  <c r="F7" i="1"/>
  <c r="F21" i="16"/>
  <c r="E7" i="1"/>
  <c r="D5" i="16"/>
  <c r="D21" i="16"/>
  <c r="L23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U7" i="16"/>
  <c r="U6" i="16"/>
  <c r="L24" i="16"/>
  <c r="L26" i="16"/>
  <c r="U21" i="16"/>
  <c r="C20" i="1"/>
  <c r="J23" i="1"/>
  <c r="S21" i="15"/>
  <c r="R18" i="1"/>
  <c r="R21" i="15"/>
  <c r="Q18" i="1"/>
  <c r="J21" i="15"/>
  <c r="I18" i="1"/>
  <c r="I21" i="15"/>
  <c r="H18" i="1"/>
  <c r="G21" i="15"/>
  <c r="F18" i="1"/>
  <c r="F21" i="15"/>
  <c r="E18" i="1"/>
  <c r="Q20" i="14"/>
  <c r="P17" i="1"/>
  <c r="M20" i="14"/>
  <c r="L17" i="1"/>
  <c r="L20" i="14"/>
  <c r="K17" i="1"/>
  <c r="O13" i="13"/>
  <c r="N16" i="1"/>
  <c r="K13" i="13"/>
  <c r="J16" i="1"/>
  <c r="F13" i="13"/>
  <c r="E16" i="1"/>
  <c r="S11" i="12"/>
  <c r="R15" i="1"/>
  <c r="R11" i="12"/>
  <c r="Q15" i="1"/>
  <c r="S12" i="11"/>
  <c r="R14" i="1"/>
  <c r="S11" i="10"/>
  <c r="R13" i="1"/>
  <c r="M11" i="10"/>
  <c r="L13" i="1"/>
  <c r="K11" i="10"/>
  <c r="J13" i="1"/>
  <c r="J11" i="10"/>
  <c r="I13" i="1"/>
  <c r="I11" i="10"/>
  <c r="H13" i="1"/>
  <c r="F11" i="10"/>
  <c r="E13" i="1"/>
  <c r="Q11" i="9"/>
  <c r="P12" i="1"/>
  <c r="G11" i="9"/>
  <c r="F12" i="1"/>
  <c r="Q12" i="8"/>
  <c r="P11" i="1"/>
  <c r="P12" i="8"/>
  <c r="O11" i="1"/>
  <c r="L12" i="8"/>
  <c r="K11" i="1"/>
  <c r="G12" i="8"/>
  <c r="F11" i="1"/>
  <c r="S11" i="7"/>
  <c r="R10" i="1"/>
  <c r="O11" i="7"/>
  <c r="N10" i="1"/>
  <c r="F11" i="7"/>
  <c r="E10" i="1"/>
  <c r="S12" i="5"/>
  <c r="R8" i="1"/>
  <c r="R12" i="5"/>
  <c r="Q8" i="1"/>
  <c r="P12" i="5"/>
  <c r="O8" i="1"/>
  <c r="O12" i="5"/>
  <c r="N8" i="1"/>
  <c r="N12" i="5"/>
  <c r="M8" i="1"/>
  <c r="L12" i="5"/>
  <c r="K8" i="1"/>
  <c r="G12" i="5"/>
  <c r="F8" i="1"/>
  <c r="F12" i="5"/>
  <c r="E8" i="1"/>
  <c r="S18" i="3"/>
  <c r="R6" i="1"/>
  <c r="Q18" i="3"/>
  <c r="P6" i="1"/>
  <c r="T7" i="2"/>
  <c r="T8" i="2"/>
  <c r="T9" i="2"/>
  <c r="T10" i="2"/>
  <c r="T11" i="2"/>
  <c r="T12" i="2"/>
  <c r="T13" i="2"/>
  <c r="T14" i="2"/>
  <c r="T15" i="2"/>
  <c r="T16" i="2"/>
  <c r="Q17" i="2"/>
  <c r="T17" i="2"/>
  <c r="T18" i="2"/>
  <c r="T19" i="2"/>
  <c r="T20" i="2"/>
  <c r="T21" i="2"/>
  <c r="T22" i="2"/>
  <c r="S5" i="1"/>
  <c r="S22" i="2"/>
  <c r="R5" i="1"/>
  <c r="R22" i="2"/>
  <c r="Q5" i="1"/>
  <c r="Q22" i="2"/>
  <c r="P5" i="1"/>
  <c r="P22" i="2"/>
  <c r="O5" i="1"/>
  <c r="O22" i="2"/>
  <c r="N5" i="1"/>
  <c r="N22" i="2"/>
  <c r="M5" i="1"/>
  <c r="M22" i="2"/>
  <c r="L5" i="1"/>
  <c r="L22" i="2"/>
  <c r="K5" i="1"/>
  <c r="K22" i="2"/>
  <c r="J5" i="1"/>
  <c r="J22" i="2"/>
  <c r="I5" i="1"/>
  <c r="I22" i="2"/>
  <c r="H5" i="1"/>
  <c r="G22" i="2"/>
  <c r="F5" i="1"/>
  <c r="F22" i="2"/>
  <c r="E5" i="1"/>
  <c r="D5" i="15"/>
  <c r="Q21" i="15"/>
  <c r="P18" i="1"/>
  <c r="P21" i="15"/>
  <c r="O18" i="1"/>
  <c r="O21" i="15"/>
  <c r="N18" i="1"/>
  <c r="N21" i="15"/>
  <c r="M18" i="1"/>
  <c r="M21" i="15"/>
  <c r="L18" i="1"/>
  <c r="L21" i="15"/>
  <c r="K18" i="1"/>
  <c r="K21" i="15"/>
  <c r="J18" i="1"/>
  <c r="D21" i="15"/>
  <c r="L23" i="15"/>
  <c r="U20" i="15"/>
  <c r="T20" i="15"/>
  <c r="U19" i="15"/>
  <c r="T19" i="15"/>
  <c r="U18" i="15"/>
  <c r="T18" i="15"/>
  <c r="U17" i="15"/>
  <c r="T17" i="15"/>
  <c r="U16" i="15"/>
  <c r="T16" i="15"/>
  <c r="U15" i="15"/>
  <c r="T15" i="15"/>
  <c r="U14" i="15"/>
  <c r="T14" i="15"/>
  <c r="U13" i="15"/>
  <c r="T13" i="15"/>
  <c r="U12" i="15"/>
  <c r="T12" i="15"/>
  <c r="U11" i="15"/>
  <c r="T11" i="15"/>
  <c r="U10" i="15"/>
  <c r="T10" i="15"/>
  <c r="U9" i="15"/>
  <c r="T9" i="15"/>
  <c r="U8" i="15"/>
  <c r="T8" i="15"/>
  <c r="U7" i="15"/>
  <c r="T7" i="15"/>
  <c r="U6" i="15"/>
  <c r="U21" i="15"/>
  <c r="T6" i="15"/>
  <c r="T21" i="15"/>
  <c r="S18" i="1"/>
  <c r="D5" i="14"/>
  <c r="D20" i="14"/>
  <c r="L22" i="14"/>
  <c r="S20" i="14"/>
  <c r="R17" i="1"/>
  <c r="R20" i="14"/>
  <c r="Q17" i="1"/>
  <c r="P20" i="14"/>
  <c r="O17" i="1"/>
  <c r="O20" i="14"/>
  <c r="N17" i="1"/>
  <c r="N20" i="14"/>
  <c r="M17" i="1"/>
  <c r="K20" i="14"/>
  <c r="J17" i="1"/>
  <c r="J20" i="14"/>
  <c r="I17" i="1"/>
  <c r="I20" i="14"/>
  <c r="H17" i="1"/>
  <c r="G20" i="14"/>
  <c r="F17" i="1"/>
  <c r="F20" i="14"/>
  <c r="E17" i="1"/>
  <c r="U19" i="14"/>
  <c r="T19" i="14"/>
  <c r="U18" i="14"/>
  <c r="T18" i="14"/>
  <c r="U17" i="14"/>
  <c r="T17" i="14"/>
  <c r="U16" i="14"/>
  <c r="T16" i="14"/>
  <c r="U15" i="14"/>
  <c r="T15" i="14"/>
  <c r="U14" i="14"/>
  <c r="T14" i="14"/>
  <c r="U13" i="14"/>
  <c r="T13" i="14"/>
  <c r="U12" i="14"/>
  <c r="T12" i="14"/>
  <c r="U11" i="14"/>
  <c r="T11" i="14"/>
  <c r="U10" i="14"/>
  <c r="T10" i="14"/>
  <c r="U9" i="14"/>
  <c r="T9" i="14"/>
  <c r="U8" i="14"/>
  <c r="T8" i="14"/>
  <c r="U7" i="14"/>
  <c r="T7" i="14"/>
  <c r="U6" i="14"/>
  <c r="T6" i="14"/>
  <c r="D5" i="13"/>
  <c r="D13" i="13"/>
  <c r="L15" i="13"/>
  <c r="S13" i="13"/>
  <c r="R16" i="1"/>
  <c r="R13" i="13"/>
  <c r="Q16" i="1"/>
  <c r="Q13" i="13"/>
  <c r="P16" i="1"/>
  <c r="P13" i="13"/>
  <c r="O16" i="1"/>
  <c r="N13" i="13"/>
  <c r="M16" i="1"/>
  <c r="M13" i="13"/>
  <c r="L16" i="1"/>
  <c r="L13" i="13"/>
  <c r="K16" i="1"/>
  <c r="J13" i="13"/>
  <c r="I16" i="1"/>
  <c r="I13" i="13"/>
  <c r="H16" i="1"/>
  <c r="G13" i="13"/>
  <c r="F16" i="1"/>
  <c r="U12" i="13"/>
  <c r="T12" i="13"/>
  <c r="U11" i="13"/>
  <c r="T11" i="13"/>
  <c r="U10" i="13"/>
  <c r="T10" i="13"/>
  <c r="U9" i="13"/>
  <c r="T9" i="13"/>
  <c r="U8" i="13"/>
  <c r="T8" i="13"/>
  <c r="U7" i="13"/>
  <c r="T7" i="13"/>
  <c r="U6" i="13"/>
  <c r="T6" i="13"/>
  <c r="T13" i="13"/>
  <c r="S16" i="1"/>
  <c r="D5" i="12"/>
  <c r="D11" i="12"/>
  <c r="L13" i="12"/>
  <c r="Q11" i="12"/>
  <c r="P15" i="1"/>
  <c r="P11" i="12"/>
  <c r="O15" i="1"/>
  <c r="O11" i="12"/>
  <c r="N15" i="1"/>
  <c r="N11" i="12"/>
  <c r="M15" i="1"/>
  <c r="M11" i="12"/>
  <c r="L15" i="1"/>
  <c r="L11" i="12"/>
  <c r="K15" i="1"/>
  <c r="K11" i="12"/>
  <c r="J15" i="1"/>
  <c r="J11" i="12"/>
  <c r="I15" i="1"/>
  <c r="I11" i="12"/>
  <c r="H15" i="1"/>
  <c r="G11" i="12"/>
  <c r="F15" i="1"/>
  <c r="F11" i="12"/>
  <c r="E15" i="1"/>
  <c r="U10" i="12"/>
  <c r="T10" i="12"/>
  <c r="U9" i="12"/>
  <c r="T9" i="12"/>
  <c r="U8" i="12"/>
  <c r="T8" i="12"/>
  <c r="U7" i="12"/>
  <c r="T7" i="12"/>
  <c r="U6" i="12"/>
  <c r="U11" i="12"/>
  <c r="T6" i="12"/>
  <c r="D5" i="11"/>
  <c r="R12" i="11"/>
  <c r="Q14" i="1"/>
  <c r="Q12" i="11"/>
  <c r="P14" i="1"/>
  <c r="P12" i="11"/>
  <c r="O14" i="1"/>
  <c r="O12" i="11"/>
  <c r="N14" i="1"/>
  <c r="N12" i="11"/>
  <c r="M14" i="1"/>
  <c r="M12" i="11"/>
  <c r="L14" i="1"/>
  <c r="L12" i="11"/>
  <c r="K14" i="1"/>
  <c r="K12" i="11"/>
  <c r="J14" i="1"/>
  <c r="J12" i="11"/>
  <c r="I14" i="1"/>
  <c r="I12" i="11"/>
  <c r="H14" i="1"/>
  <c r="G12" i="11"/>
  <c r="F14" i="1"/>
  <c r="F12" i="11"/>
  <c r="E14" i="1"/>
  <c r="D12" i="11"/>
  <c r="L14" i="11"/>
  <c r="U11" i="11"/>
  <c r="T11" i="11"/>
  <c r="U10" i="11"/>
  <c r="T10" i="11"/>
  <c r="U9" i="11"/>
  <c r="T9" i="11"/>
  <c r="U8" i="11"/>
  <c r="T8" i="11"/>
  <c r="U7" i="11"/>
  <c r="T7" i="11"/>
  <c r="U6" i="11"/>
  <c r="U12" i="11"/>
  <c r="T6" i="11"/>
  <c r="D5" i="10"/>
  <c r="D11" i="10"/>
  <c r="L13" i="10"/>
  <c r="R11" i="10"/>
  <c r="Q13" i="1"/>
  <c r="Q11" i="10"/>
  <c r="P13" i="1"/>
  <c r="P11" i="10"/>
  <c r="O13" i="1"/>
  <c r="O11" i="10"/>
  <c r="N13" i="1"/>
  <c r="N11" i="10"/>
  <c r="M13" i="1"/>
  <c r="L11" i="10"/>
  <c r="K13" i="1"/>
  <c r="G11" i="10"/>
  <c r="F13" i="1"/>
  <c r="U10" i="10"/>
  <c r="T10" i="10"/>
  <c r="U9" i="10"/>
  <c r="T9" i="10"/>
  <c r="U8" i="10"/>
  <c r="T8" i="10"/>
  <c r="U7" i="10"/>
  <c r="T7" i="10"/>
  <c r="U6" i="10"/>
  <c r="U11" i="10"/>
  <c r="T6" i="10"/>
  <c r="T11" i="10"/>
  <c r="S13" i="1"/>
  <c r="D5" i="9"/>
  <c r="S11" i="9"/>
  <c r="R12" i="1"/>
  <c r="R11" i="9"/>
  <c r="Q12" i="1"/>
  <c r="P11" i="9"/>
  <c r="O12" i="1"/>
  <c r="O11" i="9"/>
  <c r="N12" i="1"/>
  <c r="N11" i="9"/>
  <c r="M12" i="1"/>
  <c r="M11" i="9"/>
  <c r="L12" i="1"/>
  <c r="L11" i="9"/>
  <c r="K12" i="1"/>
  <c r="K11" i="9"/>
  <c r="J12" i="1"/>
  <c r="J11" i="9"/>
  <c r="I12" i="1"/>
  <c r="I11" i="9"/>
  <c r="H12" i="1"/>
  <c r="F11" i="9"/>
  <c r="E12" i="1"/>
  <c r="D11" i="9"/>
  <c r="L13" i="9"/>
  <c r="U10" i="9"/>
  <c r="T10" i="9"/>
  <c r="U9" i="9"/>
  <c r="T9" i="9"/>
  <c r="U8" i="9"/>
  <c r="T8" i="9"/>
  <c r="U7" i="9"/>
  <c r="T7" i="9"/>
  <c r="U6" i="9"/>
  <c r="T6" i="9"/>
  <c r="D5" i="8"/>
  <c r="S12" i="8"/>
  <c r="R11" i="1"/>
  <c r="R12" i="8"/>
  <c r="Q11" i="1"/>
  <c r="O12" i="8"/>
  <c r="N11" i="1"/>
  <c r="N12" i="8"/>
  <c r="M11" i="1"/>
  <c r="M12" i="8"/>
  <c r="L11" i="1"/>
  <c r="K12" i="8"/>
  <c r="J11" i="1"/>
  <c r="J12" i="8"/>
  <c r="I11" i="1"/>
  <c r="I12" i="8"/>
  <c r="H11" i="1"/>
  <c r="F12" i="8"/>
  <c r="D12" i="8"/>
  <c r="L14" i="8"/>
  <c r="U11" i="8"/>
  <c r="T11" i="8"/>
  <c r="U10" i="8"/>
  <c r="T10" i="8"/>
  <c r="U9" i="8"/>
  <c r="T9" i="8"/>
  <c r="U8" i="8"/>
  <c r="T8" i="8"/>
  <c r="U7" i="8"/>
  <c r="T7" i="8"/>
  <c r="U6" i="8"/>
  <c r="U12" i="8"/>
  <c r="T6" i="8"/>
  <c r="D5" i="7"/>
  <c r="R11" i="7"/>
  <c r="Q10" i="1"/>
  <c r="Q11" i="7"/>
  <c r="P10" i="1"/>
  <c r="P11" i="7"/>
  <c r="O10" i="1"/>
  <c r="N11" i="7"/>
  <c r="M10" i="1"/>
  <c r="M11" i="7"/>
  <c r="L10" i="1"/>
  <c r="L11" i="7"/>
  <c r="K10" i="1"/>
  <c r="K11" i="7"/>
  <c r="J10" i="1"/>
  <c r="J11" i="7"/>
  <c r="I10" i="1"/>
  <c r="I11" i="7"/>
  <c r="H10" i="1"/>
  <c r="G11" i="7"/>
  <c r="F10" i="1"/>
  <c r="D11" i="7"/>
  <c r="L13" i="7"/>
  <c r="U10" i="7"/>
  <c r="T10" i="7"/>
  <c r="U9" i="7"/>
  <c r="T9" i="7"/>
  <c r="U8" i="7"/>
  <c r="T8" i="7"/>
  <c r="U7" i="7"/>
  <c r="T7" i="7"/>
  <c r="U6" i="7"/>
  <c r="T6" i="7"/>
  <c r="D5" i="6"/>
  <c r="S12" i="6"/>
  <c r="R9" i="1"/>
  <c r="R12" i="6"/>
  <c r="Q9" i="1"/>
  <c r="Q12" i="6"/>
  <c r="P9" i="1"/>
  <c r="P12" i="6"/>
  <c r="O9" i="1"/>
  <c r="O12" i="6"/>
  <c r="N9" i="1"/>
  <c r="N12" i="6"/>
  <c r="M9" i="1"/>
  <c r="M12" i="6"/>
  <c r="L9" i="1"/>
  <c r="L12" i="6"/>
  <c r="K9" i="1"/>
  <c r="K12" i="6"/>
  <c r="J9" i="1"/>
  <c r="J12" i="6"/>
  <c r="I9" i="1"/>
  <c r="I12" i="6"/>
  <c r="H9" i="1"/>
  <c r="G12" i="6"/>
  <c r="F9" i="1"/>
  <c r="F12" i="6"/>
  <c r="U11" i="6"/>
  <c r="T11" i="6"/>
  <c r="U10" i="6"/>
  <c r="T10" i="6"/>
  <c r="U9" i="6"/>
  <c r="T9" i="6"/>
  <c r="U8" i="6"/>
  <c r="T8" i="6"/>
  <c r="U7" i="6"/>
  <c r="T7" i="6"/>
  <c r="U6" i="6"/>
  <c r="T6" i="6"/>
  <c r="D12" i="6"/>
  <c r="L14" i="6"/>
  <c r="D5" i="5"/>
  <c r="Q12" i="5"/>
  <c r="P8" i="1"/>
  <c r="M12" i="5"/>
  <c r="L8" i="1"/>
  <c r="K12" i="5"/>
  <c r="J8" i="1"/>
  <c r="J12" i="5"/>
  <c r="I8" i="1"/>
  <c r="I12" i="5"/>
  <c r="H8" i="1"/>
  <c r="D12" i="5"/>
  <c r="L14" i="5"/>
  <c r="U11" i="5"/>
  <c r="T11" i="5"/>
  <c r="U10" i="5"/>
  <c r="T10" i="5"/>
  <c r="U9" i="5"/>
  <c r="T9" i="5"/>
  <c r="U8" i="5"/>
  <c r="T8" i="5"/>
  <c r="U7" i="5"/>
  <c r="T7" i="5"/>
  <c r="U6" i="5"/>
  <c r="T6" i="5"/>
  <c r="T12" i="5"/>
  <c r="S8" i="1"/>
  <c r="D5" i="3"/>
  <c r="D18" i="3"/>
  <c r="L20" i="3"/>
  <c r="R18" i="3"/>
  <c r="Q6" i="1"/>
  <c r="P18" i="3"/>
  <c r="O6" i="1"/>
  <c r="O18" i="3"/>
  <c r="N6" i="1"/>
  <c r="N18" i="3"/>
  <c r="M6" i="1"/>
  <c r="M18" i="3"/>
  <c r="L6" i="1"/>
  <c r="L18" i="3"/>
  <c r="K6" i="1"/>
  <c r="K18" i="3"/>
  <c r="J6" i="1"/>
  <c r="J18" i="3"/>
  <c r="I6" i="1"/>
  <c r="I18" i="3"/>
  <c r="H6" i="1"/>
  <c r="G18" i="3"/>
  <c r="F6" i="1"/>
  <c r="F18" i="3"/>
  <c r="E6" i="1"/>
  <c r="U17" i="3"/>
  <c r="T17" i="3"/>
  <c r="U16" i="3"/>
  <c r="T16" i="3"/>
  <c r="U15" i="3"/>
  <c r="T15" i="3"/>
  <c r="U14" i="3"/>
  <c r="T14" i="3"/>
  <c r="U13" i="3"/>
  <c r="T13" i="3"/>
  <c r="U12" i="3"/>
  <c r="T12" i="3"/>
  <c r="U11" i="3"/>
  <c r="T11" i="3"/>
  <c r="U10" i="3"/>
  <c r="T10" i="3"/>
  <c r="U9" i="3"/>
  <c r="T9" i="3"/>
  <c r="U8" i="3"/>
  <c r="T8" i="3"/>
  <c r="U7" i="3"/>
  <c r="T7" i="3"/>
  <c r="U6" i="3"/>
  <c r="T6" i="3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T20" i="14"/>
  <c r="S17" i="1"/>
  <c r="U20" i="14"/>
  <c r="U13" i="13"/>
  <c r="T11" i="12"/>
  <c r="S15" i="1"/>
  <c r="T12" i="11"/>
  <c r="S14" i="1"/>
  <c r="T11" i="9"/>
  <c r="S12" i="1"/>
  <c r="U11" i="9"/>
  <c r="T12" i="8"/>
  <c r="S11" i="1"/>
  <c r="L15" i="8"/>
  <c r="L17" i="8"/>
  <c r="E11" i="1"/>
  <c r="U11" i="7"/>
  <c r="T11" i="7"/>
  <c r="S10" i="1"/>
  <c r="E9" i="1"/>
  <c r="T12" i="6"/>
  <c r="S9" i="1"/>
  <c r="U12" i="6"/>
  <c r="L15" i="5"/>
  <c r="L17" i="5"/>
  <c r="U12" i="5"/>
  <c r="L24" i="15"/>
  <c r="L26" i="15"/>
  <c r="L16" i="13"/>
  <c r="L18" i="13"/>
  <c r="L14" i="10"/>
  <c r="L16" i="10"/>
  <c r="L14" i="9"/>
  <c r="L16" i="9"/>
  <c r="U18" i="3"/>
  <c r="T18" i="3"/>
  <c r="T6" i="2"/>
  <c r="L23" i="14"/>
  <c r="L25" i="14"/>
  <c r="L14" i="12"/>
  <c r="L16" i="12"/>
  <c r="L15" i="11"/>
  <c r="L17" i="11"/>
  <c r="L15" i="6"/>
  <c r="L17" i="6"/>
  <c r="L14" i="7"/>
  <c r="L16" i="7"/>
  <c r="L21" i="3"/>
  <c r="L23" i="3"/>
  <c r="S6" i="1"/>
  <c r="D5" i="2"/>
  <c r="D22" i="2"/>
  <c r="L24" i="2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E20" i="1"/>
  <c r="J24" i="1"/>
  <c r="J26" i="1"/>
  <c r="L25" i="2"/>
  <c r="L27" i="2"/>
</calcChain>
</file>

<file path=xl/sharedStrings.xml><?xml version="1.0" encoding="utf-8"?>
<sst xmlns="http://schemas.openxmlformats.org/spreadsheetml/2006/main" count="391" uniqueCount="192">
  <si>
    <t>Hull 2017 - Land of Green Ginger - Summary Budget</t>
  </si>
  <si>
    <t>H2017</t>
  </si>
  <si>
    <t>Budget</t>
  </si>
  <si>
    <t>Project code</t>
  </si>
  <si>
    <t>Project name</t>
  </si>
  <si>
    <t>budget</t>
  </si>
  <si>
    <t>Actual</t>
  </si>
  <si>
    <t>Encumb</t>
  </si>
  <si>
    <t>Total</t>
  </si>
  <si>
    <t>remaining</t>
  </si>
  <si>
    <t>I001</t>
  </si>
  <si>
    <t>LOGG Umbrella Live</t>
  </si>
  <si>
    <t>I002</t>
  </si>
  <si>
    <t>LOGG 2016 Live</t>
  </si>
  <si>
    <t>I003</t>
  </si>
  <si>
    <t>LOGG House Live</t>
  </si>
  <si>
    <t>I004</t>
  </si>
  <si>
    <t>LOGG Periplum Live</t>
  </si>
  <si>
    <t>I005</t>
  </si>
  <si>
    <t>LOGG Joshua Sofaer Live</t>
  </si>
  <si>
    <t>I006</t>
  </si>
  <si>
    <t>LOGG Lone Twin Live</t>
  </si>
  <si>
    <t>I007</t>
  </si>
  <si>
    <t>LOGG Aswarm Live</t>
  </si>
  <si>
    <t>I008</t>
  </si>
  <si>
    <t>LOGG Davy &amp; Kristin McGuire Live</t>
  </si>
  <si>
    <t>I009</t>
  </si>
  <si>
    <t>LOGG Macnas Live</t>
  </si>
  <si>
    <t>I010</t>
  </si>
  <si>
    <t>LOGG Crates Live</t>
  </si>
  <si>
    <t>I011</t>
  </si>
  <si>
    <t>LOGG Time Capsule Live</t>
  </si>
  <si>
    <t>I012</t>
  </si>
  <si>
    <t>LOGG Book Live</t>
  </si>
  <si>
    <t>I013</t>
  </si>
  <si>
    <t>LOGG Fellowship</t>
  </si>
  <si>
    <t>I014</t>
  </si>
  <si>
    <t>LOGG Marketing</t>
  </si>
  <si>
    <t>Check</t>
  </si>
  <si>
    <t>Hull 2017 LOGG</t>
  </si>
  <si>
    <t xml:space="preserve">Budget </t>
  </si>
  <si>
    <t>Remaining</t>
  </si>
  <si>
    <t>Live Management Budget</t>
  </si>
  <si>
    <t>Diff on returned BACS re Macnas</t>
  </si>
  <si>
    <t>ZK100</t>
  </si>
  <si>
    <t>MarComms Coordinator</t>
  </si>
  <si>
    <t>C&amp;F</t>
  </si>
  <si>
    <t>ZK101.K207.I001</t>
  </si>
  <si>
    <t>Artist Advisor</t>
  </si>
  <si>
    <t>C&amp;P</t>
  </si>
  <si>
    <t>ZK103.K161.I001</t>
  </si>
  <si>
    <t>Crearive Dev sessions</t>
  </si>
  <si>
    <t>ZK103.K223.I001</t>
  </si>
  <si>
    <t>No16/Feb17 Creative Dev sessions</t>
  </si>
  <si>
    <t>ZK103.K224.I001</t>
  </si>
  <si>
    <t>Creative Dev Apr/Oct 16</t>
  </si>
  <si>
    <t>ZK103.K225.I001</t>
  </si>
  <si>
    <t>Production Manager 2017</t>
  </si>
  <si>
    <t>ZK103.K226.I001</t>
  </si>
  <si>
    <t>Production Manager 2016</t>
  </si>
  <si>
    <t>Project team expenses 2016</t>
  </si>
  <si>
    <t>ZK103.K227.I001</t>
  </si>
  <si>
    <t>Access allowance</t>
  </si>
  <si>
    <t>E&amp;C</t>
  </si>
  <si>
    <t>ZK110.K281.I001</t>
  </si>
  <si>
    <t>Volunteer Allowance</t>
  </si>
  <si>
    <t>V</t>
  </si>
  <si>
    <t>ZK111.K283.I001</t>
  </si>
  <si>
    <t>Misc Exp</t>
  </si>
  <si>
    <t>A&amp;M</t>
  </si>
  <si>
    <t>ZK114.K299.I001</t>
  </si>
  <si>
    <t>Exec exp</t>
  </si>
  <si>
    <t>ZK114.K130.I001</t>
  </si>
  <si>
    <t>TOTAL/Monthly Totals</t>
  </si>
  <si>
    <t>2016 Pilot R&amp;D Commission 1</t>
  </si>
  <si>
    <t>ZK101.K207.I002</t>
  </si>
  <si>
    <t>2016 Pilot R&amp;D Commission 2</t>
  </si>
  <si>
    <t>ZK101.K208.I002</t>
  </si>
  <si>
    <t>2016 Pilot R&amp;D Commission 3</t>
  </si>
  <si>
    <t>ZK101.K209.I002</t>
  </si>
  <si>
    <t>2016 Pilot R&amp;D Commission 4</t>
  </si>
  <si>
    <t>ZK101.K210.I002</t>
  </si>
  <si>
    <t>2016 Pilot R&amp;D Commission 5</t>
  </si>
  <si>
    <t>ZK101.K211.I002</t>
  </si>
  <si>
    <t>2016 Pilot R&amp;D Commission 6</t>
  </si>
  <si>
    <t>ZK101.K212.I002</t>
  </si>
  <si>
    <t>2016 Pilot R&amp;D Commission 7</t>
  </si>
  <si>
    <t>ZK101.K213.I002</t>
  </si>
  <si>
    <t>Tech team petty cash exp</t>
  </si>
  <si>
    <t>Perf</t>
  </si>
  <si>
    <t>ZK104.K135.I002</t>
  </si>
  <si>
    <t xml:space="preserve">2016 Pilot R&amp;D Commission Production Allowance </t>
  </si>
  <si>
    <t>V&amp;L</t>
  </si>
  <si>
    <t>ZK107.K136.I002</t>
  </si>
  <si>
    <t>House Rent</t>
  </si>
  <si>
    <t>R</t>
  </si>
  <si>
    <t>ZK105.K237.I003</t>
  </si>
  <si>
    <t>Running costs/council tax etc</t>
  </si>
  <si>
    <t>ZK105.K238.I003</t>
  </si>
  <si>
    <t xml:space="preserve">Cleaning  </t>
  </si>
  <si>
    <t>ZK105.K239.I003</t>
  </si>
  <si>
    <t>Hotels &amp; accomodation</t>
  </si>
  <si>
    <t>ZK114.K116.I003</t>
  </si>
  <si>
    <t>Ongoing supplies</t>
  </si>
  <si>
    <t>ZK114.K145.I003</t>
  </si>
  <si>
    <t>Set up costs</t>
  </si>
  <si>
    <t>ZK114.K146.I003</t>
  </si>
  <si>
    <t>Utilities</t>
  </si>
  <si>
    <t>ZK114.K147.I003</t>
  </si>
  <si>
    <t xml:space="preserve">Water  </t>
  </si>
  <si>
    <t>ZK114.K151.I003</t>
  </si>
  <si>
    <t>Periplum</t>
  </si>
  <si>
    <t>ZK101.K207.I004</t>
  </si>
  <si>
    <t>Production budget devolved to TG</t>
  </si>
  <si>
    <t>ZK103.K161.I004</t>
  </si>
  <si>
    <t>Other costs to be met by Hull 2017</t>
  </si>
  <si>
    <t>T&amp;P</t>
  </si>
  <si>
    <t>ZK106.K244.I004</t>
  </si>
  <si>
    <t>Joshua Sofaer commission &amp; production</t>
  </si>
  <si>
    <t>ZK101.K207.I005</t>
  </si>
  <si>
    <t>ZK103.K161.I005</t>
  </si>
  <si>
    <t>Shop unit costs</t>
  </si>
  <si>
    <t>ZK107.K136.I005</t>
  </si>
  <si>
    <t>Lone Twin</t>
  </si>
  <si>
    <t>ZK101.K207.I006</t>
  </si>
  <si>
    <t>And now</t>
  </si>
  <si>
    <t>ZK101.K208.I006</t>
  </si>
  <si>
    <t>ZK103.K161.I006</t>
  </si>
  <si>
    <t>McGuries commission</t>
  </si>
  <si>
    <t>ZK101.K207.I007</t>
  </si>
  <si>
    <t>Production Budget devolved to TG</t>
  </si>
  <si>
    <t>ZK103.K161.I007</t>
  </si>
  <si>
    <t>McGuries commission &amp; production Agt</t>
  </si>
  <si>
    <t>ZK101.K207.I008</t>
  </si>
  <si>
    <t>ZK103.K161.I008</t>
  </si>
  <si>
    <t>Macnas Commission &amp; production Agt</t>
  </si>
  <si>
    <t>ZK101.K207.I009</t>
  </si>
  <si>
    <t>ZK103.K161.I009</t>
  </si>
  <si>
    <t>Commission to Walk the Plank</t>
  </si>
  <si>
    <t>ZK101.K207.I010</t>
  </si>
  <si>
    <t>Phase 2 Comission &amp; build/Transport</t>
  </si>
  <si>
    <t>ZK101.K208.I010</t>
  </si>
  <si>
    <t>Phase 1 additional costs</t>
  </si>
  <si>
    <t>ZK106.K244.I010</t>
  </si>
  <si>
    <t>Phase 2 additional costs</t>
  </si>
  <si>
    <t>ZK106.K245.I010</t>
  </si>
  <si>
    <t>Nominal allowance</t>
  </si>
  <si>
    <t>ZK101.K207.I011</t>
  </si>
  <si>
    <t>Noimnal allowance</t>
  </si>
  <si>
    <t>ZK106.K244.I011</t>
  </si>
  <si>
    <t>Writer/Illustrator</t>
  </si>
  <si>
    <t>ZK101.K207.I012</t>
  </si>
  <si>
    <t>Designer</t>
  </si>
  <si>
    <t>ZK101.K208.I012</t>
  </si>
  <si>
    <t>Royal mail costs</t>
  </si>
  <si>
    <t>MDC</t>
  </si>
  <si>
    <t>ZK109.K271.I012</t>
  </si>
  <si>
    <t>Print (est)</t>
  </si>
  <si>
    <t>ZK109.K138.I012</t>
  </si>
  <si>
    <t>Director-Phase 1</t>
  </si>
  <si>
    <t>ZK101.K207.I013</t>
  </si>
  <si>
    <t>Props buyer _phase1</t>
  </si>
  <si>
    <t>ZK101.K208.I013</t>
  </si>
  <si>
    <t>Actors</t>
  </si>
  <si>
    <t>ZK101.K209.I013</t>
  </si>
  <si>
    <t>Materials &amp; tech-phase1</t>
  </si>
  <si>
    <t>ZK101.K210.I013</t>
  </si>
  <si>
    <t>Costume-phase 1</t>
  </si>
  <si>
    <t>ZK101.K211.I013</t>
  </si>
  <si>
    <t>Interpreter-Phase1</t>
  </si>
  <si>
    <t>ZK101.K212.I013</t>
  </si>
  <si>
    <t>Phtographer-Phase1</t>
  </si>
  <si>
    <t>ZK101.K213.I013</t>
  </si>
  <si>
    <t>Videographer-Phase 1</t>
  </si>
  <si>
    <t>ZK101.K214.I013</t>
  </si>
  <si>
    <t>Misc-phase 1</t>
  </si>
  <si>
    <t>ZK101.K215.I013</t>
  </si>
  <si>
    <t>Content Development Phase 2 (placeholder)</t>
  </si>
  <si>
    <t>R&amp;D</t>
  </si>
  <si>
    <t>ZK102.K201.I013</t>
  </si>
  <si>
    <t>Web build &amp; design fees etc</t>
  </si>
  <si>
    <t>ZK109.K273.I013</t>
  </si>
  <si>
    <t>Branding &amp; Design</t>
  </si>
  <si>
    <t>ZK109.K270.I014</t>
  </si>
  <si>
    <t>Distribution Costs</t>
  </si>
  <si>
    <t>ZK109.K271.I014</t>
  </si>
  <si>
    <t>Print costs</t>
  </si>
  <si>
    <t>ZK109.K138.I014</t>
  </si>
  <si>
    <t>Brochure Images</t>
  </si>
  <si>
    <t>ZK109.K158.I014</t>
  </si>
  <si>
    <t>Photography &amp; video</t>
  </si>
  <si>
    <t>ZK109.K159.I014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</si>
</sst>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/>
    <xf numFmtId="0" fontId="0" fillId="0" borderId="0" xfId="0" applyFont="1"/>
    <xf numFmtId="0" fontId="0" fillId="0" borderId="1" xfId="0" applyBorder="1"/>
    <xf numFmtId="3" fontId="2" fillId="0" borderId="1" xfId="0" applyNumberFormat="1" applyFont="1" applyBorder="1" applyAlignment="1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1" xfId="0" applyFont="1" applyBorder="1"/>
    <xf numFmtId="17" fontId="2" fillId="0" borderId="1" xfId="0" applyNumberFormat="1" applyFont="1" applyBorder="1"/>
    <xf numFmtId="0" fontId="0" fillId="2" borderId="0" xfId="0" applyFill="1"/>
    <xf numFmtId="0" fontId="0" fillId="0" borderId="0" xfId="0" applyFill="1"/>
    <xf numFmtId="0" fontId="2" fillId="3" borderId="0" xfId="0" applyFont="1" applyFill="1"/>
    <xf numFmtId="0" fontId="0" fillId="3" borderId="1" xfId="0" applyFill="1" applyBorder="1"/>
    <xf numFmtId="0" fontId="0" fillId="3" borderId="0" xfId="0" applyFill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0" fillId="0" borderId="0" xfId="0" applyNumberFormat="1" applyFont="1"/>
    <xf numFmtId="3" fontId="4" fillId="2" borderId="0" xfId="0" applyNumberFormat="1" applyFont="1" applyFill="1" applyAlignment="1"/>
    <xf numFmtId="3" fontId="0" fillId="0" borderId="0" xfId="0" applyNumberFormat="1" applyFill="1"/>
    <xf numFmtId="3" fontId="0" fillId="2" borderId="0" xfId="0" applyNumberFormat="1" applyFill="1"/>
    <xf numFmtId="0" fontId="5" fillId="0" borderId="0" xfId="0" applyFont="1"/>
    <xf numFmtId="3" fontId="2" fillId="0" borderId="2" xfId="0" applyNumberFormat="1" applyFont="1" applyBorder="1"/>
    <xf numFmtId="3" fontId="0" fillId="2" borderId="2" xfId="0" applyNumberFormat="1" applyFill="1" applyBorder="1"/>
    <xf numFmtId="3" fontId="2" fillId="0" borderId="0" xfId="0" applyNumberFormat="1" applyFont="1" applyFill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2" fillId="2" borderId="6" xfId="0" applyFont="1" applyFill="1" applyBorder="1"/>
    <xf numFmtId="0" fontId="2" fillId="2" borderId="0" xfId="0" applyFont="1" applyFill="1" applyBorder="1"/>
    <xf numFmtId="3" fontId="2" fillId="2" borderId="7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3" fontId="2" fillId="2" borderId="10" xfId="0" applyNumberFormat="1" applyFont="1" applyFill="1" applyBorder="1"/>
    <xf numFmtId="0" fontId="0" fillId="0" borderId="0" xfId="0" applyFont="1" applyFill="1"/>
    <xf numFmtId="17" fontId="2" fillId="0" borderId="11" xfId="0" applyNumberFormat="1" applyFont="1" applyBorder="1"/>
    <xf numFmtId="0" fontId="0" fillId="0" borderId="12" xfId="0" applyBorder="1"/>
    <xf numFmtId="3" fontId="0" fillId="0" borderId="12" xfId="0" applyNumberFormat="1" applyFill="1" applyBorder="1"/>
    <xf numFmtId="3" fontId="0" fillId="0" borderId="12" xfId="0" applyNumberFormat="1" applyBorder="1"/>
    <xf numFmtId="3" fontId="2" fillId="0" borderId="1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2" borderId="0" xfId="0" applyNumberFormat="1" applyFont="1" applyFill="1" applyAlignment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 xr3:uid="{AEA406A1-0E4B-5B11-9CD5-51D6E497D94C}">
      <selection activeCell="B27" sqref="B27"/>
    </sheetView>
  </sheetViews>
  <sheetFormatPr defaultRowHeight="15"/>
  <cols>
    <col min="1" max="1" width="12.140625" customWidth="1"/>
    <col min="2" max="2" width="31.140625" bestFit="1" customWidth="1"/>
    <col min="3" max="3" width="10.5703125" bestFit="1" customWidth="1"/>
    <col min="4" max="4" width="1.85546875" customWidth="1"/>
    <col min="7" max="7" width="1.7109375" customWidth="1"/>
    <col min="19" max="19" width="10.5703125" bestFit="1" customWidth="1"/>
  </cols>
  <sheetData>
    <row r="1" spans="1:19">
      <c r="A1" s="2" t="s">
        <v>0</v>
      </c>
    </row>
    <row r="3" spans="1:19" s="1" customFormat="1">
      <c r="C3" s="3" t="s">
        <v>1</v>
      </c>
      <c r="D3" s="13"/>
      <c r="G3" s="13"/>
      <c r="R3" s="17"/>
      <c r="S3" s="17" t="s">
        <v>2</v>
      </c>
    </row>
    <row r="4" spans="1:19">
      <c r="A4" s="9" t="s">
        <v>3</v>
      </c>
      <c r="B4" s="9" t="s">
        <v>4</v>
      </c>
      <c r="C4" s="6" t="s">
        <v>5</v>
      </c>
      <c r="D4" s="14"/>
      <c r="E4" s="18" t="s">
        <v>6</v>
      </c>
      <c r="F4" s="18" t="s">
        <v>7</v>
      </c>
      <c r="G4" s="16"/>
      <c r="H4" s="10">
        <v>42795</v>
      </c>
      <c r="I4" s="10">
        <v>42826</v>
      </c>
      <c r="J4" s="10">
        <v>42856</v>
      </c>
      <c r="K4" s="10">
        <v>42887</v>
      </c>
      <c r="L4" s="10">
        <v>42917</v>
      </c>
      <c r="M4" s="10">
        <v>42948</v>
      </c>
      <c r="N4" s="10">
        <v>42979</v>
      </c>
      <c r="O4" s="10">
        <v>43009</v>
      </c>
      <c r="P4" s="10">
        <v>43040</v>
      </c>
      <c r="Q4" s="10">
        <v>43070</v>
      </c>
      <c r="R4" s="18" t="s">
        <v>8</v>
      </c>
      <c r="S4" s="18" t="s">
        <v>9</v>
      </c>
    </row>
    <row r="5" spans="1:19">
      <c r="A5" t="s">
        <v>10</v>
      </c>
      <c r="B5" t="s">
        <v>11</v>
      </c>
      <c r="C5" s="7">
        <v>136350</v>
      </c>
      <c r="D5" s="15"/>
      <c r="E5" s="20">
        <f>'I001 Umbrella'!F22</f>
        <v>30993</v>
      </c>
      <c r="F5" s="20">
        <f>'I001 Umbrella'!G22</f>
        <v>0</v>
      </c>
      <c r="G5" s="15"/>
      <c r="H5" s="20">
        <f>'I001 Umbrella'!I22</f>
        <v>2700</v>
      </c>
      <c r="I5" s="20">
        <f>'I001 Umbrella'!J22</f>
        <v>3652</v>
      </c>
      <c r="J5" s="20">
        <f>'I001 Umbrella'!K22</f>
        <v>11992</v>
      </c>
      <c r="K5" s="20">
        <f>'I001 Umbrella'!L22</f>
        <v>11900</v>
      </c>
      <c r="L5" s="20">
        <f>'I001 Umbrella'!M22</f>
        <v>9667</v>
      </c>
      <c r="M5" s="20">
        <f>'I001 Umbrella'!N22</f>
        <v>10675</v>
      </c>
      <c r="N5" s="20">
        <f>'I001 Umbrella'!O22</f>
        <v>6995</v>
      </c>
      <c r="O5" s="20">
        <f>'I001 Umbrella'!P22</f>
        <v>9666</v>
      </c>
      <c r="P5" s="20">
        <f>'I001 Umbrella'!Q22</f>
        <v>28010</v>
      </c>
      <c r="Q5" s="20">
        <f>'I001 Umbrella'!R22</f>
        <v>10100</v>
      </c>
      <c r="R5" s="20">
        <f>'I001 Umbrella'!S22</f>
        <v>0</v>
      </c>
      <c r="S5" s="20">
        <f>'I001 Umbrella'!T22</f>
        <v>105357</v>
      </c>
    </row>
    <row r="6" spans="1:19">
      <c r="A6" t="s">
        <v>12</v>
      </c>
      <c r="B6" t="s">
        <v>13</v>
      </c>
      <c r="C6" s="7">
        <v>137650</v>
      </c>
      <c r="D6" s="15"/>
      <c r="E6" s="20">
        <f>'I002 2016 Live'!F18</f>
        <v>136258</v>
      </c>
      <c r="F6" s="20">
        <f>'I002 2016 Live'!G18</f>
        <v>0</v>
      </c>
      <c r="G6" s="15"/>
      <c r="H6" s="20">
        <f>'I002 2016 Live'!I18</f>
        <v>1392</v>
      </c>
      <c r="I6" s="20">
        <f>'I002 2016 Live'!J18</f>
        <v>0</v>
      </c>
      <c r="J6" s="20">
        <f>'I002 2016 Live'!K18</f>
        <v>0</v>
      </c>
      <c r="K6" s="20">
        <f>'I002 2016 Live'!L18</f>
        <v>0</v>
      </c>
      <c r="L6" s="20">
        <f>'I002 2016 Live'!M18</f>
        <v>0</v>
      </c>
      <c r="M6" s="20">
        <f>'I002 2016 Live'!N18</f>
        <v>0</v>
      </c>
      <c r="N6" s="20">
        <f>'I002 2016 Live'!O18</f>
        <v>0</v>
      </c>
      <c r="O6" s="20">
        <f>'I002 2016 Live'!P18</f>
        <v>0</v>
      </c>
      <c r="P6" s="20">
        <f>'I002 2016 Live'!Q18</f>
        <v>0</v>
      </c>
      <c r="Q6" s="20">
        <f>'I002 2016 Live'!R18</f>
        <v>0</v>
      </c>
      <c r="R6" s="20">
        <f>'I002 2016 Live'!S18</f>
        <v>0</v>
      </c>
      <c r="S6" s="20">
        <f>'I002 2016 Live'!T18</f>
        <v>1392</v>
      </c>
    </row>
    <row r="7" spans="1:19">
      <c r="A7" t="s">
        <v>14</v>
      </c>
      <c r="B7" t="s">
        <v>15</v>
      </c>
      <c r="C7" s="7">
        <v>30000</v>
      </c>
      <c r="D7" s="15"/>
      <c r="E7" s="20">
        <f>'I003  House Live'!F21</f>
        <v>5052</v>
      </c>
      <c r="F7" s="20">
        <f>'I003  House Live'!G21</f>
        <v>1200</v>
      </c>
      <c r="G7" s="15"/>
      <c r="H7" s="20">
        <f>'I003  House Live'!I21</f>
        <v>1159</v>
      </c>
      <c r="I7" s="20">
        <f>'I003  House Live'!J21</f>
        <v>3275</v>
      </c>
      <c r="J7" s="20">
        <f>'I003  House Live'!K21</f>
        <v>3117</v>
      </c>
      <c r="K7" s="20">
        <f>'I003  House Live'!L21</f>
        <v>2127</v>
      </c>
      <c r="L7" s="20">
        <f>'I003  House Live'!M21</f>
        <v>2127</v>
      </c>
      <c r="M7" s="20">
        <f>'I003  House Live'!N21</f>
        <v>2127</v>
      </c>
      <c r="N7" s="20">
        <f>'I003  House Live'!O21</f>
        <v>2127</v>
      </c>
      <c r="O7" s="20">
        <f>'I003  House Live'!P21</f>
        <v>2127</v>
      </c>
      <c r="P7" s="20">
        <f>'I003  House Live'!Q21</f>
        <v>4627</v>
      </c>
      <c r="Q7" s="20">
        <f>'I003  House Live'!R21</f>
        <v>1627</v>
      </c>
      <c r="R7" s="20">
        <f>'I003  House Live'!S21</f>
        <v>509</v>
      </c>
      <c r="S7" s="20">
        <f>'I003  House Live'!T21</f>
        <v>24949</v>
      </c>
    </row>
    <row r="8" spans="1:19">
      <c r="A8" t="s">
        <v>16</v>
      </c>
      <c r="B8" t="s">
        <v>17</v>
      </c>
      <c r="C8" s="7">
        <v>125000</v>
      </c>
      <c r="D8" s="15"/>
      <c r="E8" s="20">
        <f>'I004 Periplum'!F12</f>
        <v>0</v>
      </c>
      <c r="F8" s="20">
        <f>'I004 Periplum'!G12</f>
        <v>0</v>
      </c>
      <c r="G8" s="15"/>
      <c r="H8" s="20">
        <f>'I004 Periplum'!I12</f>
        <v>42822.5</v>
      </c>
      <c r="I8" s="20">
        <f>'I004 Periplum'!J12</f>
        <v>36358</v>
      </c>
      <c r="J8" s="20">
        <f>'I004 Periplum'!K12</f>
        <v>45819.5</v>
      </c>
      <c r="K8" s="20">
        <f>'I004 Periplum'!L12</f>
        <v>0</v>
      </c>
      <c r="L8" s="20">
        <f>'I004 Periplum'!M12</f>
        <v>0</v>
      </c>
      <c r="M8" s="20">
        <f>'I004 Periplum'!N12</f>
        <v>0</v>
      </c>
      <c r="N8" s="20">
        <f>'I004 Periplum'!O12</f>
        <v>0</v>
      </c>
      <c r="O8" s="20">
        <f>'I004 Periplum'!P12</f>
        <v>0</v>
      </c>
      <c r="P8" s="20">
        <f>'I004 Periplum'!Q12</f>
        <v>0</v>
      </c>
      <c r="Q8" s="20">
        <f>'I004 Periplum'!R12</f>
        <v>0</v>
      </c>
      <c r="R8" s="20">
        <f>'I004 Periplum'!S12</f>
        <v>0</v>
      </c>
      <c r="S8" s="20">
        <f>'I004 Periplum'!T12</f>
        <v>125000</v>
      </c>
    </row>
    <row r="9" spans="1:19">
      <c r="A9" t="s">
        <v>18</v>
      </c>
      <c r="B9" t="s">
        <v>19</v>
      </c>
      <c r="C9" s="7">
        <v>100000</v>
      </c>
      <c r="D9" s="15"/>
      <c r="E9" s="20">
        <f>'I005 Joshua Sofaer'!F12</f>
        <v>0</v>
      </c>
      <c r="F9" s="20">
        <f>'I005 Joshua Sofaer'!G12</f>
        <v>0</v>
      </c>
      <c r="G9" s="15"/>
      <c r="H9" s="20">
        <f>'I005 Joshua Sofaer'!I12</f>
        <v>40000</v>
      </c>
      <c r="I9" s="20">
        <f>'I005 Joshua Sofaer'!J12</f>
        <v>35000</v>
      </c>
      <c r="J9" s="20">
        <f>'I005 Joshua Sofaer'!K12</f>
        <v>25000</v>
      </c>
      <c r="K9" s="20">
        <f>'I005 Joshua Sofaer'!L12</f>
        <v>0</v>
      </c>
      <c r="L9" s="20">
        <f>'I005 Joshua Sofaer'!M12</f>
        <v>0</v>
      </c>
      <c r="M9" s="20">
        <f>'I005 Joshua Sofaer'!N12</f>
        <v>0</v>
      </c>
      <c r="N9" s="20">
        <f>'I005 Joshua Sofaer'!O12</f>
        <v>0</v>
      </c>
      <c r="O9" s="20">
        <f>'I005 Joshua Sofaer'!P12</f>
        <v>0</v>
      </c>
      <c r="P9" s="20">
        <f>'I005 Joshua Sofaer'!Q12</f>
        <v>0</v>
      </c>
      <c r="Q9" s="20">
        <f>'I005 Joshua Sofaer'!R12</f>
        <v>0</v>
      </c>
      <c r="R9" s="20">
        <f>'I005 Joshua Sofaer'!S12</f>
        <v>0</v>
      </c>
      <c r="S9" s="20">
        <f>'I005 Joshua Sofaer'!T12</f>
        <v>100000</v>
      </c>
    </row>
    <row r="10" spans="1:19">
      <c r="A10" t="s">
        <v>20</v>
      </c>
      <c r="B10" t="s">
        <v>21</v>
      </c>
      <c r="C10" s="7">
        <v>110000</v>
      </c>
      <c r="D10" s="15"/>
      <c r="E10" s="20">
        <f>'I006 Lone Twin'!F11</f>
        <v>0</v>
      </c>
      <c r="F10" s="20">
        <f>'I006 Lone Twin'!G11</f>
        <v>0</v>
      </c>
      <c r="G10" s="15"/>
      <c r="H10" s="20">
        <f>'I006 Lone Twin'!I11</f>
        <v>0</v>
      </c>
      <c r="I10" s="20">
        <f>'I006 Lone Twin'!J11</f>
        <v>47500</v>
      </c>
      <c r="J10" s="20">
        <f>'I006 Lone Twin'!K11</f>
        <v>15000</v>
      </c>
      <c r="K10" s="20">
        <f>'I006 Lone Twin'!L11</f>
        <v>37500</v>
      </c>
      <c r="L10" s="20">
        <f>'I006 Lone Twin'!M11</f>
        <v>0</v>
      </c>
      <c r="M10" s="20">
        <f>'I006 Lone Twin'!N11</f>
        <v>10000</v>
      </c>
      <c r="N10" s="20">
        <f>'I006 Lone Twin'!O11</f>
        <v>0</v>
      </c>
      <c r="O10" s="20">
        <f>'I006 Lone Twin'!P11</f>
        <v>0</v>
      </c>
      <c r="P10" s="20">
        <f>'I006 Lone Twin'!Q11</f>
        <v>0</v>
      </c>
      <c r="Q10" s="20">
        <f>'I006 Lone Twin'!R11</f>
        <v>0</v>
      </c>
      <c r="R10" s="20">
        <f>'I006 Lone Twin'!S11</f>
        <v>0</v>
      </c>
      <c r="S10" s="20">
        <f>'I006 Lone Twin'!T11</f>
        <v>110000</v>
      </c>
    </row>
    <row r="11" spans="1:19">
      <c r="A11" t="s">
        <v>22</v>
      </c>
      <c r="B11" t="s">
        <v>23</v>
      </c>
      <c r="C11" s="7">
        <v>100000</v>
      </c>
      <c r="D11" s="15"/>
      <c r="E11" s="20">
        <f>'I007 Aswarm'!F12</f>
        <v>0</v>
      </c>
      <c r="F11" s="20">
        <f>'I007 Aswarm'!G12</f>
        <v>0</v>
      </c>
      <c r="G11" s="15"/>
      <c r="H11" s="20">
        <f>'I007 Aswarm'!I12</f>
        <v>10000</v>
      </c>
      <c r="I11" s="20">
        <f>'I007 Aswarm'!J12</f>
        <v>40000</v>
      </c>
      <c r="J11" s="20">
        <f>'I007 Aswarm'!K12</f>
        <v>0</v>
      </c>
      <c r="K11" s="20">
        <f>'I007 Aswarm'!L12</f>
        <v>10000</v>
      </c>
      <c r="L11" s="20">
        <f>'I007 Aswarm'!M12</f>
        <v>32000</v>
      </c>
      <c r="M11" s="20">
        <f>'I007 Aswarm'!N12</f>
        <v>0</v>
      </c>
      <c r="N11" s="20">
        <f>'I007 Aswarm'!O12</f>
        <v>0</v>
      </c>
      <c r="O11" s="20">
        <f>'I007 Aswarm'!P12</f>
        <v>8000</v>
      </c>
      <c r="P11" s="20">
        <f>'I007 Aswarm'!Q12</f>
        <v>0</v>
      </c>
      <c r="Q11" s="20">
        <f>'I007 Aswarm'!R12</f>
        <v>0</v>
      </c>
      <c r="R11" s="20">
        <f>'I007 Aswarm'!S12</f>
        <v>0</v>
      </c>
      <c r="S11" s="20">
        <f>'I007 Aswarm'!T12</f>
        <v>100000</v>
      </c>
    </row>
    <row r="12" spans="1:19">
      <c r="A12" t="s">
        <v>24</v>
      </c>
      <c r="B12" t="s">
        <v>25</v>
      </c>
      <c r="C12" s="7">
        <v>120000</v>
      </c>
      <c r="D12" s="15"/>
      <c r="E12" s="20">
        <f>'I008 Davy &amp; Kristin McGuire'!F11</f>
        <v>0</v>
      </c>
      <c r="F12" s="20">
        <f>'I008 Davy &amp; Kristin McGuire'!G11</f>
        <v>0</v>
      </c>
      <c r="G12" s="15"/>
      <c r="H12" s="20">
        <f>'I008 Davy &amp; Kristin McGuire'!I11</f>
        <v>10000</v>
      </c>
      <c r="I12" s="20">
        <f>'I008 Davy &amp; Kristin McGuire'!J11</f>
        <v>50000</v>
      </c>
      <c r="J12" s="20">
        <f>'I008 Davy &amp; Kristin McGuire'!K11</f>
        <v>10000</v>
      </c>
      <c r="K12" s="20">
        <f>'I008 Davy &amp; Kristin McGuire'!L11</f>
        <v>10000</v>
      </c>
      <c r="L12" s="20">
        <f>'I008 Davy &amp; Kristin McGuire'!M11</f>
        <v>32000</v>
      </c>
      <c r="M12" s="20">
        <f>'I008 Davy &amp; Kristin McGuire'!N11</f>
        <v>0</v>
      </c>
      <c r="N12" s="20">
        <f>'I008 Davy &amp; Kristin McGuire'!O11</f>
        <v>0</v>
      </c>
      <c r="O12" s="20">
        <f>'I008 Davy &amp; Kristin McGuire'!P11</f>
        <v>8000</v>
      </c>
      <c r="P12" s="20">
        <f>'I008 Davy &amp; Kristin McGuire'!Q11</f>
        <v>0</v>
      </c>
      <c r="Q12" s="20">
        <f>'I008 Davy &amp; Kristin McGuire'!R11</f>
        <v>0</v>
      </c>
      <c r="R12" s="20">
        <f>'I008 Davy &amp; Kristin McGuire'!S11</f>
        <v>0</v>
      </c>
      <c r="S12" s="20">
        <f>'I008 Davy &amp; Kristin McGuire'!T11</f>
        <v>120000</v>
      </c>
    </row>
    <row r="13" spans="1:19">
      <c r="A13" t="s">
        <v>26</v>
      </c>
      <c r="B13" t="s">
        <v>27</v>
      </c>
      <c r="C13" s="7">
        <v>130000</v>
      </c>
      <c r="D13" s="15"/>
      <c r="E13" s="20">
        <f>'I009 Macnas'!F11</f>
        <v>0</v>
      </c>
      <c r="F13" s="20">
        <f>'I009 Macnas'!G11</f>
        <v>0</v>
      </c>
      <c r="G13" s="15"/>
      <c r="H13" s="20">
        <f>'I009 Macnas'!I11</f>
        <v>0</v>
      </c>
      <c r="I13" s="20">
        <f>'I009 Macnas'!J11</f>
        <v>0</v>
      </c>
      <c r="J13" s="20">
        <f>'I009 Macnas'!K11</f>
        <v>35000</v>
      </c>
      <c r="K13" s="20">
        <f>'I009 Macnas'!L11</f>
        <v>47500</v>
      </c>
      <c r="L13" s="20">
        <f>'I009 Macnas'!M11</f>
        <v>0</v>
      </c>
      <c r="M13" s="20">
        <f>'I009 Macnas'!N11</f>
        <v>0</v>
      </c>
      <c r="N13" s="20">
        <f>'I009 Macnas'!O11</f>
        <v>38000</v>
      </c>
      <c r="O13" s="20">
        <f>'I009 Macnas'!P11</f>
        <v>0</v>
      </c>
      <c r="P13" s="20">
        <f>'I009 Macnas'!Q11</f>
        <v>9500</v>
      </c>
      <c r="Q13" s="20">
        <f>'I009 Macnas'!R11</f>
        <v>0</v>
      </c>
      <c r="R13" s="20">
        <f>'I009 Macnas'!S11</f>
        <v>0</v>
      </c>
      <c r="S13" s="20">
        <f>'I009 Macnas'!T11</f>
        <v>130000</v>
      </c>
    </row>
    <row r="14" spans="1:19">
      <c r="A14" t="s">
        <v>28</v>
      </c>
      <c r="B14" t="s">
        <v>29</v>
      </c>
      <c r="C14" s="7">
        <v>55000</v>
      </c>
      <c r="D14" s="15"/>
      <c r="E14" s="20">
        <f>'I010 Crates'!F12</f>
        <v>0</v>
      </c>
      <c r="F14" s="20">
        <f>'I010 Crates'!G12</f>
        <v>0</v>
      </c>
      <c r="G14" s="15"/>
      <c r="H14" s="20">
        <f>'I010 Crates'!I12</f>
        <v>27200</v>
      </c>
      <c r="I14" s="20">
        <f>'I010 Crates'!J12</f>
        <v>1000</v>
      </c>
      <c r="J14" s="20">
        <f>'I010 Crates'!K12</f>
        <v>1000</v>
      </c>
      <c r="K14" s="20">
        <f>'I010 Crates'!L12</f>
        <v>0</v>
      </c>
      <c r="L14" s="20">
        <f>'I010 Crates'!M12</f>
        <v>6000</v>
      </c>
      <c r="M14" s="20">
        <f>'I010 Crates'!N12</f>
        <v>0</v>
      </c>
      <c r="N14" s="20">
        <f>'I010 Crates'!O12</f>
        <v>6500</v>
      </c>
      <c r="O14" s="20">
        <f>'I010 Crates'!P12</f>
        <v>0</v>
      </c>
      <c r="P14" s="20">
        <f>'I010 Crates'!Q12</f>
        <v>13300</v>
      </c>
      <c r="Q14" s="20">
        <f>'I010 Crates'!R12</f>
        <v>0</v>
      </c>
      <c r="R14" s="20">
        <f>'I010 Crates'!S12</f>
        <v>0</v>
      </c>
      <c r="S14" s="20">
        <f>'I010 Crates'!T12</f>
        <v>55000</v>
      </c>
    </row>
    <row r="15" spans="1:19">
      <c r="A15" t="s">
        <v>30</v>
      </c>
      <c r="B15" t="s">
        <v>31</v>
      </c>
      <c r="C15" s="7">
        <v>15000</v>
      </c>
      <c r="D15" s="15"/>
      <c r="E15" s="20">
        <f>'I011 Time Capsule'!F11</f>
        <v>0</v>
      </c>
      <c r="F15" s="20">
        <f>'I011 Time Capsule'!G11</f>
        <v>0</v>
      </c>
      <c r="G15" s="15"/>
      <c r="H15" s="20">
        <f>'I011 Time Capsule'!I11</f>
        <v>0</v>
      </c>
      <c r="I15" s="20">
        <f>'I011 Time Capsule'!J11</f>
        <v>0</v>
      </c>
      <c r="J15" s="20">
        <f>'I011 Time Capsule'!K11</f>
        <v>0</v>
      </c>
      <c r="K15" s="20">
        <f>'I011 Time Capsule'!L11</f>
        <v>0</v>
      </c>
      <c r="L15" s="20">
        <f>'I011 Time Capsule'!M11</f>
        <v>0</v>
      </c>
      <c r="M15" s="20">
        <f>'I011 Time Capsule'!N11</f>
        <v>0</v>
      </c>
      <c r="N15" s="20">
        <f>'I011 Time Capsule'!O11</f>
        <v>0</v>
      </c>
      <c r="O15" s="20">
        <f>'I011 Time Capsule'!P11</f>
        <v>0</v>
      </c>
      <c r="P15" s="20">
        <f>'I011 Time Capsule'!Q11</f>
        <v>15000</v>
      </c>
      <c r="Q15" s="20">
        <f>'I011 Time Capsule'!R11</f>
        <v>0</v>
      </c>
      <c r="R15" s="20">
        <f>'I011 Time Capsule'!S11</f>
        <v>0</v>
      </c>
      <c r="S15" s="20">
        <f>'I011 Time Capsule'!T11</f>
        <v>15000</v>
      </c>
    </row>
    <row r="16" spans="1:19">
      <c r="A16" t="s">
        <v>32</v>
      </c>
      <c r="B16" t="s">
        <v>33</v>
      </c>
      <c r="C16" s="7">
        <v>120000</v>
      </c>
      <c r="D16" s="15"/>
      <c r="E16" s="20">
        <f>'I012 Book'!F13</f>
        <v>0</v>
      </c>
      <c r="F16" s="20">
        <f>'I012 Book'!G13</f>
        <v>0</v>
      </c>
      <c r="G16" s="15"/>
      <c r="H16" s="20">
        <f>'I012 Book'!I13</f>
        <v>0</v>
      </c>
      <c r="I16" s="20">
        <f>'I012 Book'!J13</f>
        <v>0</v>
      </c>
      <c r="J16" s="20">
        <f>'I012 Book'!K13</f>
        <v>0</v>
      </c>
      <c r="K16" s="20">
        <f>'I012 Book'!L13</f>
        <v>0</v>
      </c>
      <c r="L16" s="20">
        <f>'I012 Book'!M13</f>
        <v>0</v>
      </c>
      <c r="M16" s="20">
        <f>'I012 Book'!N13</f>
        <v>0</v>
      </c>
      <c r="N16" s="20">
        <f>'I012 Book'!O13</f>
        <v>0</v>
      </c>
      <c r="O16" s="20">
        <f>'I012 Book'!P13</f>
        <v>25000</v>
      </c>
      <c r="P16" s="20">
        <f>'I012 Book'!Q13</f>
        <v>0</v>
      </c>
      <c r="Q16" s="20">
        <f>'I012 Book'!R13</f>
        <v>95000</v>
      </c>
      <c r="R16" s="20">
        <f>'I012 Book'!S13</f>
        <v>0</v>
      </c>
      <c r="S16" s="20">
        <f>'I012 Book'!T13</f>
        <v>120000</v>
      </c>
    </row>
    <row r="17" spans="1:19">
      <c r="A17" t="s">
        <v>34</v>
      </c>
      <c r="B17" t="s">
        <v>35</v>
      </c>
      <c r="C17" s="7">
        <v>38000</v>
      </c>
      <c r="D17" s="15"/>
      <c r="E17" s="20">
        <f>'I013 Fellowship'!F20</f>
        <v>0</v>
      </c>
      <c r="F17" s="20">
        <f>'I013 Fellowship'!G20</f>
        <v>0</v>
      </c>
      <c r="G17" s="15"/>
      <c r="H17" s="20">
        <f>'I013 Fellowship'!I20</f>
        <v>500</v>
      </c>
      <c r="I17" s="20">
        <f>'I013 Fellowship'!J20</f>
        <v>5500</v>
      </c>
      <c r="J17" s="20">
        <f>'I013 Fellowship'!K20</f>
        <v>0</v>
      </c>
      <c r="K17" s="20">
        <f>'I013 Fellowship'!L20</f>
        <v>0</v>
      </c>
      <c r="L17" s="20">
        <f>'I013 Fellowship'!M20</f>
        <v>27000</v>
      </c>
      <c r="M17" s="20">
        <f>'I013 Fellowship'!N20</f>
        <v>5000</v>
      </c>
      <c r="N17" s="20">
        <f>'I013 Fellowship'!O20</f>
        <v>0</v>
      </c>
      <c r="O17" s="20">
        <f>'I013 Fellowship'!P20</f>
        <v>0</v>
      </c>
      <c r="P17" s="20">
        <f>'I013 Fellowship'!Q20</f>
        <v>0</v>
      </c>
      <c r="Q17" s="20">
        <f>'I013 Fellowship'!R20</f>
        <v>0</v>
      </c>
      <c r="R17" s="20">
        <f>'I013 Fellowship'!S20</f>
        <v>0</v>
      </c>
      <c r="S17" s="20">
        <f>'I013 Fellowship'!T20</f>
        <v>38000</v>
      </c>
    </row>
    <row r="18" spans="1:19">
      <c r="A18" t="s">
        <v>36</v>
      </c>
      <c r="B18" t="s">
        <v>37</v>
      </c>
      <c r="C18" s="7">
        <v>71000</v>
      </c>
      <c r="D18" s="15"/>
      <c r="E18" s="20">
        <f>'I014 MarComms'!F21</f>
        <v>0</v>
      </c>
      <c r="F18" s="20">
        <f>'I014 MarComms'!G21</f>
        <v>0</v>
      </c>
      <c r="G18" s="15"/>
      <c r="H18" s="20">
        <f>'I014 MarComms'!I21</f>
        <v>0</v>
      </c>
      <c r="I18" s="20">
        <f>'I014 MarComms'!J21</f>
        <v>5600</v>
      </c>
      <c r="J18" s="20">
        <f>'I014 MarComms'!K21</f>
        <v>12000</v>
      </c>
      <c r="K18" s="20">
        <f>'I014 MarComms'!L21</f>
        <v>7650</v>
      </c>
      <c r="L18" s="20">
        <f>'I014 MarComms'!M21</f>
        <v>11350</v>
      </c>
      <c r="M18" s="20">
        <f>'I014 MarComms'!N21</f>
        <v>4500</v>
      </c>
      <c r="N18" s="20">
        <f>'I014 MarComms'!O21</f>
        <v>10100</v>
      </c>
      <c r="O18" s="20">
        <f>'I014 MarComms'!P21</f>
        <v>8600</v>
      </c>
      <c r="P18" s="20">
        <f>'I014 MarComms'!Q21</f>
        <v>8450</v>
      </c>
      <c r="Q18" s="20">
        <f>'I014 MarComms'!R21</f>
        <v>2750</v>
      </c>
      <c r="R18" s="20">
        <f>'I014 MarComms'!S21</f>
        <v>0</v>
      </c>
      <c r="S18" s="20">
        <f>'I014 MarComms'!T21</f>
        <v>71000</v>
      </c>
    </row>
    <row r="19" spans="1:19">
      <c r="C19" s="8"/>
      <c r="D19" s="15"/>
      <c r="E19" s="5"/>
      <c r="F19" s="5"/>
      <c r="G19" s="1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>
      <c r="C20" s="7">
        <f>SUM(C5:C19)</f>
        <v>1288000</v>
      </c>
      <c r="D20" s="15"/>
      <c r="E20" s="7">
        <f>SUM(E5:E19)</f>
        <v>172303</v>
      </c>
      <c r="F20" s="7">
        <f>SUM(F5:F19)</f>
        <v>1200</v>
      </c>
      <c r="G20" s="15"/>
      <c r="H20" s="7">
        <f t="shared" ref="H20:S20" si="0">SUM(H5:H19)</f>
        <v>135773.5</v>
      </c>
      <c r="I20" s="7">
        <f t="shared" si="0"/>
        <v>227885</v>
      </c>
      <c r="J20" s="7">
        <f t="shared" si="0"/>
        <v>158928.5</v>
      </c>
      <c r="K20" s="7">
        <f t="shared" si="0"/>
        <v>126677</v>
      </c>
      <c r="L20" s="7">
        <f t="shared" si="0"/>
        <v>120144</v>
      </c>
      <c r="M20" s="7">
        <f t="shared" si="0"/>
        <v>32302</v>
      </c>
      <c r="N20" s="7">
        <f t="shared" si="0"/>
        <v>63722</v>
      </c>
      <c r="O20" s="7">
        <f t="shared" si="0"/>
        <v>61393</v>
      </c>
      <c r="P20" s="7">
        <f t="shared" si="0"/>
        <v>78887</v>
      </c>
      <c r="Q20" s="7">
        <f t="shared" si="0"/>
        <v>109477</v>
      </c>
      <c r="R20" s="7">
        <f t="shared" si="0"/>
        <v>509</v>
      </c>
      <c r="S20" s="7">
        <f t="shared" si="0"/>
        <v>1115698</v>
      </c>
    </row>
    <row r="22" spans="1:19" ht="15.75" thickBot="1"/>
    <row r="23" spans="1:19">
      <c r="H23" s="30"/>
      <c r="I23" s="31"/>
      <c r="J23" s="32">
        <f>C20</f>
        <v>1288000</v>
      </c>
    </row>
    <row r="24" spans="1:19">
      <c r="H24" s="33"/>
      <c r="I24" s="34"/>
      <c r="J24" s="35">
        <f>E20+S20</f>
        <v>1288001</v>
      </c>
    </row>
    <row r="25" spans="1:19">
      <c r="H25" s="33"/>
      <c r="I25" s="34"/>
      <c r="J25" s="35"/>
    </row>
    <row r="26" spans="1:19" ht="15.75" thickBot="1">
      <c r="H26" s="36" t="s">
        <v>38</v>
      </c>
      <c r="I26" s="37"/>
      <c r="J26" s="38">
        <f>J23-J24</f>
        <v>-1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6"/>
  <sheetViews>
    <sheetView workbookViewId="0" xr3:uid="{7BE570AB-09E9-518F-B8F7-3F91B7162CA9}">
      <selection activeCell="C9" sqref="C9"/>
    </sheetView>
  </sheetViews>
  <sheetFormatPr defaultRowHeight="15"/>
  <cols>
    <col min="1" max="1" width="35.140625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Summary!C13</f>
        <v>130000</v>
      </c>
      <c r="E5" s="11"/>
      <c r="H5" s="11"/>
      <c r="S5" s="41"/>
    </row>
    <row r="6" spans="1:22">
      <c r="A6" t="s">
        <v>135</v>
      </c>
      <c r="B6" t="s">
        <v>46</v>
      </c>
      <c r="C6" t="s">
        <v>136</v>
      </c>
      <c r="D6" s="24">
        <v>95000</v>
      </c>
      <c r="E6" s="25"/>
      <c r="F6" s="24"/>
      <c r="G6" s="20"/>
      <c r="H6" s="25"/>
      <c r="I6" s="24"/>
      <c r="J6" s="24"/>
      <c r="K6" s="24"/>
      <c r="L6" s="24">
        <v>47500</v>
      </c>
      <c r="M6" s="24"/>
      <c r="N6" s="24"/>
      <c r="O6" s="24">
        <v>38000</v>
      </c>
      <c r="P6" s="24"/>
      <c r="Q6" s="24">
        <v>9500</v>
      </c>
      <c r="R6" s="24"/>
      <c r="S6" s="42"/>
      <c r="T6" s="24">
        <f>+I6+J6+K6+L6+M6+N6+O6+P6+Q6+R6+S6</f>
        <v>95000</v>
      </c>
      <c r="U6" s="24">
        <f>D6-F6</f>
        <v>95000</v>
      </c>
    </row>
    <row r="7" spans="1:22">
      <c r="A7" t="s">
        <v>113</v>
      </c>
      <c r="B7" t="s">
        <v>49</v>
      </c>
      <c r="C7" t="s">
        <v>137</v>
      </c>
      <c r="D7" s="24">
        <v>35000</v>
      </c>
      <c r="E7" s="25"/>
      <c r="F7" s="24"/>
      <c r="G7" s="20"/>
      <c r="H7" s="25"/>
      <c r="I7" s="24"/>
      <c r="J7" s="24"/>
      <c r="K7" s="24">
        <v>35000</v>
      </c>
      <c r="L7" s="24"/>
      <c r="M7" s="24"/>
      <c r="N7" s="24"/>
      <c r="O7" s="24"/>
      <c r="P7" s="24"/>
      <c r="Q7" s="24"/>
      <c r="R7" s="24"/>
      <c r="S7" s="42"/>
      <c r="T7" s="24">
        <f t="shared" ref="T7:T10" si="0">+I7+J7+K7+L7+M7+N7+O7+P7+Q7+R7+S7</f>
        <v>35000</v>
      </c>
      <c r="U7" s="24">
        <f t="shared" ref="U7:U10" si="1">D7-F7</f>
        <v>35000</v>
      </c>
    </row>
    <row r="8" spans="1:22">
      <c r="D8" s="24"/>
      <c r="E8" s="25"/>
      <c r="F8" s="24"/>
      <c r="G8" s="20"/>
      <c r="H8" s="25"/>
      <c r="I8" s="24"/>
      <c r="J8" s="24"/>
      <c r="K8" s="24"/>
      <c r="L8" s="24"/>
      <c r="M8" s="24"/>
      <c r="N8" s="24"/>
      <c r="O8" s="24"/>
      <c r="P8" s="24"/>
      <c r="Q8" s="24"/>
      <c r="R8" s="24"/>
      <c r="S8" s="42"/>
      <c r="T8" s="24">
        <f t="shared" si="0"/>
        <v>0</v>
      </c>
      <c r="U8" s="24">
        <f t="shared" si="1"/>
        <v>0</v>
      </c>
    </row>
    <row r="9" spans="1:22">
      <c r="D9" s="24"/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D10" s="24"/>
      <c r="E10" s="25"/>
      <c r="F10" s="24"/>
      <c r="G10" s="20"/>
      <c r="H10" s="25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43"/>
      <c r="T10" s="24">
        <f t="shared" si="0"/>
        <v>0</v>
      </c>
      <c r="U10" s="24">
        <f t="shared" si="1"/>
        <v>0</v>
      </c>
    </row>
    <row r="11" spans="1:22" ht="15.75" thickBot="1">
      <c r="A11" s="26" t="s">
        <v>73</v>
      </c>
      <c r="B11" s="1"/>
      <c r="C11" s="1"/>
      <c r="D11" s="27">
        <f>D5</f>
        <v>130000</v>
      </c>
      <c r="E11" s="28"/>
      <c r="F11" s="27">
        <f>SUM(F6:F10)</f>
        <v>0</v>
      </c>
      <c r="G11" s="27">
        <f>SUM(G6:G10)</f>
        <v>0</v>
      </c>
      <c r="H11" s="28"/>
      <c r="I11" s="27">
        <f>SUM(I6:I10)</f>
        <v>0</v>
      </c>
      <c r="J11" s="27">
        <f>SUM(J6:J10)</f>
        <v>0</v>
      </c>
      <c r="K11" s="27">
        <f>SUM(K6:K10)</f>
        <v>35000</v>
      </c>
      <c r="L11" s="27">
        <f>SUM(L6:L10)</f>
        <v>47500</v>
      </c>
      <c r="M11" s="27">
        <f>SUM(M6:M10)</f>
        <v>0</v>
      </c>
      <c r="N11" s="27">
        <f>SUM(N6:N10)</f>
        <v>0</v>
      </c>
      <c r="O11" s="27">
        <f>SUM(O6:O10)</f>
        <v>38000</v>
      </c>
      <c r="P11" s="27">
        <f>SUM(P6:P10)</f>
        <v>0</v>
      </c>
      <c r="Q11" s="27">
        <f>SUM(Q6:Q10)</f>
        <v>9500</v>
      </c>
      <c r="R11" s="27">
        <f>SUM(R6:R10)</f>
        <v>0</v>
      </c>
      <c r="S11" s="27">
        <f>SUM(S6:S10)</f>
        <v>0</v>
      </c>
      <c r="T11" s="27">
        <f>SUM(T6:T10)</f>
        <v>130000</v>
      </c>
      <c r="U11" s="27">
        <f>SUM(U6:U10)</f>
        <v>130000</v>
      </c>
    </row>
    <row r="12" spans="1:22" ht="16.5" thickTop="1" thickBot="1">
      <c r="A12" s="1"/>
      <c r="B12" s="1"/>
      <c r="C12" s="1"/>
      <c r="D12" s="19"/>
      <c r="E12" s="29"/>
      <c r="F12" s="29"/>
      <c r="G12" s="29"/>
      <c r="H12" s="29"/>
      <c r="I12" s="2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2">
      <c r="D13" s="20"/>
      <c r="H13" s="24"/>
      <c r="I13" s="24"/>
      <c r="J13" s="30"/>
      <c r="K13" s="31"/>
      <c r="L13" s="32">
        <f>D11</f>
        <v>130000</v>
      </c>
      <c r="M13" s="20"/>
      <c r="N13" s="20"/>
      <c r="O13" s="20"/>
      <c r="P13" s="20"/>
      <c r="Q13" s="20"/>
      <c r="R13" s="20"/>
      <c r="S13" s="20"/>
      <c r="T13" s="20"/>
      <c r="U13" s="20"/>
    </row>
    <row r="14" spans="1:22">
      <c r="H14" s="24"/>
      <c r="I14" s="12"/>
      <c r="J14" s="33"/>
      <c r="K14" s="34"/>
      <c r="L14" s="35">
        <f>F11+T11</f>
        <v>130000</v>
      </c>
    </row>
    <row r="15" spans="1:22">
      <c r="A15" s="4"/>
      <c r="B15" s="4"/>
      <c r="C15" s="4"/>
      <c r="H15" s="24"/>
      <c r="I15" s="12"/>
      <c r="J15" s="33"/>
      <c r="K15" s="34"/>
      <c r="L15" s="35"/>
    </row>
    <row r="16" spans="1:22" ht="15.75" thickBot="1">
      <c r="D16" s="20"/>
      <c r="H16" s="24"/>
      <c r="I16" s="12"/>
      <c r="J16" s="36" t="s">
        <v>38</v>
      </c>
      <c r="K16" s="37"/>
      <c r="L16" s="38">
        <f>L13-L14</f>
        <v>0</v>
      </c>
      <c r="M16" s="39"/>
      <c r="N16" s="39"/>
      <c r="O16" s="39"/>
      <c r="P16" s="39"/>
      <c r="Q16" s="39"/>
      <c r="R16" s="4"/>
      <c r="S16" s="4"/>
      <c r="T16" s="4"/>
    </row>
  </sheetData>
  <mergeCells count="1">
    <mergeCell ref="J3:S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7"/>
  <sheetViews>
    <sheetView workbookViewId="0" xr3:uid="{65FA3815-DCC1-5481-872F-D2879ED395ED}">
      <selection activeCell="B7" sqref="B7:B8"/>
    </sheetView>
  </sheetViews>
  <sheetFormatPr defaultRowHeight="15"/>
  <cols>
    <col min="1" max="1" width="34.28515625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Summary!C14</f>
        <v>55000</v>
      </c>
      <c r="E5" s="11"/>
      <c r="H5" s="11"/>
      <c r="S5" s="41"/>
    </row>
    <row r="6" spans="1:22">
      <c r="A6" t="s">
        <v>138</v>
      </c>
      <c r="B6" s="4" t="s">
        <v>46</v>
      </c>
      <c r="C6" s="4" t="s">
        <v>139</v>
      </c>
      <c r="D6" s="24">
        <v>34000</v>
      </c>
      <c r="E6" s="25"/>
      <c r="F6" s="24"/>
      <c r="G6" s="20"/>
      <c r="H6" s="25"/>
      <c r="I6" s="24">
        <v>27200</v>
      </c>
      <c r="J6" s="24"/>
      <c r="K6" s="24"/>
      <c r="L6" s="24"/>
      <c r="M6" s="24"/>
      <c r="N6" s="24"/>
      <c r="O6" s="24"/>
      <c r="P6" s="24"/>
      <c r="Q6" s="24">
        <v>6800</v>
      </c>
      <c r="R6" s="24"/>
      <c r="S6" s="42"/>
      <c r="T6" s="24">
        <f>+I6+J6+K6+L6+M6+N6+O6+P6+Q6+R6+S6</f>
        <v>34000</v>
      </c>
      <c r="U6" s="24">
        <f>D6-F6</f>
        <v>34000</v>
      </c>
    </row>
    <row r="7" spans="1:22">
      <c r="A7" t="s">
        <v>140</v>
      </c>
      <c r="B7" s="4" t="s">
        <v>46</v>
      </c>
      <c r="C7" s="4" t="s">
        <v>141</v>
      </c>
      <c r="D7" s="24">
        <v>15000</v>
      </c>
      <c r="E7" s="25"/>
      <c r="F7" s="24"/>
      <c r="G7" s="20"/>
      <c r="H7" s="25"/>
      <c r="I7" s="24"/>
      <c r="J7" s="24"/>
      <c r="K7" s="24"/>
      <c r="L7" s="24"/>
      <c r="M7" s="24">
        <v>5000</v>
      </c>
      <c r="N7" s="24"/>
      <c r="O7" s="24">
        <v>5000</v>
      </c>
      <c r="P7" s="24"/>
      <c r="Q7" s="24">
        <v>5000</v>
      </c>
      <c r="R7" s="24"/>
      <c r="S7" s="42"/>
      <c r="T7" s="24">
        <f t="shared" ref="T7:T11" si="0">+I7+J7+K7+L7+M7+N7+O7+P7+Q7+R7+S7</f>
        <v>15000</v>
      </c>
      <c r="U7" s="24">
        <f t="shared" ref="U7:U11" si="1">D7-F7</f>
        <v>15000</v>
      </c>
    </row>
    <row r="8" spans="1:22">
      <c r="A8" t="s">
        <v>142</v>
      </c>
      <c r="B8" s="4" t="s">
        <v>116</v>
      </c>
      <c r="C8" s="4" t="s">
        <v>143</v>
      </c>
      <c r="D8" s="24">
        <v>2000</v>
      </c>
      <c r="E8" s="25"/>
      <c r="F8" s="24"/>
      <c r="G8" s="20"/>
      <c r="H8" s="25"/>
      <c r="I8" s="24"/>
      <c r="J8" s="24">
        <v>1000</v>
      </c>
      <c r="K8" s="24">
        <v>1000</v>
      </c>
      <c r="L8" s="24"/>
      <c r="M8" s="24"/>
      <c r="N8" s="24"/>
      <c r="O8" s="24"/>
      <c r="P8" s="24"/>
      <c r="Q8" s="24"/>
      <c r="R8" s="24"/>
      <c r="S8" s="42"/>
      <c r="T8" s="24">
        <f t="shared" si="0"/>
        <v>2000</v>
      </c>
      <c r="U8" s="24">
        <f t="shared" si="1"/>
        <v>2000</v>
      </c>
    </row>
    <row r="9" spans="1:22">
      <c r="A9" t="s">
        <v>144</v>
      </c>
      <c r="B9" s="4" t="s">
        <v>116</v>
      </c>
      <c r="C9" s="4" t="s">
        <v>145</v>
      </c>
      <c r="D9" s="24">
        <v>4000</v>
      </c>
      <c r="E9" s="25"/>
      <c r="F9" s="24"/>
      <c r="G9" s="20"/>
      <c r="H9" s="25"/>
      <c r="I9" s="24"/>
      <c r="J9" s="24"/>
      <c r="K9" s="24"/>
      <c r="L9" s="24"/>
      <c r="M9" s="24">
        <v>1000</v>
      </c>
      <c r="N9" s="24"/>
      <c r="O9" s="24">
        <v>1500</v>
      </c>
      <c r="P9" s="24"/>
      <c r="Q9" s="24">
        <v>1500</v>
      </c>
      <c r="R9" s="24"/>
      <c r="S9" s="42"/>
      <c r="T9" s="24">
        <f t="shared" si="0"/>
        <v>4000</v>
      </c>
      <c r="U9" s="24">
        <f t="shared" si="1"/>
        <v>4000</v>
      </c>
    </row>
    <row r="10" spans="1:22">
      <c r="B10" s="4"/>
      <c r="C10" s="1"/>
      <c r="D10" s="24"/>
      <c r="E10" s="25"/>
      <c r="F10" s="24"/>
      <c r="G10" s="20"/>
      <c r="H10" s="2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si="0"/>
        <v>0</v>
      </c>
      <c r="U10" s="24">
        <f t="shared" si="1"/>
        <v>0</v>
      </c>
    </row>
    <row r="11" spans="1:22">
      <c r="D11" s="24"/>
      <c r="E11" s="25"/>
      <c r="F11" s="24"/>
      <c r="G11" s="20"/>
      <c r="H11" s="25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43"/>
      <c r="T11" s="24">
        <f t="shared" si="0"/>
        <v>0</v>
      </c>
      <c r="U11" s="24">
        <f t="shared" si="1"/>
        <v>0</v>
      </c>
    </row>
    <row r="12" spans="1:22" ht="15.75" thickBot="1">
      <c r="A12" s="26" t="s">
        <v>73</v>
      </c>
      <c r="B12" s="1"/>
      <c r="C12" s="1"/>
      <c r="D12" s="27">
        <f>D5</f>
        <v>55000</v>
      </c>
      <c r="E12" s="28"/>
      <c r="F12" s="27">
        <f>SUM(F6:F11)</f>
        <v>0</v>
      </c>
      <c r="G12" s="27">
        <f>SUM(G6:G11)</f>
        <v>0</v>
      </c>
      <c r="H12" s="28"/>
      <c r="I12" s="27">
        <f>SUM(I6:I11)</f>
        <v>27200</v>
      </c>
      <c r="J12" s="27">
        <f>SUM(J6:J11)</f>
        <v>1000</v>
      </c>
      <c r="K12" s="27">
        <f>SUM(K6:K11)</f>
        <v>1000</v>
      </c>
      <c r="L12" s="27">
        <f>SUM(L6:L11)</f>
        <v>0</v>
      </c>
      <c r="M12" s="27">
        <f>SUM(M6:M11)</f>
        <v>6000</v>
      </c>
      <c r="N12" s="27">
        <f>SUM(N6:N11)</f>
        <v>0</v>
      </c>
      <c r="O12" s="27">
        <f>SUM(O6:O11)</f>
        <v>6500</v>
      </c>
      <c r="P12" s="27">
        <f>SUM(P6:P11)</f>
        <v>0</v>
      </c>
      <c r="Q12" s="27">
        <f>SUM(Q6:Q11)</f>
        <v>13300</v>
      </c>
      <c r="R12" s="27">
        <f>SUM(R6:R11)</f>
        <v>0</v>
      </c>
      <c r="S12" s="27">
        <f>SUM(S6:S11)</f>
        <v>0</v>
      </c>
      <c r="T12" s="27">
        <f>SUM(T6:T11)</f>
        <v>55000</v>
      </c>
      <c r="U12" s="27">
        <f>SUM(U6:U11)</f>
        <v>55000</v>
      </c>
    </row>
    <row r="13" spans="1:22" ht="16.5" thickTop="1" thickBot="1">
      <c r="A13" s="1"/>
      <c r="B13" s="1"/>
      <c r="C13" s="1"/>
      <c r="D13" s="19"/>
      <c r="E13" s="29"/>
      <c r="F13" s="29"/>
      <c r="G13" s="29"/>
      <c r="H13" s="29"/>
      <c r="I13" s="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2">
      <c r="D14" s="20"/>
      <c r="H14" s="24"/>
      <c r="I14" s="24"/>
      <c r="J14" s="30"/>
      <c r="K14" s="31"/>
      <c r="L14" s="32">
        <f>D12</f>
        <v>55000</v>
      </c>
      <c r="M14" s="20"/>
      <c r="N14" s="20"/>
      <c r="O14" s="20"/>
      <c r="P14" s="20"/>
      <c r="Q14" s="20"/>
      <c r="R14" s="20"/>
      <c r="S14" s="20"/>
      <c r="T14" s="20"/>
      <c r="U14" s="20"/>
    </row>
    <row r="15" spans="1:22">
      <c r="H15" s="24"/>
      <c r="I15" s="12"/>
      <c r="J15" s="33"/>
      <c r="K15" s="34"/>
      <c r="L15" s="35">
        <f>F12+T12</f>
        <v>55000</v>
      </c>
    </row>
    <row r="16" spans="1:22">
      <c r="A16" s="4"/>
      <c r="B16" s="4"/>
      <c r="C16" s="4"/>
      <c r="H16" s="24"/>
      <c r="I16" s="12"/>
      <c r="J16" s="33"/>
      <c r="K16" s="34"/>
      <c r="L16" s="35"/>
    </row>
    <row r="17" spans="4:20" ht="15.75" thickBot="1">
      <c r="D17" s="20"/>
      <c r="H17" s="24"/>
      <c r="I17" s="12"/>
      <c r="J17" s="36" t="s">
        <v>38</v>
      </c>
      <c r="K17" s="37"/>
      <c r="L17" s="38">
        <f>L14-L15</f>
        <v>0</v>
      </c>
      <c r="M17" s="39"/>
      <c r="N17" s="39"/>
      <c r="O17" s="39"/>
      <c r="P17" s="39"/>
      <c r="Q17" s="39"/>
      <c r="R17" s="4"/>
      <c r="S17" s="4"/>
      <c r="T17" s="4"/>
    </row>
  </sheetData>
  <mergeCells count="1">
    <mergeCell ref="J3:S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6"/>
  <sheetViews>
    <sheetView workbookViewId="0" xr3:uid="{FF0BDA26-1AD6-5648-BD9A-E01AA4DDCA7C}">
      <selection activeCell="B6" sqref="B6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Summary!C15</f>
        <v>15000</v>
      </c>
      <c r="E5" s="11"/>
      <c r="H5" s="11"/>
      <c r="S5" s="41"/>
    </row>
    <row r="6" spans="1:22">
      <c r="A6" t="s">
        <v>146</v>
      </c>
      <c r="B6" s="4" t="s">
        <v>46</v>
      </c>
      <c r="C6" s="4" t="s">
        <v>147</v>
      </c>
      <c r="D6" s="24"/>
      <c r="E6" s="25"/>
      <c r="F6" s="24"/>
      <c r="G6" s="20"/>
      <c r="H6" s="25"/>
      <c r="I6" s="24"/>
      <c r="J6" s="24"/>
      <c r="K6" s="24"/>
      <c r="L6" s="24"/>
      <c r="M6" s="24"/>
      <c r="N6" s="24"/>
      <c r="O6" s="24"/>
      <c r="P6" s="24"/>
      <c r="Q6" s="24">
        <v>7500</v>
      </c>
      <c r="R6" s="24"/>
      <c r="S6" s="42"/>
      <c r="T6" s="24">
        <f>+I6+J6+K6+L6+M6+N6+O6+P6+Q6+R6+S6</f>
        <v>7500</v>
      </c>
      <c r="U6" s="24">
        <f>D6-F6</f>
        <v>0</v>
      </c>
    </row>
    <row r="7" spans="1:22">
      <c r="A7" t="s">
        <v>148</v>
      </c>
      <c r="B7" s="4" t="s">
        <v>116</v>
      </c>
      <c r="C7" s="4" t="s">
        <v>149</v>
      </c>
      <c r="D7" s="24"/>
      <c r="E7" s="25"/>
      <c r="F7" s="24"/>
      <c r="G7" s="20"/>
      <c r="H7" s="25"/>
      <c r="I7" s="24"/>
      <c r="J7" s="24"/>
      <c r="K7" s="24"/>
      <c r="L7" s="24"/>
      <c r="M7" s="24"/>
      <c r="N7" s="24"/>
      <c r="O7" s="24"/>
      <c r="P7" s="24"/>
      <c r="Q7" s="24">
        <v>7500</v>
      </c>
      <c r="R7" s="24"/>
      <c r="S7" s="42"/>
      <c r="T7" s="24">
        <f t="shared" ref="T7:T10" si="0">+I7+J7+K7+L7+M7+N7+O7+P7+Q7+R7+S7</f>
        <v>7500</v>
      </c>
      <c r="U7" s="24">
        <f t="shared" ref="U7:U10" si="1">D7-F7</f>
        <v>0</v>
      </c>
    </row>
    <row r="8" spans="1:22">
      <c r="B8" s="4"/>
      <c r="C8" s="4"/>
      <c r="D8" s="24"/>
      <c r="E8" s="25"/>
      <c r="F8" s="24"/>
      <c r="G8" s="20"/>
      <c r="H8" s="25"/>
      <c r="I8" s="24"/>
      <c r="J8" s="24"/>
      <c r="K8" s="24"/>
      <c r="L8" s="24"/>
      <c r="M8" s="24"/>
      <c r="N8" s="24"/>
      <c r="O8" s="24"/>
      <c r="P8" s="24"/>
      <c r="Q8" s="24"/>
      <c r="R8" s="24"/>
      <c r="S8" s="42"/>
      <c r="T8" s="24">
        <f t="shared" si="0"/>
        <v>0</v>
      </c>
      <c r="U8" s="24">
        <f t="shared" si="1"/>
        <v>0</v>
      </c>
    </row>
    <row r="9" spans="1:22">
      <c r="B9" s="4"/>
      <c r="C9" s="4"/>
      <c r="D9" s="24"/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B10" s="4"/>
      <c r="C10" s="4"/>
      <c r="D10" s="24"/>
      <c r="E10" s="25"/>
      <c r="F10" s="24"/>
      <c r="G10" s="20"/>
      <c r="H10" s="25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43"/>
      <c r="T10" s="24">
        <f t="shared" si="0"/>
        <v>0</v>
      </c>
      <c r="U10" s="24">
        <f t="shared" si="1"/>
        <v>0</v>
      </c>
    </row>
    <row r="11" spans="1:22" ht="15.75" thickBot="1">
      <c r="A11" s="26" t="s">
        <v>73</v>
      </c>
      <c r="B11" s="4"/>
      <c r="C11" s="1"/>
      <c r="D11" s="27">
        <f>D5</f>
        <v>15000</v>
      </c>
      <c r="E11" s="28"/>
      <c r="F11" s="27">
        <f>SUM(F6:F10)</f>
        <v>0</v>
      </c>
      <c r="G11" s="27">
        <f>SUM(G6:G10)</f>
        <v>0</v>
      </c>
      <c r="H11" s="28"/>
      <c r="I11" s="27">
        <f>SUM(I6:I10)</f>
        <v>0</v>
      </c>
      <c r="J11" s="27">
        <f>SUM(J6:J10)</f>
        <v>0</v>
      </c>
      <c r="K11" s="27">
        <f>SUM(K6:K10)</f>
        <v>0</v>
      </c>
      <c r="L11" s="27">
        <f>SUM(L6:L10)</f>
        <v>0</v>
      </c>
      <c r="M11" s="27">
        <f>SUM(M6:M10)</f>
        <v>0</v>
      </c>
      <c r="N11" s="27">
        <f>SUM(N6:N10)</f>
        <v>0</v>
      </c>
      <c r="O11" s="27">
        <f>SUM(O6:O10)</f>
        <v>0</v>
      </c>
      <c r="P11" s="27">
        <f>SUM(P6:P10)</f>
        <v>0</v>
      </c>
      <c r="Q11" s="27">
        <f>SUM(Q6:Q10)</f>
        <v>15000</v>
      </c>
      <c r="R11" s="27">
        <f>SUM(R6:R10)</f>
        <v>0</v>
      </c>
      <c r="S11" s="27">
        <f>SUM(S6:S10)</f>
        <v>0</v>
      </c>
      <c r="T11" s="27">
        <f>SUM(T6:T10)</f>
        <v>15000</v>
      </c>
      <c r="U11" s="27">
        <f>SUM(U6:U10)</f>
        <v>0</v>
      </c>
    </row>
    <row r="12" spans="1:22" ht="16.5" thickTop="1" thickBot="1">
      <c r="A12" s="1"/>
      <c r="B12" s="1"/>
      <c r="C12" s="1"/>
      <c r="D12" s="19"/>
      <c r="E12" s="29"/>
      <c r="F12" s="29"/>
      <c r="G12" s="29"/>
      <c r="H12" s="29"/>
      <c r="I12" s="2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2">
      <c r="D13" s="20"/>
      <c r="H13" s="24"/>
      <c r="I13" s="24"/>
      <c r="J13" s="30"/>
      <c r="K13" s="31"/>
      <c r="L13" s="32">
        <f>D11</f>
        <v>15000</v>
      </c>
      <c r="M13" s="20"/>
      <c r="N13" s="20"/>
      <c r="O13" s="20"/>
      <c r="P13" s="20"/>
      <c r="Q13" s="20"/>
      <c r="R13" s="20"/>
      <c r="S13" s="20"/>
      <c r="T13" s="20"/>
      <c r="U13" s="20"/>
    </row>
    <row r="14" spans="1:22">
      <c r="H14" s="24"/>
      <c r="I14" s="12"/>
      <c r="J14" s="33"/>
      <c r="K14" s="34"/>
      <c r="L14" s="35">
        <f>F11+T11</f>
        <v>15000</v>
      </c>
    </row>
    <row r="15" spans="1:22">
      <c r="A15" s="4"/>
      <c r="B15" s="4"/>
      <c r="C15" s="4"/>
      <c r="H15" s="24"/>
      <c r="I15" s="12"/>
      <c r="J15" s="33"/>
      <c r="K15" s="34"/>
      <c r="L15" s="35"/>
    </row>
    <row r="16" spans="1:22" ht="15.75" thickBot="1">
      <c r="D16" s="20"/>
      <c r="H16" s="24"/>
      <c r="I16" s="12"/>
      <c r="J16" s="36" t="s">
        <v>38</v>
      </c>
      <c r="K16" s="37"/>
      <c r="L16" s="38">
        <f>L13-L14</f>
        <v>0</v>
      </c>
      <c r="M16" s="39"/>
      <c r="N16" s="39"/>
      <c r="O16" s="39"/>
      <c r="P16" s="39"/>
      <c r="Q16" s="39"/>
      <c r="R16" s="4"/>
      <c r="S16" s="4"/>
      <c r="T16" s="4"/>
    </row>
  </sheetData>
  <mergeCells count="1">
    <mergeCell ref="J3:S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8"/>
  <sheetViews>
    <sheetView workbookViewId="0" xr3:uid="{C67EF94B-0B3B-5838-830C-E3A509766221}">
      <selection activeCell="B9" sqref="B9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Summary!C16</f>
        <v>120000</v>
      </c>
      <c r="E5" s="11"/>
      <c r="H5" s="11"/>
      <c r="S5" s="41"/>
    </row>
    <row r="6" spans="1:22">
      <c r="A6" t="s">
        <v>150</v>
      </c>
      <c r="B6" s="4" t="s">
        <v>46</v>
      </c>
      <c r="C6" s="4" t="s">
        <v>151</v>
      </c>
      <c r="D6" s="24">
        <v>15000</v>
      </c>
      <c r="E6" s="25"/>
      <c r="F6" s="24"/>
      <c r="G6" s="20"/>
      <c r="H6" s="25"/>
      <c r="I6" s="24"/>
      <c r="J6" s="24"/>
      <c r="K6" s="24"/>
      <c r="L6" s="24"/>
      <c r="M6" s="24"/>
      <c r="N6" s="24"/>
      <c r="O6" s="24"/>
      <c r="P6" s="24">
        <v>15000</v>
      </c>
      <c r="Q6" s="24"/>
      <c r="R6" s="24"/>
      <c r="S6" s="42"/>
      <c r="T6" s="24">
        <f>+I6+J6+K6+L6+M6+N6+O6+P6+Q6+R6+S6</f>
        <v>15000</v>
      </c>
      <c r="U6" s="24">
        <f>D6-F6</f>
        <v>15000</v>
      </c>
    </row>
    <row r="7" spans="1:22">
      <c r="A7" t="s">
        <v>152</v>
      </c>
      <c r="B7" s="4" t="s">
        <v>46</v>
      </c>
      <c r="C7" s="4" t="s">
        <v>153</v>
      </c>
      <c r="D7" s="24">
        <v>10000</v>
      </c>
      <c r="E7" s="25"/>
      <c r="F7" s="24"/>
      <c r="G7" s="20"/>
      <c r="H7" s="25"/>
      <c r="I7" s="24"/>
      <c r="J7" s="24"/>
      <c r="K7" s="24"/>
      <c r="L7" s="24"/>
      <c r="M7" s="24"/>
      <c r="N7" s="24"/>
      <c r="O7" s="24"/>
      <c r="P7" s="24">
        <v>10000</v>
      </c>
      <c r="Q7" s="24"/>
      <c r="R7" s="24"/>
      <c r="S7" s="42"/>
      <c r="T7" s="24">
        <f t="shared" ref="T7:T12" si="0">+I7+J7+K7+L7+M7+N7+O7+P7+Q7+R7+S7</f>
        <v>10000</v>
      </c>
      <c r="U7" s="24">
        <f t="shared" ref="U7:U12" si="1">D7-F7</f>
        <v>10000</v>
      </c>
    </row>
    <row r="8" spans="1:22">
      <c r="A8" t="s">
        <v>154</v>
      </c>
      <c r="B8" s="4" t="s">
        <v>155</v>
      </c>
      <c r="C8" s="4" t="s">
        <v>156</v>
      </c>
      <c r="D8" s="24">
        <v>40000</v>
      </c>
      <c r="E8" s="25"/>
      <c r="F8" s="24"/>
      <c r="G8" s="20"/>
      <c r="H8" s="25"/>
      <c r="I8" s="24"/>
      <c r="J8" s="24"/>
      <c r="K8" s="24"/>
      <c r="L8" s="24"/>
      <c r="M8" s="24"/>
      <c r="N8" s="24"/>
      <c r="O8" s="24"/>
      <c r="P8" s="24"/>
      <c r="Q8" s="24"/>
      <c r="R8" s="24">
        <v>40000</v>
      </c>
      <c r="S8" s="42"/>
      <c r="T8" s="24">
        <f t="shared" si="0"/>
        <v>40000</v>
      </c>
      <c r="U8" s="24">
        <f t="shared" si="1"/>
        <v>40000</v>
      </c>
    </row>
    <row r="9" spans="1:22">
      <c r="A9" t="s">
        <v>157</v>
      </c>
      <c r="B9" s="4" t="s">
        <v>155</v>
      </c>
      <c r="C9" s="4" t="s">
        <v>158</v>
      </c>
      <c r="D9" s="24">
        <v>55000</v>
      </c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>
        <v>55000</v>
      </c>
      <c r="S9" s="42"/>
      <c r="T9" s="24">
        <f t="shared" si="0"/>
        <v>55000</v>
      </c>
      <c r="U9" s="24">
        <f t="shared" si="1"/>
        <v>55000</v>
      </c>
    </row>
    <row r="10" spans="1:22">
      <c r="B10" s="1"/>
      <c r="C10" s="1"/>
      <c r="D10" s="24"/>
      <c r="E10" s="25"/>
      <c r="F10" s="24"/>
      <c r="G10" s="20"/>
      <c r="H10" s="2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si="0"/>
        <v>0</v>
      </c>
      <c r="U10" s="24">
        <f t="shared" si="1"/>
        <v>0</v>
      </c>
    </row>
    <row r="11" spans="1:22">
      <c r="B11" s="1"/>
      <c r="C11" s="1"/>
      <c r="D11" s="24"/>
      <c r="E11" s="25"/>
      <c r="F11" s="24"/>
      <c r="G11" s="20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42"/>
      <c r="T11" s="24">
        <f t="shared" si="0"/>
        <v>0</v>
      </c>
      <c r="U11" s="24">
        <f t="shared" si="1"/>
        <v>0</v>
      </c>
    </row>
    <row r="12" spans="1:22">
      <c r="D12" s="24"/>
      <c r="E12" s="25"/>
      <c r="F12" s="24"/>
      <c r="G12" s="20"/>
      <c r="H12" s="25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43"/>
      <c r="T12" s="24">
        <f t="shared" si="0"/>
        <v>0</v>
      </c>
      <c r="U12" s="24">
        <f t="shared" si="1"/>
        <v>0</v>
      </c>
    </row>
    <row r="13" spans="1:22" ht="15.75" thickBot="1">
      <c r="A13" s="26" t="s">
        <v>73</v>
      </c>
      <c r="B13" s="1"/>
      <c r="C13" s="1"/>
      <c r="D13" s="27">
        <f>D5</f>
        <v>120000</v>
      </c>
      <c r="E13" s="28"/>
      <c r="F13" s="27">
        <f>SUM(F6:F12)</f>
        <v>0</v>
      </c>
      <c r="G13" s="27">
        <f>SUM(G6:G12)</f>
        <v>0</v>
      </c>
      <c r="H13" s="28"/>
      <c r="I13" s="27">
        <f>SUM(I6:I12)</f>
        <v>0</v>
      </c>
      <c r="J13" s="27">
        <f>SUM(J6:J12)</f>
        <v>0</v>
      </c>
      <c r="K13" s="27">
        <f>SUM(K6:K12)</f>
        <v>0</v>
      </c>
      <c r="L13" s="27">
        <f>SUM(L6:L12)</f>
        <v>0</v>
      </c>
      <c r="M13" s="27">
        <f>SUM(M6:M12)</f>
        <v>0</v>
      </c>
      <c r="N13" s="27">
        <f>SUM(N6:N12)</f>
        <v>0</v>
      </c>
      <c r="O13" s="27">
        <f>SUM(O6:O12)</f>
        <v>0</v>
      </c>
      <c r="P13" s="27">
        <f>SUM(P6:P12)</f>
        <v>25000</v>
      </c>
      <c r="Q13" s="27">
        <f>SUM(Q6:Q12)</f>
        <v>0</v>
      </c>
      <c r="R13" s="27">
        <f>SUM(R6:R12)</f>
        <v>95000</v>
      </c>
      <c r="S13" s="27">
        <f>SUM(S6:S12)</f>
        <v>0</v>
      </c>
      <c r="T13" s="27">
        <f>SUM(T6:T12)</f>
        <v>120000</v>
      </c>
      <c r="U13" s="27">
        <f>SUM(U6:U12)</f>
        <v>120000</v>
      </c>
    </row>
    <row r="14" spans="1:22" ht="16.5" thickTop="1" thickBot="1">
      <c r="A14" s="1"/>
      <c r="B14" s="1"/>
      <c r="C14" s="1"/>
      <c r="D14" s="19"/>
      <c r="E14" s="29"/>
      <c r="F14" s="29"/>
      <c r="G14" s="29"/>
      <c r="H14" s="29"/>
      <c r="I14" s="2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2">
      <c r="D15" s="20"/>
      <c r="H15" s="24"/>
      <c r="I15" s="24"/>
      <c r="J15" s="30"/>
      <c r="K15" s="31"/>
      <c r="L15" s="32">
        <f>D13</f>
        <v>120000</v>
      </c>
      <c r="M15" s="20"/>
      <c r="N15" s="20"/>
      <c r="O15" s="20"/>
      <c r="P15" s="20"/>
      <c r="Q15" s="20"/>
      <c r="R15" s="20"/>
      <c r="S15" s="20"/>
      <c r="T15" s="20"/>
      <c r="U15" s="20"/>
    </row>
    <row r="16" spans="1:22">
      <c r="H16" s="24"/>
      <c r="I16" s="12"/>
      <c r="J16" s="33"/>
      <c r="K16" s="34"/>
      <c r="L16" s="35">
        <f>F13+T13</f>
        <v>120000</v>
      </c>
    </row>
    <row r="17" spans="1:20">
      <c r="A17" s="4"/>
      <c r="B17" s="4"/>
      <c r="C17" s="4"/>
      <c r="H17" s="24"/>
      <c r="I17" s="12"/>
      <c r="J17" s="33"/>
      <c r="K17" s="34"/>
      <c r="L17" s="35"/>
    </row>
    <row r="18" spans="1:20" ht="15.75" thickBot="1">
      <c r="D18" s="20"/>
      <c r="H18" s="24"/>
      <c r="I18" s="12"/>
      <c r="J18" s="36" t="s">
        <v>38</v>
      </c>
      <c r="K18" s="37"/>
      <c r="L18" s="38">
        <f>L15-L16</f>
        <v>0</v>
      </c>
      <c r="M18" s="39"/>
      <c r="N18" s="39"/>
      <c r="O18" s="39"/>
      <c r="P18" s="39"/>
      <c r="Q18" s="39"/>
      <c r="R18" s="4"/>
      <c r="S18" s="4"/>
      <c r="T18" s="4"/>
    </row>
  </sheetData>
  <mergeCells count="1">
    <mergeCell ref="J3:S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5"/>
  <sheetViews>
    <sheetView workbookViewId="0" xr3:uid="{274F5AE0-5452-572F-8038-C13FFDA59D49}">
      <selection activeCell="B16" sqref="B16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Summary!C17</f>
        <v>38000</v>
      </c>
      <c r="E5" s="11"/>
      <c r="H5" s="11"/>
      <c r="S5" s="41"/>
    </row>
    <row r="6" spans="1:22">
      <c r="A6" t="s">
        <v>159</v>
      </c>
      <c r="B6" t="s">
        <v>46</v>
      </c>
      <c r="C6" t="s">
        <v>160</v>
      </c>
      <c r="D6" s="24">
        <v>750</v>
      </c>
      <c r="E6" s="25"/>
      <c r="F6" s="24"/>
      <c r="G6" s="20"/>
      <c r="H6" s="25"/>
      <c r="I6" s="24"/>
      <c r="J6" s="24">
        <v>750</v>
      </c>
      <c r="K6" s="24"/>
      <c r="L6" s="24"/>
      <c r="M6" s="24"/>
      <c r="N6" s="24"/>
      <c r="O6" s="24"/>
      <c r="P6" s="24"/>
      <c r="Q6" s="24"/>
      <c r="R6" s="24"/>
      <c r="S6" s="42"/>
      <c r="T6" s="24">
        <f>+I6+J6+K6+L6+M6+N6+O6+P6+Q6+R6+S6</f>
        <v>750</v>
      </c>
      <c r="U6" s="24">
        <f>D6-F6</f>
        <v>750</v>
      </c>
    </row>
    <row r="7" spans="1:22">
      <c r="A7" t="s">
        <v>161</v>
      </c>
      <c r="B7" t="s">
        <v>46</v>
      </c>
      <c r="C7" t="s">
        <v>162</v>
      </c>
      <c r="D7" s="24">
        <v>500</v>
      </c>
      <c r="E7" s="25"/>
      <c r="F7" s="24"/>
      <c r="G7" s="20"/>
      <c r="H7" s="25"/>
      <c r="I7" s="24"/>
      <c r="J7" s="24">
        <v>500</v>
      </c>
      <c r="K7" s="24"/>
      <c r="L7" s="24"/>
      <c r="M7" s="24"/>
      <c r="N7" s="24"/>
      <c r="O7" s="24"/>
      <c r="P7" s="24"/>
      <c r="Q7" s="24"/>
      <c r="R7" s="24"/>
      <c r="S7" s="42"/>
      <c r="T7" s="24">
        <f t="shared" ref="T7:T19" si="0">+I7+J7+K7+L7+M7+N7+O7+P7+Q7+R7+S7</f>
        <v>500</v>
      </c>
      <c r="U7" s="24">
        <f t="shared" ref="U7:U19" si="1">D7-F7</f>
        <v>500</v>
      </c>
    </row>
    <row r="8" spans="1:22">
      <c r="A8" t="s">
        <v>163</v>
      </c>
      <c r="B8" t="s">
        <v>46</v>
      </c>
      <c r="C8" t="s">
        <v>164</v>
      </c>
      <c r="D8" s="24">
        <v>600</v>
      </c>
      <c r="E8" s="25"/>
      <c r="F8" s="24"/>
      <c r="G8" s="20"/>
      <c r="H8" s="25"/>
      <c r="I8" s="24"/>
      <c r="J8" s="24">
        <v>600</v>
      </c>
      <c r="K8" s="24"/>
      <c r="L8" s="24"/>
      <c r="M8" s="24"/>
      <c r="N8" s="24"/>
      <c r="O8" s="24"/>
      <c r="P8" s="24"/>
      <c r="Q8" s="24"/>
      <c r="R8" s="24"/>
      <c r="S8" s="42"/>
      <c r="T8" s="24">
        <f t="shared" si="0"/>
        <v>600</v>
      </c>
      <c r="U8" s="24">
        <f t="shared" si="1"/>
        <v>600</v>
      </c>
    </row>
    <row r="9" spans="1:22">
      <c r="A9" t="s">
        <v>165</v>
      </c>
      <c r="B9" t="s">
        <v>46</v>
      </c>
      <c r="C9" t="s">
        <v>166</v>
      </c>
      <c r="D9" s="24">
        <v>500</v>
      </c>
      <c r="E9" s="25"/>
      <c r="F9" s="24"/>
      <c r="G9" s="20"/>
      <c r="H9" s="25"/>
      <c r="I9" s="24"/>
      <c r="J9" s="24">
        <v>500</v>
      </c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500</v>
      </c>
      <c r="U9" s="24">
        <f t="shared" si="1"/>
        <v>500</v>
      </c>
    </row>
    <row r="10" spans="1:22">
      <c r="A10" t="s">
        <v>167</v>
      </c>
      <c r="B10" t="s">
        <v>46</v>
      </c>
      <c r="C10" t="s">
        <v>168</v>
      </c>
      <c r="D10" s="24">
        <v>500</v>
      </c>
      <c r="E10" s="25"/>
      <c r="F10" s="24"/>
      <c r="G10" s="20"/>
      <c r="H10" s="25"/>
      <c r="I10" s="24">
        <v>500</v>
      </c>
      <c r="J10" s="24"/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si="0"/>
        <v>500</v>
      </c>
      <c r="U10" s="24">
        <f t="shared" si="1"/>
        <v>500</v>
      </c>
    </row>
    <row r="11" spans="1:22">
      <c r="A11" t="s">
        <v>169</v>
      </c>
      <c r="B11" t="s">
        <v>46</v>
      </c>
      <c r="C11" t="s">
        <v>170</v>
      </c>
      <c r="D11" s="24">
        <v>300</v>
      </c>
      <c r="E11" s="25"/>
      <c r="F11" s="24"/>
      <c r="G11" s="20"/>
      <c r="H11" s="25"/>
      <c r="I11" s="24"/>
      <c r="J11" s="24">
        <v>300</v>
      </c>
      <c r="K11" s="24"/>
      <c r="L11" s="24"/>
      <c r="M11" s="24"/>
      <c r="N11" s="24"/>
      <c r="O11" s="24"/>
      <c r="P11" s="24"/>
      <c r="Q11" s="24"/>
      <c r="R11" s="24"/>
      <c r="S11" s="42"/>
      <c r="T11" s="24">
        <f t="shared" si="0"/>
        <v>300</v>
      </c>
      <c r="U11" s="24">
        <f t="shared" si="1"/>
        <v>300</v>
      </c>
    </row>
    <row r="12" spans="1:22">
      <c r="A12" t="s">
        <v>171</v>
      </c>
      <c r="B12" t="s">
        <v>46</v>
      </c>
      <c r="C12" t="s">
        <v>172</v>
      </c>
      <c r="D12" s="24">
        <v>1000</v>
      </c>
      <c r="E12" s="25"/>
      <c r="F12" s="24"/>
      <c r="G12" s="20"/>
      <c r="H12" s="25"/>
      <c r="I12" s="24"/>
      <c r="J12" s="24">
        <v>1000</v>
      </c>
      <c r="K12" s="24"/>
      <c r="L12" s="24"/>
      <c r="M12" s="24"/>
      <c r="N12" s="24"/>
      <c r="O12" s="24"/>
      <c r="P12" s="24"/>
      <c r="Q12" s="24"/>
      <c r="R12" s="24"/>
      <c r="S12" s="42"/>
      <c r="T12" s="24">
        <f t="shared" si="0"/>
        <v>1000</v>
      </c>
      <c r="U12" s="24">
        <f t="shared" si="1"/>
        <v>1000</v>
      </c>
    </row>
    <row r="13" spans="1:22">
      <c r="A13" t="s">
        <v>173</v>
      </c>
      <c r="B13" t="s">
        <v>46</v>
      </c>
      <c r="C13" t="s">
        <v>174</v>
      </c>
      <c r="D13" s="24">
        <v>1500</v>
      </c>
      <c r="E13" s="25"/>
      <c r="F13" s="24"/>
      <c r="G13" s="20"/>
      <c r="H13" s="25"/>
      <c r="I13" s="24"/>
      <c r="J13" s="24">
        <v>1500</v>
      </c>
      <c r="K13" s="24"/>
      <c r="L13" s="24"/>
      <c r="M13" s="24"/>
      <c r="N13" s="24"/>
      <c r="O13" s="24"/>
      <c r="P13" s="24"/>
      <c r="Q13" s="24"/>
      <c r="R13" s="24"/>
      <c r="S13" s="42"/>
      <c r="T13" s="24">
        <f t="shared" si="0"/>
        <v>1500</v>
      </c>
      <c r="U13" s="24">
        <f t="shared" si="1"/>
        <v>1500</v>
      </c>
    </row>
    <row r="14" spans="1:22">
      <c r="A14" t="s">
        <v>175</v>
      </c>
      <c r="B14" t="s">
        <v>46</v>
      </c>
      <c r="C14" t="s">
        <v>176</v>
      </c>
      <c r="D14" s="24">
        <v>350</v>
      </c>
      <c r="E14" s="25"/>
      <c r="F14" s="24"/>
      <c r="G14" s="20"/>
      <c r="H14" s="25"/>
      <c r="I14" s="24"/>
      <c r="J14" s="24">
        <v>350</v>
      </c>
      <c r="K14" s="24"/>
      <c r="L14" s="24"/>
      <c r="M14" s="24"/>
      <c r="N14" s="24"/>
      <c r="O14" s="24"/>
      <c r="P14" s="24"/>
      <c r="Q14" s="24"/>
      <c r="R14" s="24"/>
      <c r="S14" s="42"/>
      <c r="T14" s="24">
        <f t="shared" si="0"/>
        <v>350</v>
      </c>
      <c r="U14" s="24">
        <f t="shared" si="1"/>
        <v>350</v>
      </c>
    </row>
    <row r="15" spans="1:22">
      <c r="A15" t="s">
        <v>177</v>
      </c>
      <c r="B15" t="s">
        <v>178</v>
      </c>
      <c r="C15" t="s">
        <v>179</v>
      </c>
      <c r="D15" s="24">
        <v>27000</v>
      </c>
      <c r="E15" s="25"/>
      <c r="F15" s="24"/>
      <c r="G15" s="20"/>
      <c r="H15" s="25"/>
      <c r="I15" s="24"/>
      <c r="J15" s="24"/>
      <c r="K15" s="24"/>
      <c r="L15" s="24"/>
      <c r="M15" s="24">
        <v>27000</v>
      </c>
      <c r="N15" s="24"/>
      <c r="O15" s="24"/>
      <c r="P15" s="24"/>
      <c r="Q15" s="24"/>
      <c r="R15" s="24"/>
      <c r="S15" s="42"/>
      <c r="T15" s="24">
        <f t="shared" si="0"/>
        <v>27000</v>
      </c>
      <c r="U15" s="24">
        <f t="shared" si="1"/>
        <v>27000</v>
      </c>
    </row>
    <row r="16" spans="1:22">
      <c r="A16" t="s">
        <v>180</v>
      </c>
      <c r="B16" s="4" t="s">
        <v>155</v>
      </c>
      <c r="C16" t="s">
        <v>181</v>
      </c>
      <c r="D16" s="24">
        <v>5000</v>
      </c>
      <c r="E16" s="25"/>
      <c r="F16" s="24"/>
      <c r="G16" s="20"/>
      <c r="H16" s="25"/>
      <c r="I16" s="24"/>
      <c r="J16" s="24"/>
      <c r="K16" s="24"/>
      <c r="L16" s="24"/>
      <c r="M16" s="24"/>
      <c r="N16" s="24">
        <v>5000</v>
      </c>
      <c r="O16" s="24"/>
      <c r="P16" s="24"/>
      <c r="Q16" s="24"/>
      <c r="R16" s="24"/>
      <c r="S16" s="42"/>
      <c r="T16" s="24">
        <f t="shared" si="0"/>
        <v>5000</v>
      </c>
      <c r="U16" s="24">
        <f t="shared" si="1"/>
        <v>5000</v>
      </c>
    </row>
    <row r="17" spans="1:21">
      <c r="D17" s="24"/>
      <c r="E17" s="25"/>
      <c r="F17" s="24"/>
      <c r="G17" s="20"/>
      <c r="H17" s="2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42"/>
      <c r="T17" s="24">
        <f t="shared" si="0"/>
        <v>0</v>
      </c>
      <c r="U17" s="24">
        <f t="shared" si="1"/>
        <v>0</v>
      </c>
    </row>
    <row r="18" spans="1:21">
      <c r="D18" s="24"/>
      <c r="E18" s="25"/>
      <c r="F18" s="24"/>
      <c r="G18" s="20"/>
      <c r="H18" s="25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42"/>
      <c r="T18" s="24">
        <f t="shared" si="0"/>
        <v>0</v>
      </c>
      <c r="U18" s="24">
        <f t="shared" si="1"/>
        <v>0</v>
      </c>
    </row>
    <row r="19" spans="1:21">
      <c r="D19" s="24"/>
      <c r="E19" s="25"/>
      <c r="F19" s="24"/>
      <c r="G19" s="20"/>
      <c r="H19" s="25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43"/>
      <c r="T19" s="24">
        <f t="shared" si="0"/>
        <v>0</v>
      </c>
      <c r="U19" s="24">
        <f t="shared" si="1"/>
        <v>0</v>
      </c>
    </row>
    <row r="20" spans="1:21" ht="15.75" thickBot="1">
      <c r="A20" s="26" t="s">
        <v>73</v>
      </c>
      <c r="B20" s="1"/>
      <c r="C20" s="1"/>
      <c r="D20" s="27">
        <f>D5</f>
        <v>38000</v>
      </c>
      <c r="E20" s="28"/>
      <c r="F20" s="27">
        <f>SUM(F6:F19)</f>
        <v>0</v>
      </c>
      <c r="G20" s="27">
        <f>SUM(G6:G19)</f>
        <v>0</v>
      </c>
      <c r="H20" s="28"/>
      <c r="I20" s="27">
        <f>SUM(I6:I19)</f>
        <v>500</v>
      </c>
      <c r="J20" s="27">
        <f>SUM(J6:J19)</f>
        <v>5500</v>
      </c>
      <c r="K20" s="27">
        <f>SUM(K6:K19)</f>
        <v>0</v>
      </c>
      <c r="L20" s="27">
        <f>SUM(L6:L19)</f>
        <v>0</v>
      </c>
      <c r="M20" s="27">
        <f>SUM(M6:M19)</f>
        <v>27000</v>
      </c>
      <c r="N20" s="27">
        <f>SUM(N6:N19)</f>
        <v>5000</v>
      </c>
      <c r="O20" s="27">
        <f>SUM(O6:O19)</f>
        <v>0</v>
      </c>
      <c r="P20" s="27">
        <f>SUM(P6:P19)</f>
        <v>0</v>
      </c>
      <c r="Q20" s="27">
        <f>SUM(Q6:Q19)</f>
        <v>0</v>
      </c>
      <c r="R20" s="27">
        <f>SUM(R6:R19)</f>
        <v>0</v>
      </c>
      <c r="S20" s="27">
        <f>SUM(S6:S19)</f>
        <v>0</v>
      </c>
      <c r="T20" s="27">
        <f>SUM(T6:T19)</f>
        <v>38000</v>
      </c>
      <c r="U20" s="27">
        <f>SUM(U6:U19)</f>
        <v>38000</v>
      </c>
    </row>
    <row r="21" spans="1:21" ht="16.5" thickTop="1" thickBot="1">
      <c r="A21" s="1"/>
      <c r="B21" s="1"/>
      <c r="C21" s="1"/>
      <c r="D21" s="19"/>
      <c r="E21" s="29"/>
      <c r="F21" s="29"/>
      <c r="G21" s="29"/>
      <c r="H21" s="29"/>
      <c r="I21" s="2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1">
      <c r="D22" s="20"/>
      <c r="H22" s="24"/>
      <c r="I22" s="24"/>
      <c r="J22" s="30"/>
      <c r="K22" s="31"/>
      <c r="L22" s="32">
        <f>D20</f>
        <v>38000</v>
      </c>
      <c r="M22" s="20"/>
      <c r="N22" s="20"/>
      <c r="O22" s="20"/>
      <c r="P22" s="20"/>
      <c r="Q22" s="20"/>
      <c r="R22" s="20"/>
      <c r="S22" s="20"/>
      <c r="T22" s="20"/>
      <c r="U22" s="20"/>
    </row>
    <row r="23" spans="1:21">
      <c r="H23" s="24"/>
      <c r="I23" s="12"/>
      <c r="J23" s="33"/>
      <c r="K23" s="34"/>
      <c r="L23" s="35">
        <f>F20+T20</f>
        <v>38000</v>
      </c>
    </row>
    <row r="24" spans="1:21">
      <c r="A24" s="4"/>
      <c r="B24" s="4"/>
      <c r="C24" s="4"/>
      <c r="H24" s="24"/>
      <c r="I24" s="12"/>
      <c r="J24" s="33"/>
      <c r="K24" s="34"/>
      <c r="L24" s="35"/>
    </row>
    <row r="25" spans="1:21" ht="15.75" thickBot="1">
      <c r="D25" s="20"/>
      <c r="H25" s="24"/>
      <c r="I25" s="12"/>
      <c r="J25" s="36" t="s">
        <v>38</v>
      </c>
      <c r="K25" s="37"/>
      <c r="L25" s="38">
        <f>L22-L23</f>
        <v>0</v>
      </c>
      <c r="M25" s="39"/>
      <c r="N25" s="39"/>
      <c r="O25" s="39"/>
      <c r="P25" s="39"/>
      <c r="Q25" s="39"/>
      <c r="R25" s="4"/>
      <c r="S25" s="4"/>
      <c r="T25" s="4"/>
    </row>
  </sheetData>
  <mergeCells count="1">
    <mergeCell ref="J3:S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6"/>
  <sheetViews>
    <sheetView workbookViewId="0" xr3:uid="{33642244-9AC9-5136-AF77-195C889548CE}">
      <selection activeCell="C22" sqref="C22"/>
    </sheetView>
  </sheetViews>
  <sheetFormatPr defaultRowHeight="15"/>
  <cols>
    <col min="1" max="1" width="32" bestFit="1" customWidth="1"/>
    <col min="2" max="2" width="6.5703125" bestFit="1" customWidth="1"/>
    <col min="3" max="3" width="16.570312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Summary!C18</f>
        <v>71000</v>
      </c>
      <c r="E5" s="11"/>
      <c r="H5" s="11"/>
      <c r="S5" s="41"/>
    </row>
    <row r="6" spans="1:22">
      <c r="A6" t="s">
        <v>182</v>
      </c>
      <c r="B6" s="4" t="s">
        <v>155</v>
      </c>
      <c r="C6" s="4" t="s">
        <v>183</v>
      </c>
      <c r="D6" s="24">
        <v>1500</v>
      </c>
      <c r="E6" s="25"/>
      <c r="F6" s="24"/>
      <c r="G6" s="20"/>
      <c r="H6" s="25"/>
      <c r="I6" s="24"/>
      <c r="J6" s="24">
        <v>350</v>
      </c>
      <c r="K6" s="24"/>
      <c r="L6" s="24">
        <v>400</v>
      </c>
      <c r="M6" s="24"/>
      <c r="N6" s="24">
        <v>400</v>
      </c>
      <c r="O6" s="24"/>
      <c r="P6" s="24"/>
      <c r="Q6" s="24">
        <v>350</v>
      </c>
      <c r="R6" s="24"/>
      <c r="S6" s="42"/>
      <c r="T6" s="24">
        <f>+I6+J6+K6+L6+M6+N6+O6+P6+Q6+R6+S6</f>
        <v>1500</v>
      </c>
      <c r="U6" s="24">
        <f>D6-F6</f>
        <v>1500</v>
      </c>
    </row>
    <row r="7" spans="1:22">
      <c r="A7" t="s">
        <v>184</v>
      </c>
      <c r="B7" s="4" t="s">
        <v>155</v>
      </c>
      <c r="C7" s="4" t="s">
        <v>185</v>
      </c>
      <c r="D7" s="24">
        <v>40000</v>
      </c>
      <c r="E7" s="25"/>
      <c r="F7" s="24"/>
      <c r="G7" s="20"/>
      <c r="H7" s="25"/>
      <c r="I7" s="24"/>
      <c r="J7" s="24">
        <v>4000</v>
      </c>
      <c r="K7" s="24">
        <v>6500</v>
      </c>
      <c r="L7" s="24">
        <v>5250</v>
      </c>
      <c r="M7" s="24">
        <v>5350</v>
      </c>
      <c r="N7" s="24">
        <v>2850</v>
      </c>
      <c r="O7" s="24">
        <v>5350</v>
      </c>
      <c r="P7" s="24">
        <v>5350</v>
      </c>
      <c r="Q7" s="24">
        <v>4100</v>
      </c>
      <c r="R7" s="24">
        <v>1250</v>
      </c>
      <c r="S7" s="42"/>
      <c r="T7" s="24">
        <f t="shared" ref="T7:T20" si="0">+I7+J7+K7+L7+M7+N7+O7+P7+Q7+R7+S7</f>
        <v>40000</v>
      </c>
      <c r="U7" s="24">
        <f t="shared" ref="U7:U20" si="1">D7-F7</f>
        <v>40000</v>
      </c>
    </row>
    <row r="8" spans="1:22">
      <c r="A8" t="s">
        <v>186</v>
      </c>
      <c r="B8" s="4" t="s">
        <v>155</v>
      </c>
      <c r="C8" s="4" t="s">
        <v>187</v>
      </c>
      <c r="D8" s="24">
        <v>16500</v>
      </c>
      <c r="E8" s="25"/>
      <c r="F8" s="24"/>
      <c r="G8" s="20"/>
      <c r="H8" s="25"/>
      <c r="I8" s="24"/>
      <c r="J8" s="24">
        <v>1250</v>
      </c>
      <c r="K8" s="24">
        <v>2000</v>
      </c>
      <c r="L8" s="24">
        <v>2000</v>
      </c>
      <c r="M8" s="24">
        <v>2500</v>
      </c>
      <c r="N8" s="24">
        <v>1250</v>
      </c>
      <c r="O8" s="24">
        <v>1250</v>
      </c>
      <c r="P8" s="24">
        <v>3250</v>
      </c>
      <c r="Q8" s="24">
        <v>1500</v>
      </c>
      <c r="R8" s="24">
        <v>1500</v>
      </c>
      <c r="S8" s="42"/>
      <c r="T8" s="24">
        <f t="shared" si="0"/>
        <v>16500</v>
      </c>
      <c r="U8" s="24">
        <f t="shared" si="1"/>
        <v>16500</v>
      </c>
    </row>
    <row r="9" spans="1:22">
      <c r="A9" t="s">
        <v>188</v>
      </c>
      <c r="B9" s="4" t="s">
        <v>155</v>
      </c>
      <c r="C9" s="4" t="s">
        <v>189</v>
      </c>
      <c r="D9" s="24">
        <v>3000</v>
      </c>
      <c r="E9" s="25"/>
      <c r="F9" s="24"/>
      <c r="G9" s="20"/>
      <c r="H9" s="25"/>
      <c r="I9" s="24"/>
      <c r="J9" s="24"/>
      <c r="K9" s="24">
        <v>1000</v>
      </c>
      <c r="L9" s="24"/>
      <c r="M9" s="24">
        <v>1000</v>
      </c>
      <c r="N9" s="24"/>
      <c r="O9" s="24">
        <v>1000</v>
      </c>
      <c r="P9" s="24"/>
      <c r="Q9" s="24"/>
      <c r="R9" s="24"/>
      <c r="S9" s="42"/>
      <c r="T9" s="24">
        <f t="shared" si="0"/>
        <v>3000</v>
      </c>
      <c r="U9" s="24">
        <f t="shared" si="1"/>
        <v>3000</v>
      </c>
    </row>
    <row r="10" spans="1:22">
      <c r="A10" t="s">
        <v>190</v>
      </c>
      <c r="B10" s="4" t="s">
        <v>155</v>
      </c>
      <c r="C10" s="4" t="s">
        <v>191</v>
      </c>
      <c r="D10" s="24">
        <v>10000</v>
      </c>
      <c r="E10" s="25"/>
      <c r="F10" s="24"/>
      <c r="G10" s="20"/>
      <c r="H10" s="25"/>
      <c r="I10" s="24"/>
      <c r="J10" s="24"/>
      <c r="K10" s="24">
        <v>2500</v>
      </c>
      <c r="L10" s="24"/>
      <c r="M10" s="24">
        <v>2500</v>
      </c>
      <c r="N10" s="24"/>
      <c r="O10" s="24">
        <v>2500</v>
      </c>
      <c r="P10" s="24"/>
      <c r="Q10" s="24">
        <v>2500</v>
      </c>
      <c r="R10" s="24"/>
      <c r="S10" s="42"/>
      <c r="T10" s="24">
        <f t="shared" si="0"/>
        <v>10000</v>
      </c>
      <c r="U10" s="24">
        <f t="shared" si="1"/>
        <v>10000</v>
      </c>
    </row>
    <row r="11" spans="1:22">
      <c r="B11" s="1"/>
      <c r="C11" s="1"/>
      <c r="D11" s="24"/>
      <c r="E11" s="25"/>
      <c r="F11" s="24"/>
      <c r="G11" s="20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42"/>
      <c r="T11" s="24">
        <f t="shared" si="0"/>
        <v>0</v>
      </c>
      <c r="U11" s="24">
        <f t="shared" si="1"/>
        <v>0</v>
      </c>
    </row>
    <row r="12" spans="1:22">
      <c r="B12" s="1"/>
      <c r="C12" s="1"/>
      <c r="D12" s="24"/>
      <c r="E12" s="25"/>
      <c r="F12" s="24"/>
      <c r="G12" s="20"/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42"/>
      <c r="T12" s="24">
        <f t="shared" si="0"/>
        <v>0</v>
      </c>
      <c r="U12" s="24">
        <f t="shared" si="1"/>
        <v>0</v>
      </c>
    </row>
    <row r="13" spans="1:22">
      <c r="B13" s="1"/>
      <c r="C13" s="1"/>
      <c r="D13" s="24"/>
      <c r="E13" s="25"/>
      <c r="F13" s="24"/>
      <c r="G13" s="20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42"/>
      <c r="T13" s="24">
        <f t="shared" si="0"/>
        <v>0</v>
      </c>
      <c r="U13" s="24">
        <f t="shared" si="1"/>
        <v>0</v>
      </c>
    </row>
    <row r="14" spans="1:22">
      <c r="B14" s="1"/>
      <c r="C14" s="1"/>
      <c r="D14" s="24"/>
      <c r="E14" s="25"/>
      <c r="F14" s="24"/>
      <c r="G14" s="20"/>
      <c r="H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42"/>
      <c r="T14" s="24">
        <f t="shared" si="0"/>
        <v>0</v>
      </c>
      <c r="U14" s="24">
        <f t="shared" si="1"/>
        <v>0</v>
      </c>
    </row>
    <row r="15" spans="1:22">
      <c r="B15" s="1"/>
      <c r="C15" s="1"/>
      <c r="D15" s="24"/>
      <c r="E15" s="25"/>
      <c r="F15" s="24"/>
      <c r="G15" s="20"/>
      <c r="H15" s="2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42"/>
      <c r="T15" s="24">
        <f t="shared" si="0"/>
        <v>0</v>
      </c>
      <c r="U15" s="24">
        <f t="shared" si="1"/>
        <v>0</v>
      </c>
    </row>
    <row r="16" spans="1:22">
      <c r="B16" s="1"/>
      <c r="C16" s="1"/>
      <c r="D16" s="24"/>
      <c r="E16" s="25"/>
      <c r="F16" s="24"/>
      <c r="G16" s="20"/>
      <c r="H16" s="2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42"/>
      <c r="T16" s="24">
        <f t="shared" si="0"/>
        <v>0</v>
      </c>
      <c r="U16" s="24">
        <f t="shared" si="1"/>
        <v>0</v>
      </c>
    </row>
    <row r="17" spans="1:21">
      <c r="B17" s="1"/>
      <c r="C17" s="1"/>
      <c r="D17" s="24"/>
      <c r="E17" s="25"/>
      <c r="F17" s="24"/>
      <c r="G17" s="20"/>
      <c r="H17" s="2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42"/>
      <c r="T17" s="24">
        <f t="shared" si="0"/>
        <v>0</v>
      </c>
      <c r="U17" s="24">
        <f t="shared" si="1"/>
        <v>0</v>
      </c>
    </row>
    <row r="18" spans="1:21">
      <c r="D18" s="24"/>
      <c r="E18" s="25"/>
      <c r="F18" s="24"/>
      <c r="G18" s="20"/>
      <c r="H18" s="25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42"/>
      <c r="T18" s="24">
        <f t="shared" si="0"/>
        <v>0</v>
      </c>
      <c r="U18" s="24">
        <f t="shared" si="1"/>
        <v>0</v>
      </c>
    </row>
    <row r="19" spans="1:21">
      <c r="D19" s="24"/>
      <c r="E19" s="25"/>
      <c r="F19" s="24"/>
      <c r="G19" s="20"/>
      <c r="H19" s="25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42"/>
      <c r="T19" s="24">
        <f t="shared" si="0"/>
        <v>0</v>
      </c>
      <c r="U19" s="24">
        <f t="shared" si="1"/>
        <v>0</v>
      </c>
    </row>
    <row r="20" spans="1:21">
      <c r="D20" s="24"/>
      <c r="E20" s="25"/>
      <c r="F20" s="24"/>
      <c r="G20" s="20"/>
      <c r="H20" s="25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43"/>
      <c r="T20" s="24">
        <f t="shared" si="0"/>
        <v>0</v>
      </c>
      <c r="U20" s="24">
        <f t="shared" si="1"/>
        <v>0</v>
      </c>
    </row>
    <row r="21" spans="1:21" ht="15.75" thickBot="1">
      <c r="A21" s="26" t="s">
        <v>73</v>
      </c>
      <c r="B21" s="1"/>
      <c r="C21" s="1"/>
      <c r="D21" s="27">
        <f>D5</f>
        <v>71000</v>
      </c>
      <c r="E21" s="28"/>
      <c r="F21" s="27">
        <f>SUM(F6:F20)</f>
        <v>0</v>
      </c>
      <c r="G21" s="27">
        <f>SUM(G6:G20)</f>
        <v>0</v>
      </c>
      <c r="H21" s="28"/>
      <c r="I21" s="27">
        <f t="shared" ref="I21:U21" si="2">SUM(I6:I20)</f>
        <v>0</v>
      </c>
      <c r="J21" s="27">
        <f t="shared" si="2"/>
        <v>5600</v>
      </c>
      <c r="K21" s="27">
        <f t="shared" si="2"/>
        <v>12000</v>
      </c>
      <c r="L21" s="27">
        <f t="shared" si="2"/>
        <v>7650</v>
      </c>
      <c r="M21" s="27">
        <f t="shared" si="2"/>
        <v>11350</v>
      </c>
      <c r="N21" s="27">
        <f t="shared" si="2"/>
        <v>4500</v>
      </c>
      <c r="O21" s="27">
        <f t="shared" si="2"/>
        <v>10100</v>
      </c>
      <c r="P21" s="27">
        <f t="shared" si="2"/>
        <v>8600</v>
      </c>
      <c r="Q21" s="27">
        <f t="shared" si="2"/>
        <v>8450</v>
      </c>
      <c r="R21" s="27">
        <f t="shared" si="2"/>
        <v>2750</v>
      </c>
      <c r="S21" s="27">
        <f t="shared" si="2"/>
        <v>0</v>
      </c>
      <c r="T21" s="27">
        <f t="shared" si="2"/>
        <v>71000</v>
      </c>
      <c r="U21" s="27">
        <f t="shared" si="2"/>
        <v>71000</v>
      </c>
    </row>
    <row r="22" spans="1:21" ht="16.5" thickTop="1" thickBot="1">
      <c r="A22" s="1"/>
      <c r="B22" s="1"/>
      <c r="C22" s="1"/>
      <c r="D22" s="19"/>
      <c r="E22" s="29"/>
      <c r="F22" s="29"/>
      <c r="G22" s="29"/>
      <c r="H22" s="29"/>
      <c r="I22" s="2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1">
      <c r="D23" s="20"/>
      <c r="H23" s="24"/>
      <c r="I23" s="24"/>
      <c r="J23" s="30"/>
      <c r="K23" s="31"/>
      <c r="L23" s="32">
        <f>D21</f>
        <v>71000</v>
      </c>
      <c r="M23" s="20"/>
      <c r="N23" s="20"/>
      <c r="O23" s="20"/>
      <c r="P23" s="20"/>
      <c r="Q23" s="20"/>
      <c r="R23" s="20"/>
      <c r="S23" s="20"/>
      <c r="T23" s="20"/>
      <c r="U23" s="20"/>
    </row>
    <row r="24" spans="1:21">
      <c r="H24" s="24"/>
      <c r="I24" s="12"/>
      <c r="J24" s="33"/>
      <c r="K24" s="34"/>
      <c r="L24" s="35">
        <f>F21+T21</f>
        <v>71000</v>
      </c>
    </row>
    <row r="25" spans="1:21">
      <c r="A25" s="4"/>
      <c r="B25" s="4"/>
      <c r="C25" s="4"/>
      <c r="H25" s="24"/>
      <c r="I25" s="12"/>
      <c r="J25" s="33"/>
      <c r="K25" s="34"/>
      <c r="L25" s="35"/>
    </row>
    <row r="26" spans="1:21" ht="15.75" thickBot="1">
      <c r="D26" s="20"/>
      <c r="H26" s="24"/>
      <c r="I26" s="12"/>
      <c r="J26" s="36" t="s">
        <v>38</v>
      </c>
      <c r="K26" s="37"/>
      <c r="L26" s="38">
        <f>L23-L24</f>
        <v>0</v>
      </c>
      <c r="M26" s="39"/>
      <c r="N26" s="39"/>
      <c r="O26" s="39"/>
      <c r="P26" s="39"/>
      <c r="Q26" s="39"/>
      <c r="R26" s="4"/>
      <c r="S26" s="4"/>
      <c r="T26" s="4"/>
    </row>
  </sheetData>
  <mergeCells count="1">
    <mergeCell ref="J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workbookViewId="0" xr3:uid="{958C4451-9541-5A59-BF78-D2F731DF1C81}">
      <selection activeCell="B7" sqref="B7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Summary!C5</f>
        <v>136350</v>
      </c>
      <c r="E5" s="11"/>
      <c r="H5" s="11"/>
      <c r="S5" s="41"/>
    </row>
    <row r="6" spans="1:22">
      <c r="A6" s="1" t="s">
        <v>43</v>
      </c>
      <c r="B6" s="1"/>
      <c r="C6" s="1" t="s">
        <v>44</v>
      </c>
      <c r="D6" s="1"/>
      <c r="E6" s="11"/>
      <c r="F6">
        <v>200</v>
      </c>
      <c r="H6" s="11"/>
      <c r="S6" s="41"/>
      <c r="T6" s="24">
        <f>+I6+J6+K6+L6+M6+N6+O6+P6+Q6+R6+S6</f>
        <v>0</v>
      </c>
      <c r="U6" s="24">
        <f>D6-F6</f>
        <v>-200</v>
      </c>
    </row>
    <row r="7" spans="1:22">
      <c r="A7" t="s">
        <v>45</v>
      </c>
      <c r="B7" t="s">
        <v>46</v>
      </c>
      <c r="C7" t="s">
        <v>47</v>
      </c>
      <c r="D7" s="24">
        <v>23700</v>
      </c>
      <c r="E7" s="25"/>
      <c r="F7" s="24"/>
      <c r="G7" s="20"/>
      <c r="H7" s="25"/>
      <c r="I7" s="24">
        <v>2700</v>
      </c>
      <c r="J7" s="24">
        <v>2700</v>
      </c>
      <c r="K7" s="24">
        <v>2700</v>
      </c>
      <c r="L7" s="24">
        <v>1500</v>
      </c>
      <c r="M7" s="24">
        <v>1500</v>
      </c>
      <c r="N7" s="24">
        <v>1500</v>
      </c>
      <c r="O7" s="24">
        <v>1500</v>
      </c>
      <c r="P7" s="24">
        <v>1500</v>
      </c>
      <c r="Q7" s="24">
        <v>1500</v>
      </c>
      <c r="R7" s="24">
        <v>6600</v>
      </c>
      <c r="S7" s="42"/>
      <c r="T7" s="24">
        <f>+I7+J7+K7+L7+M7+N7+O7+P7+Q7+R7+S7</f>
        <v>23700</v>
      </c>
      <c r="U7" s="24">
        <f>D7-F7</f>
        <v>23700</v>
      </c>
    </row>
    <row r="8" spans="1:22">
      <c r="A8" t="s">
        <v>48</v>
      </c>
      <c r="B8" t="s">
        <v>49</v>
      </c>
      <c r="C8" t="s">
        <v>50</v>
      </c>
      <c r="D8" s="24">
        <v>7000</v>
      </c>
      <c r="E8" s="25"/>
      <c r="F8" s="24">
        <v>4550</v>
      </c>
      <c r="G8" s="20"/>
      <c r="H8" s="25"/>
      <c r="I8" s="24"/>
      <c r="J8" s="24"/>
      <c r="K8" s="24"/>
      <c r="L8" s="24">
        <v>1225</v>
      </c>
      <c r="M8" s="24"/>
      <c r="N8" s="24"/>
      <c r="O8" s="24"/>
      <c r="P8" s="24"/>
      <c r="Q8" s="24">
        <v>1225</v>
      </c>
      <c r="R8" s="24"/>
      <c r="S8" s="42"/>
      <c r="T8" s="24">
        <f t="shared" ref="T8:T21" si="0">+I8+J8+K8+L8+M8+N8+O8+P8+Q8+R8+S8</f>
        <v>2450</v>
      </c>
      <c r="U8" s="24">
        <f t="shared" ref="U8:U21" si="1">D8-F8</f>
        <v>2450</v>
      </c>
    </row>
    <row r="9" spans="1:22">
      <c r="A9" t="s">
        <v>51</v>
      </c>
      <c r="B9" t="s">
        <v>49</v>
      </c>
      <c r="C9" t="s">
        <v>52</v>
      </c>
      <c r="D9" s="24">
        <v>8000</v>
      </c>
      <c r="E9" s="25"/>
      <c r="F9" s="24"/>
      <c r="G9" s="20"/>
      <c r="H9" s="25"/>
      <c r="I9" s="24"/>
      <c r="J9" s="24"/>
      <c r="K9" s="24">
        <v>2667</v>
      </c>
      <c r="L9" s="24"/>
      <c r="M9" s="24">
        <v>2667</v>
      </c>
      <c r="N9" s="24"/>
      <c r="O9" s="24"/>
      <c r="P9" s="24">
        <v>2666</v>
      </c>
      <c r="Q9" s="24"/>
      <c r="R9" s="24"/>
      <c r="S9" s="42"/>
      <c r="T9" s="24">
        <f t="shared" si="0"/>
        <v>8000</v>
      </c>
      <c r="U9" s="24">
        <f t="shared" si="1"/>
        <v>8000</v>
      </c>
    </row>
    <row r="10" spans="1:22">
      <c r="A10" t="s">
        <v>53</v>
      </c>
      <c r="B10" t="s">
        <v>49</v>
      </c>
      <c r="C10" t="s">
        <v>54</v>
      </c>
      <c r="D10" s="24">
        <v>3800</v>
      </c>
      <c r="E10" s="25"/>
      <c r="F10" s="24">
        <v>3358</v>
      </c>
      <c r="G10" s="20"/>
      <c r="H10" s="25"/>
      <c r="I10" s="24"/>
      <c r="J10" s="24">
        <v>442</v>
      </c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ref="T10:T12" si="2">+I10+J10+K10+L10+M10+N10+O10+P10+Q10+R10+S10</f>
        <v>442</v>
      </c>
      <c r="U10" s="24">
        <f t="shared" ref="U10:U12" si="3">D10-F10</f>
        <v>442</v>
      </c>
    </row>
    <row r="11" spans="1:22">
      <c r="A11" t="s">
        <v>55</v>
      </c>
      <c r="B11" t="s">
        <v>49</v>
      </c>
      <c r="C11" t="s">
        <v>56</v>
      </c>
      <c r="D11" s="24">
        <v>13200</v>
      </c>
      <c r="E11" s="25"/>
      <c r="F11" s="24">
        <v>13133</v>
      </c>
      <c r="G11" s="20"/>
      <c r="H11" s="25"/>
      <c r="I11" s="24"/>
      <c r="J11" s="24">
        <v>67</v>
      </c>
      <c r="K11" s="24"/>
      <c r="L11" s="24"/>
      <c r="M11" s="24"/>
      <c r="N11" s="24"/>
      <c r="O11" s="24"/>
      <c r="P11" s="24"/>
      <c r="Q11" s="24"/>
      <c r="R11" s="24"/>
      <c r="S11" s="42"/>
      <c r="T11" s="24">
        <f t="shared" si="2"/>
        <v>67</v>
      </c>
      <c r="U11" s="24">
        <f t="shared" si="3"/>
        <v>67</v>
      </c>
    </row>
    <row r="12" spans="1:22">
      <c r="A12" t="s">
        <v>57</v>
      </c>
      <c r="B12" t="s">
        <v>49</v>
      </c>
      <c r="C12" t="s">
        <v>58</v>
      </c>
      <c r="D12" s="24">
        <v>28000</v>
      </c>
      <c r="E12" s="25"/>
      <c r="F12" s="24"/>
      <c r="G12" s="20"/>
      <c r="H12" s="25"/>
      <c r="I12" s="24"/>
      <c r="J12" s="24"/>
      <c r="K12" s="24">
        <v>3500</v>
      </c>
      <c r="L12" s="24">
        <v>3500</v>
      </c>
      <c r="M12" s="24">
        <v>3500</v>
      </c>
      <c r="N12" s="24">
        <v>3500</v>
      </c>
      <c r="O12" s="24">
        <v>3500</v>
      </c>
      <c r="P12" s="24">
        <v>3500</v>
      </c>
      <c r="Q12" s="24">
        <v>3500</v>
      </c>
      <c r="R12" s="24">
        <v>3500</v>
      </c>
      <c r="S12" s="42"/>
      <c r="T12" s="24">
        <f t="shared" si="2"/>
        <v>28000</v>
      </c>
      <c r="U12" s="24">
        <f t="shared" si="3"/>
        <v>28000</v>
      </c>
    </row>
    <row r="13" spans="1:22">
      <c r="A13" t="s">
        <v>59</v>
      </c>
      <c r="B13" t="s">
        <v>49</v>
      </c>
      <c r="C13" t="s">
        <v>58</v>
      </c>
      <c r="D13" s="24">
        <v>7500</v>
      </c>
      <c r="E13" s="25"/>
      <c r="F13" s="24">
        <v>7500</v>
      </c>
      <c r="G13" s="20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42"/>
      <c r="T13" s="24">
        <f t="shared" si="0"/>
        <v>0</v>
      </c>
      <c r="U13" s="24">
        <f t="shared" si="1"/>
        <v>0</v>
      </c>
    </row>
    <row r="14" spans="1:22">
      <c r="A14" t="s">
        <v>60</v>
      </c>
      <c r="B14" t="s">
        <v>49</v>
      </c>
      <c r="C14" t="s">
        <v>61</v>
      </c>
      <c r="D14" s="24">
        <v>1612</v>
      </c>
      <c r="E14" s="25"/>
      <c r="F14" s="24">
        <v>1612</v>
      </c>
      <c r="G14" s="20"/>
      <c r="H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42"/>
      <c r="T14" s="24">
        <f t="shared" si="0"/>
        <v>0</v>
      </c>
      <c r="U14" s="24">
        <f t="shared" si="1"/>
        <v>0</v>
      </c>
    </row>
    <row r="15" spans="1:22">
      <c r="A15" t="s">
        <v>62</v>
      </c>
      <c r="B15" t="s">
        <v>63</v>
      </c>
      <c r="C15" t="s">
        <v>64</v>
      </c>
      <c r="D15" s="24">
        <v>9000</v>
      </c>
      <c r="E15" s="25"/>
      <c r="F15" s="24"/>
      <c r="G15" s="20"/>
      <c r="H15" s="25"/>
      <c r="I15" s="24"/>
      <c r="J15" s="24"/>
      <c r="K15" s="24">
        <v>2250</v>
      </c>
      <c r="L15" s="24">
        <v>1125</v>
      </c>
      <c r="M15" s="24">
        <v>1125</v>
      </c>
      <c r="N15" s="24">
        <v>1125</v>
      </c>
      <c r="O15" s="24">
        <v>1125</v>
      </c>
      <c r="P15" s="24">
        <v>1125</v>
      </c>
      <c r="Q15" s="24">
        <v>1125</v>
      </c>
      <c r="R15" s="24"/>
      <c r="S15" s="42"/>
      <c r="T15" s="24">
        <f t="shared" ref="T15:T19" si="4">+I15+J15+K15+L15+M15+N15+O15+P15+Q15+R15+S15</f>
        <v>9000</v>
      </c>
      <c r="U15" s="24">
        <f t="shared" ref="U15:U19" si="5">D15-F15</f>
        <v>9000</v>
      </c>
    </row>
    <row r="16" spans="1:22">
      <c r="A16" t="s">
        <v>65</v>
      </c>
      <c r="B16" t="s">
        <v>66</v>
      </c>
      <c r="C16" t="s">
        <v>67</v>
      </c>
      <c r="D16" s="24">
        <v>3000</v>
      </c>
      <c r="E16" s="25"/>
      <c r="F16" s="24"/>
      <c r="G16" s="20"/>
      <c r="H16" s="25"/>
      <c r="I16" s="24"/>
      <c r="J16" s="24"/>
      <c r="K16" s="24">
        <v>430</v>
      </c>
      <c r="L16" s="24">
        <v>430</v>
      </c>
      <c r="M16" s="24">
        <v>430</v>
      </c>
      <c r="N16" s="24">
        <v>430</v>
      </c>
      <c r="O16" s="24">
        <v>430</v>
      </c>
      <c r="P16" s="24">
        <v>430</v>
      </c>
      <c r="Q16" s="24">
        <v>420</v>
      </c>
      <c r="R16" s="24"/>
      <c r="S16" s="42"/>
      <c r="T16" s="24">
        <f t="shared" si="4"/>
        <v>3000</v>
      </c>
      <c r="U16" s="24">
        <f t="shared" si="5"/>
        <v>3000</v>
      </c>
    </row>
    <row r="17" spans="1:21">
      <c r="A17" t="s">
        <v>68</v>
      </c>
      <c r="B17" t="s">
        <v>69</v>
      </c>
      <c r="C17" t="s">
        <v>70</v>
      </c>
      <c r="D17" s="24">
        <v>4188</v>
      </c>
      <c r="E17" s="25"/>
      <c r="F17" s="24">
        <v>640</v>
      </c>
      <c r="G17" s="20"/>
      <c r="H17" s="25"/>
      <c r="I17" s="24"/>
      <c r="J17" s="24">
        <v>443</v>
      </c>
      <c r="K17" s="24">
        <v>445</v>
      </c>
      <c r="L17" s="24">
        <v>445</v>
      </c>
      <c r="M17" s="24">
        <v>445</v>
      </c>
      <c r="N17" s="24">
        <v>445</v>
      </c>
      <c r="O17" s="24">
        <v>440</v>
      </c>
      <c r="P17" s="24">
        <v>445</v>
      </c>
      <c r="Q17" s="24">
        <f>440-200</f>
        <v>240</v>
      </c>
      <c r="R17" s="24"/>
      <c r="S17" s="42"/>
      <c r="T17" s="24">
        <f t="shared" si="4"/>
        <v>3348</v>
      </c>
      <c r="U17" s="24">
        <f t="shared" si="5"/>
        <v>3548</v>
      </c>
    </row>
    <row r="18" spans="1:21">
      <c r="A18" t="s">
        <v>71</v>
      </c>
      <c r="B18" t="s">
        <v>69</v>
      </c>
      <c r="C18" t="s">
        <v>72</v>
      </c>
      <c r="D18" s="24">
        <v>27350</v>
      </c>
      <c r="E18" s="25"/>
      <c r="F18" s="24"/>
      <c r="G18" s="20"/>
      <c r="H18" s="25"/>
      <c r="I18" s="24"/>
      <c r="J18" s="24"/>
      <c r="K18" s="24"/>
      <c r="L18" s="24">
        <v>3675</v>
      </c>
      <c r="M18" s="24"/>
      <c r="N18" s="24">
        <v>3675</v>
      </c>
      <c r="O18" s="24"/>
      <c r="P18" s="24"/>
      <c r="Q18" s="24">
        <v>20000</v>
      </c>
      <c r="R18" s="24"/>
      <c r="S18" s="42"/>
      <c r="T18" s="24">
        <f t="shared" si="4"/>
        <v>27350</v>
      </c>
      <c r="U18" s="24">
        <f t="shared" si="5"/>
        <v>27350</v>
      </c>
    </row>
    <row r="19" spans="1:21">
      <c r="D19" s="24"/>
      <c r="E19" s="25"/>
      <c r="F19" s="24"/>
      <c r="G19" s="20"/>
      <c r="H19" s="25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42"/>
      <c r="T19" s="24">
        <f t="shared" si="4"/>
        <v>0</v>
      </c>
      <c r="U19" s="24">
        <f t="shared" si="5"/>
        <v>0</v>
      </c>
    </row>
    <row r="20" spans="1:21">
      <c r="D20" s="24"/>
      <c r="E20" s="25"/>
      <c r="F20" s="24"/>
      <c r="G20" s="20"/>
      <c r="H20" s="25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42"/>
      <c r="T20" s="24">
        <f t="shared" si="0"/>
        <v>0</v>
      </c>
      <c r="U20" s="24">
        <f t="shared" si="1"/>
        <v>0</v>
      </c>
    </row>
    <row r="21" spans="1:21">
      <c r="D21" s="24"/>
      <c r="E21" s="25"/>
      <c r="F21" s="24"/>
      <c r="G21" s="20"/>
      <c r="H21" s="25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43"/>
      <c r="T21" s="24">
        <f t="shared" si="0"/>
        <v>0</v>
      </c>
      <c r="U21" s="24">
        <f t="shared" si="1"/>
        <v>0</v>
      </c>
    </row>
    <row r="22" spans="1:21" ht="15.75" thickBot="1">
      <c r="A22" s="26" t="s">
        <v>73</v>
      </c>
      <c r="B22" s="1"/>
      <c r="C22" s="1"/>
      <c r="D22" s="27">
        <f>D5</f>
        <v>136350</v>
      </c>
      <c r="E22" s="28"/>
      <c r="F22" s="27">
        <f>SUM(F6:F21)</f>
        <v>30993</v>
      </c>
      <c r="G22" s="27">
        <f>SUM(G6:G21)</f>
        <v>0</v>
      </c>
      <c r="H22" s="28"/>
      <c r="I22" s="27">
        <f>SUM(I6:I21)</f>
        <v>2700</v>
      </c>
      <c r="J22" s="27">
        <f t="shared" ref="J22:S22" si="6">SUM(J6:J21)</f>
        <v>3652</v>
      </c>
      <c r="K22" s="27">
        <f t="shared" si="6"/>
        <v>11992</v>
      </c>
      <c r="L22" s="27">
        <f t="shared" si="6"/>
        <v>11900</v>
      </c>
      <c r="M22" s="27">
        <f t="shared" si="6"/>
        <v>9667</v>
      </c>
      <c r="N22" s="27">
        <f t="shared" si="6"/>
        <v>10675</v>
      </c>
      <c r="O22" s="27">
        <f t="shared" si="6"/>
        <v>6995</v>
      </c>
      <c r="P22" s="27">
        <f t="shared" si="6"/>
        <v>9666</v>
      </c>
      <c r="Q22" s="27">
        <f t="shared" si="6"/>
        <v>28010</v>
      </c>
      <c r="R22" s="27">
        <f t="shared" si="6"/>
        <v>10100</v>
      </c>
      <c r="S22" s="27">
        <f t="shared" si="6"/>
        <v>0</v>
      </c>
      <c r="T22" s="27">
        <f>SUM(T7:T21)</f>
        <v>105357</v>
      </c>
      <c r="U22" s="27">
        <f>SUM(U6:U21)</f>
        <v>105357</v>
      </c>
    </row>
    <row r="23" spans="1:21" ht="16.5" thickTop="1" thickBot="1">
      <c r="A23" s="1"/>
      <c r="B23" s="1"/>
      <c r="C23" s="1"/>
      <c r="D23" s="19"/>
      <c r="E23" s="29"/>
      <c r="F23" s="29"/>
      <c r="G23" s="29"/>
      <c r="H23" s="29"/>
      <c r="I23" s="2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1">
      <c r="D24" s="20"/>
      <c r="H24" s="24"/>
      <c r="I24" s="24"/>
      <c r="J24" s="30"/>
      <c r="K24" s="31"/>
      <c r="L24" s="32">
        <f>D22</f>
        <v>136350</v>
      </c>
      <c r="M24" s="20"/>
      <c r="N24" s="20"/>
      <c r="O24" s="20"/>
      <c r="P24" s="20"/>
      <c r="Q24" s="20"/>
      <c r="R24" s="20"/>
      <c r="S24" s="20"/>
      <c r="T24" s="20"/>
      <c r="U24" s="20"/>
    </row>
    <row r="25" spans="1:21">
      <c r="H25" s="24"/>
      <c r="I25" s="12"/>
      <c r="J25" s="33"/>
      <c r="K25" s="34"/>
      <c r="L25" s="35">
        <f>F22+T22</f>
        <v>136350</v>
      </c>
    </row>
    <row r="26" spans="1:21">
      <c r="A26" s="4"/>
      <c r="B26" s="4"/>
      <c r="C26" s="4"/>
      <c r="H26" s="24"/>
      <c r="I26" s="12"/>
      <c r="J26" s="33"/>
      <c r="K26" s="34"/>
      <c r="L26" s="35"/>
    </row>
    <row r="27" spans="1:21" ht="15.75" thickBot="1">
      <c r="D27" s="20"/>
      <c r="H27" s="24"/>
      <c r="I27" s="12"/>
      <c r="J27" s="36" t="s">
        <v>38</v>
      </c>
      <c r="K27" s="37"/>
      <c r="L27" s="38">
        <f>L24-L25</f>
        <v>0</v>
      </c>
      <c r="M27" s="39"/>
      <c r="N27" s="39"/>
      <c r="O27" s="39"/>
      <c r="P27" s="39"/>
      <c r="Q27" s="39"/>
      <c r="R27" s="4"/>
      <c r="S27" s="4"/>
      <c r="T27" s="4"/>
    </row>
  </sheetData>
  <mergeCells count="1">
    <mergeCell ref="J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7"/>
  <sheetViews>
    <sheetView workbookViewId="0" xr3:uid="{842E5F09-E766-5B8D-85AF-A39847EA96FD}">
      <selection activeCell="D5" sqref="D5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Summary!C6</f>
        <v>137650</v>
      </c>
      <c r="E5" s="11"/>
      <c r="H5" s="11"/>
      <c r="S5" s="41"/>
    </row>
    <row r="6" spans="1:22">
      <c r="A6" t="s">
        <v>74</v>
      </c>
      <c r="B6" t="s">
        <v>46</v>
      </c>
      <c r="C6" t="s">
        <v>75</v>
      </c>
      <c r="D6">
        <v>18934</v>
      </c>
      <c r="E6" s="25"/>
      <c r="F6">
        <v>18934</v>
      </c>
      <c r="G6" s="20"/>
      <c r="H6" s="25"/>
      <c r="I6" s="24"/>
      <c r="J6" s="24"/>
      <c r="K6" s="24"/>
      <c r="L6" s="24"/>
      <c r="M6" s="24"/>
      <c r="N6" s="24"/>
      <c r="O6" s="24"/>
      <c r="P6" s="24"/>
      <c r="Q6" s="24"/>
      <c r="R6" s="24"/>
      <c r="S6" s="42"/>
      <c r="T6" s="24">
        <f>+I6+J6+K6+L6+M6+N6+O6+P6+Q6+R6+S6</f>
        <v>0</v>
      </c>
      <c r="U6" s="24">
        <f>D6-F6</f>
        <v>0</v>
      </c>
    </row>
    <row r="7" spans="1:22">
      <c r="A7" t="s">
        <v>76</v>
      </c>
      <c r="B7" t="s">
        <v>46</v>
      </c>
      <c r="C7" t="s">
        <v>77</v>
      </c>
      <c r="D7">
        <v>18658</v>
      </c>
      <c r="E7" s="25"/>
      <c r="F7">
        <v>18658</v>
      </c>
      <c r="G7" s="20"/>
      <c r="H7" s="25"/>
      <c r="I7" s="24"/>
      <c r="J7" s="24"/>
      <c r="K7" s="24"/>
      <c r="L7" s="24"/>
      <c r="M7" s="24"/>
      <c r="N7" s="24"/>
      <c r="O7" s="24"/>
      <c r="P7" s="24"/>
      <c r="Q7" s="24"/>
      <c r="R7" s="24"/>
      <c r="S7" s="42"/>
      <c r="T7" s="24">
        <f t="shared" ref="T7:T17" si="0">+I7+J7+K7+L7+M7+N7+O7+P7+Q7+R7+S7</f>
        <v>0</v>
      </c>
      <c r="U7" s="24">
        <f t="shared" ref="U7:U17" si="1">D7-F7</f>
        <v>0</v>
      </c>
    </row>
    <row r="8" spans="1:22">
      <c r="A8" t="s">
        <v>78</v>
      </c>
      <c r="B8" t="s">
        <v>46</v>
      </c>
      <c r="C8" t="s">
        <v>79</v>
      </c>
      <c r="D8">
        <v>18831</v>
      </c>
      <c r="E8" s="25"/>
      <c r="F8">
        <v>18831</v>
      </c>
      <c r="G8" s="20"/>
      <c r="H8" s="25"/>
      <c r="I8" s="24"/>
      <c r="J8" s="24"/>
      <c r="K8" s="24"/>
      <c r="L8" s="24"/>
      <c r="M8" s="24"/>
      <c r="N8" s="24"/>
      <c r="O8" s="24"/>
      <c r="P8" s="24"/>
      <c r="Q8" s="24"/>
      <c r="R8" s="24"/>
      <c r="S8" s="42"/>
      <c r="T8" s="24">
        <f t="shared" si="0"/>
        <v>0</v>
      </c>
      <c r="U8" s="24">
        <f t="shared" si="1"/>
        <v>0</v>
      </c>
    </row>
    <row r="9" spans="1:22">
      <c r="A9" t="s">
        <v>80</v>
      </c>
      <c r="B9" t="s">
        <v>46</v>
      </c>
      <c r="C9" t="s">
        <v>81</v>
      </c>
      <c r="D9">
        <v>17687</v>
      </c>
      <c r="E9" s="25"/>
      <c r="F9">
        <v>17687</v>
      </c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A10" t="s">
        <v>82</v>
      </c>
      <c r="B10" t="s">
        <v>46</v>
      </c>
      <c r="C10" t="s">
        <v>83</v>
      </c>
      <c r="D10">
        <v>19487</v>
      </c>
      <c r="E10" s="25"/>
      <c r="F10">
        <v>19487</v>
      </c>
      <c r="G10" s="20"/>
      <c r="H10" s="2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si="0"/>
        <v>0</v>
      </c>
      <c r="U10" s="24">
        <f t="shared" si="1"/>
        <v>0</v>
      </c>
    </row>
    <row r="11" spans="1:22">
      <c r="A11" t="s">
        <v>84</v>
      </c>
      <c r="B11" t="s">
        <v>46</v>
      </c>
      <c r="C11" t="s">
        <v>85</v>
      </c>
      <c r="D11">
        <v>18130</v>
      </c>
      <c r="E11" s="25"/>
      <c r="F11">
        <v>18130</v>
      </c>
      <c r="G11" s="20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42"/>
      <c r="T11" s="24">
        <f t="shared" si="0"/>
        <v>0</v>
      </c>
      <c r="U11" s="24">
        <f t="shared" si="1"/>
        <v>0</v>
      </c>
    </row>
    <row r="12" spans="1:22">
      <c r="A12" t="s">
        <v>86</v>
      </c>
      <c r="B12" t="s">
        <v>46</v>
      </c>
      <c r="C12" t="s">
        <v>87</v>
      </c>
      <c r="D12">
        <v>18973</v>
      </c>
      <c r="E12" s="25"/>
      <c r="F12">
        <v>18973</v>
      </c>
      <c r="G12" s="20"/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42"/>
      <c r="T12" s="24">
        <f t="shared" si="0"/>
        <v>0</v>
      </c>
      <c r="U12" s="24">
        <f t="shared" si="1"/>
        <v>0</v>
      </c>
    </row>
    <row r="13" spans="1:22">
      <c r="A13" t="s">
        <v>88</v>
      </c>
      <c r="B13" t="s">
        <v>89</v>
      </c>
      <c r="C13" t="s">
        <v>90</v>
      </c>
      <c r="D13">
        <v>150</v>
      </c>
      <c r="E13" s="25"/>
      <c r="F13" s="24">
        <v>150</v>
      </c>
      <c r="G13" s="20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42"/>
      <c r="T13" s="24">
        <f t="shared" si="0"/>
        <v>0</v>
      </c>
      <c r="U13" s="24">
        <f t="shared" si="1"/>
        <v>0</v>
      </c>
    </row>
    <row r="14" spans="1:22">
      <c r="A14" t="s">
        <v>91</v>
      </c>
      <c r="B14" t="s">
        <v>92</v>
      </c>
      <c r="C14" t="s">
        <v>93</v>
      </c>
      <c r="D14">
        <v>6800</v>
      </c>
      <c r="E14" s="25"/>
      <c r="F14" s="24">
        <v>5408</v>
      </c>
      <c r="G14" s="20"/>
      <c r="H14" s="25"/>
      <c r="I14" s="24">
        <v>1392</v>
      </c>
      <c r="J14" s="24"/>
      <c r="K14" s="24"/>
      <c r="L14" s="24"/>
      <c r="M14" s="24"/>
      <c r="N14" s="24"/>
      <c r="O14" s="24"/>
      <c r="P14" s="24"/>
      <c r="Q14" s="24"/>
      <c r="R14" s="24"/>
      <c r="S14" s="42"/>
      <c r="T14" s="24">
        <f t="shared" si="0"/>
        <v>1392</v>
      </c>
      <c r="U14" s="24">
        <f t="shared" si="1"/>
        <v>1392</v>
      </c>
    </row>
    <row r="15" spans="1:22">
      <c r="D15" s="24"/>
      <c r="E15" s="25"/>
      <c r="F15" s="24"/>
      <c r="G15" s="20"/>
      <c r="H15" s="2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42"/>
      <c r="T15" s="24">
        <f t="shared" si="0"/>
        <v>0</v>
      </c>
      <c r="U15" s="24">
        <f t="shared" si="1"/>
        <v>0</v>
      </c>
    </row>
    <row r="16" spans="1:22">
      <c r="D16" s="24"/>
      <c r="E16" s="25"/>
      <c r="F16" s="24"/>
      <c r="G16" s="20"/>
      <c r="H16" s="2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42"/>
      <c r="T16" s="24">
        <f t="shared" si="0"/>
        <v>0</v>
      </c>
      <c r="U16" s="24">
        <f t="shared" si="1"/>
        <v>0</v>
      </c>
    </row>
    <row r="17" spans="1:21">
      <c r="D17" s="24"/>
      <c r="E17" s="25"/>
      <c r="F17" s="24"/>
      <c r="G17" s="20"/>
      <c r="H17" s="25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43"/>
      <c r="T17" s="24">
        <f t="shared" si="0"/>
        <v>0</v>
      </c>
      <c r="U17" s="24">
        <f t="shared" si="1"/>
        <v>0</v>
      </c>
    </row>
    <row r="18" spans="1:21" ht="15.75" thickBot="1">
      <c r="A18" s="26" t="s">
        <v>73</v>
      </c>
      <c r="B18" s="1"/>
      <c r="C18" s="1"/>
      <c r="D18" s="27">
        <f>D5</f>
        <v>137650</v>
      </c>
      <c r="E18" s="28"/>
      <c r="F18" s="27">
        <f>SUM(F6:F17)</f>
        <v>136258</v>
      </c>
      <c r="G18" s="27">
        <f>SUM(G6:G17)</f>
        <v>0</v>
      </c>
      <c r="H18" s="28"/>
      <c r="I18" s="27">
        <f t="shared" ref="I18:U18" si="2">SUM(I6:I17)</f>
        <v>1392</v>
      </c>
      <c r="J18" s="27">
        <f t="shared" si="2"/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7">
        <f t="shared" si="2"/>
        <v>0</v>
      </c>
      <c r="S18" s="27">
        <f t="shared" si="2"/>
        <v>0</v>
      </c>
      <c r="T18" s="27">
        <f t="shared" si="2"/>
        <v>1392</v>
      </c>
      <c r="U18" s="27">
        <f t="shared" si="2"/>
        <v>1392</v>
      </c>
    </row>
    <row r="19" spans="1:21" ht="16.5" thickTop="1" thickBot="1">
      <c r="A19" s="1"/>
      <c r="B19" s="1"/>
      <c r="C19" s="1"/>
      <c r="D19" s="19"/>
      <c r="E19" s="29"/>
      <c r="F19" s="29"/>
      <c r="G19" s="29"/>
      <c r="H19" s="29"/>
      <c r="I19" s="2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1">
      <c r="D20" s="20"/>
      <c r="H20" s="24"/>
      <c r="I20" s="24"/>
      <c r="J20" s="30"/>
      <c r="K20" s="31"/>
      <c r="L20" s="32">
        <f>D18</f>
        <v>137650</v>
      </c>
      <c r="M20" s="20"/>
      <c r="N20" s="20"/>
      <c r="O20" s="20"/>
      <c r="P20" s="20"/>
      <c r="Q20" s="20"/>
      <c r="R20" s="20"/>
      <c r="S20" s="20"/>
      <c r="T20" s="20"/>
      <c r="U20" s="20"/>
    </row>
    <row r="21" spans="1:21">
      <c r="H21" s="24"/>
      <c r="I21" s="12"/>
      <c r="J21" s="33"/>
      <c r="K21" s="34"/>
      <c r="L21" s="35">
        <f>F18+T18</f>
        <v>137650</v>
      </c>
    </row>
    <row r="22" spans="1:21">
      <c r="A22" s="4"/>
      <c r="B22" s="4"/>
      <c r="C22" s="4"/>
      <c r="H22" s="24"/>
      <c r="I22" s="12"/>
      <c r="J22" s="33"/>
      <c r="K22" s="34"/>
      <c r="L22" s="35"/>
    </row>
    <row r="23" spans="1:21" ht="15.75" thickBot="1">
      <c r="D23" s="20"/>
      <c r="H23" s="24"/>
      <c r="I23" s="12"/>
      <c r="J23" s="36" t="s">
        <v>38</v>
      </c>
      <c r="K23" s="37"/>
      <c r="L23" s="38">
        <f>L20-L21</f>
        <v>0</v>
      </c>
      <c r="M23" s="39"/>
      <c r="N23" s="39"/>
      <c r="O23" s="39"/>
      <c r="P23" s="39"/>
      <c r="Q23" s="39"/>
      <c r="R23" s="4"/>
      <c r="S23" s="4"/>
      <c r="T23" s="4"/>
    </row>
    <row r="24" spans="1:21">
      <c r="D24" s="20"/>
    </row>
    <row r="25" spans="1:21">
      <c r="D25" s="20"/>
    </row>
    <row r="26" spans="1:21">
      <c r="D26" s="20"/>
    </row>
    <row r="27" spans="1:21">
      <c r="D27" s="20"/>
    </row>
    <row r="28" spans="1:21">
      <c r="D28" s="20"/>
    </row>
    <row r="29" spans="1:21">
      <c r="D29" s="20"/>
    </row>
    <row r="30" spans="1:21">
      <c r="D30" s="20"/>
    </row>
    <row r="31" spans="1:21">
      <c r="D31" s="20"/>
    </row>
    <row r="32" spans="1:21">
      <c r="D32" s="20"/>
    </row>
    <row r="33" spans="4:4">
      <c r="D33" s="20"/>
    </row>
    <row r="34" spans="4:4">
      <c r="D34" s="20"/>
    </row>
    <row r="35" spans="4:4">
      <c r="D35" s="20"/>
    </row>
    <row r="36" spans="4:4">
      <c r="D36" s="20"/>
    </row>
    <row r="37" spans="4:4">
      <c r="D37" s="20"/>
    </row>
  </sheetData>
  <mergeCells count="1">
    <mergeCell ref="J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6"/>
  <sheetViews>
    <sheetView workbookViewId="0" xr3:uid="{51F8DEE0-4D01-5F28-A812-FC0BD7CAC4A5}">
      <selection activeCell="M32" sqref="M32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Summary!C7</f>
        <v>30000</v>
      </c>
      <c r="E5" s="11"/>
      <c r="H5" s="11"/>
      <c r="S5" s="41"/>
    </row>
    <row r="6" spans="1:22">
      <c r="A6" t="s">
        <v>94</v>
      </c>
      <c r="B6" t="s">
        <v>95</v>
      </c>
      <c r="C6" t="s">
        <v>96</v>
      </c>
      <c r="D6" s="24">
        <v>12100</v>
      </c>
      <c r="E6" s="25"/>
      <c r="F6" s="24">
        <v>2200</v>
      </c>
      <c r="G6" s="20"/>
      <c r="H6" s="25"/>
      <c r="I6" s="24"/>
      <c r="J6" s="24">
        <v>1100</v>
      </c>
      <c r="K6" s="24">
        <v>1100</v>
      </c>
      <c r="L6" s="24">
        <v>1100</v>
      </c>
      <c r="M6" s="24">
        <v>1100</v>
      </c>
      <c r="N6" s="24">
        <v>1100</v>
      </c>
      <c r="O6" s="24">
        <v>1100</v>
      </c>
      <c r="P6" s="24">
        <v>1100</v>
      </c>
      <c r="Q6" s="24">
        <v>1100</v>
      </c>
      <c r="R6" s="24">
        <v>1100</v>
      </c>
      <c r="S6" s="42"/>
      <c r="T6" s="24">
        <f>+I6+J6+K6+L6+M6+N6+O6+P6+Q6+R6+S6</f>
        <v>9900</v>
      </c>
      <c r="U6" s="24">
        <f>D6-F6</f>
        <v>9900</v>
      </c>
    </row>
    <row r="7" spans="1:22">
      <c r="A7" t="s">
        <v>97</v>
      </c>
      <c r="B7" t="s">
        <v>95</v>
      </c>
      <c r="C7" t="s">
        <v>98</v>
      </c>
      <c r="D7" s="24">
        <v>2852</v>
      </c>
      <c r="E7" s="25"/>
      <c r="F7" s="24">
        <v>2852</v>
      </c>
      <c r="G7" s="20"/>
      <c r="H7" s="25"/>
      <c r="I7" s="24"/>
      <c r="J7" s="24"/>
      <c r="K7" s="24"/>
      <c r="L7" s="24"/>
      <c r="M7" s="24"/>
      <c r="N7" s="24"/>
      <c r="O7" s="24"/>
      <c r="P7" s="24"/>
      <c r="Q7" s="24"/>
      <c r="R7" s="24"/>
      <c r="S7" s="42"/>
      <c r="T7" s="24">
        <f t="shared" ref="T7:T20" si="0">+I7+J7+K7+L7+M7+N7+O7+P7+Q7+R7+S7</f>
        <v>0</v>
      </c>
      <c r="U7" s="24">
        <f t="shared" ref="U7:U20" si="1">D7-F7</f>
        <v>0</v>
      </c>
    </row>
    <row r="8" spans="1:22">
      <c r="A8" t="s">
        <v>99</v>
      </c>
      <c r="B8" t="s">
        <v>95</v>
      </c>
      <c r="C8" t="s">
        <v>100</v>
      </c>
      <c r="D8" s="24">
        <v>2592</v>
      </c>
      <c r="E8" s="25"/>
      <c r="F8" s="24"/>
      <c r="G8" s="20">
        <v>1200</v>
      </c>
      <c r="H8" s="25"/>
      <c r="I8" s="24">
        <v>120</v>
      </c>
      <c r="J8" s="24">
        <v>240</v>
      </c>
      <c r="K8" s="24">
        <v>240</v>
      </c>
      <c r="L8" s="24">
        <v>250</v>
      </c>
      <c r="M8" s="24">
        <v>250</v>
      </c>
      <c r="N8" s="24">
        <v>250</v>
      </c>
      <c r="O8" s="24">
        <v>250</v>
      </c>
      <c r="P8" s="24">
        <v>250</v>
      </c>
      <c r="Q8" s="24">
        <v>250</v>
      </c>
      <c r="R8" s="24">
        <v>250</v>
      </c>
      <c r="S8" s="42">
        <v>242</v>
      </c>
      <c r="T8" s="24">
        <f t="shared" si="0"/>
        <v>2592</v>
      </c>
      <c r="U8" s="24">
        <f t="shared" si="1"/>
        <v>2592</v>
      </c>
    </row>
    <row r="9" spans="1:22">
      <c r="A9" t="s">
        <v>101</v>
      </c>
      <c r="B9" t="s">
        <v>69</v>
      </c>
      <c r="C9" t="s">
        <v>102</v>
      </c>
      <c r="D9" s="24">
        <v>7000</v>
      </c>
      <c r="E9" s="25"/>
      <c r="F9" s="24"/>
      <c r="G9" s="20"/>
      <c r="H9" s="25"/>
      <c r="I9" s="24"/>
      <c r="J9" s="24"/>
      <c r="K9" s="24">
        <v>1500</v>
      </c>
      <c r="L9" s="24">
        <v>500</v>
      </c>
      <c r="M9" s="24">
        <v>500</v>
      </c>
      <c r="N9" s="24">
        <v>500</v>
      </c>
      <c r="O9" s="24">
        <v>500</v>
      </c>
      <c r="P9" s="24">
        <v>500</v>
      </c>
      <c r="Q9" s="24">
        <v>3000</v>
      </c>
      <c r="R9" s="24"/>
      <c r="S9" s="42"/>
      <c r="T9" s="24">
        <f t="shared" si="0"/>
        <v>7000</v>
      </c>
      <c r="U9" s="24">
        <f t="shared" si="1"/>
        <v>7000</v>
      </c>
    </row>
    <row r="10" spans="1:22">
      <c r="A10" t="s">
        <v>103</v>
      </c>
      <c r="B10" t="s">
        <v>69</v>
      </c>
      <c r="C10" t="s">
        <v>104</v>
      </c>
      <c r="D10" s="24">
        <v>1309</v>
      </c>
      <c r="E10" s="25"/>
      <c r="F10" s="24"/>
      <c r="G10" s="20"/>
      <c r="H10" s="25"/>
      <c r="I10" s="24">
        <v>120</v>
      </c>
      <c r="J10" s="24">
        <v>120</v>
      </c>
      <c r="K10" s="24">
        <v>120</v>
      </c>
      <c r="L10" s="24">
        <v>120</v>
      </c>
      <c r="M10" s="24">
        <v>120</v>
      </c>
      <c r="N10" s="24">
        <v>120</v>
      </c>
      <c r="O10" s="24">
        <v>120</v>
      </c>
      <c r="P10" s="24">
        <v>120</v>
      </c>
      <c r="Q10" s="24">
        <v>120</v>
      </c>
      <c r="R10" s="24">
        <v>120</v>
      </c>
      <c r="S10" s="42">
        <v>109</v>
      </c>
      <c r="T10" s="24">
        <f t="shared" si="0"/>
        <v>1309</v>
      </c>
      <c r="U10" s="24">
        <f t="shared" si="1"/>
        <v>1309</v>
      </c>
    </row>
    <row r="11" spans="1:22">
      <c r="A11" t="s">
        <v>105</v>
      </c>
      <c r="B11" t="s">
        <v>69</v>
      </c>
      <c r="C11" t="s">
        <v>106</v>
      </c>
      <c r="D11" s="24">
        <v>829</v>
      </c>
      <c r="E11" s="25"/>
      <c r="F11" s="24"/>
      <c r="G11" s="20"/>
      <c r="H11" s="25"/>
      <c r="I11" s="24">
        <v>829</v>
      </c>
      <c r="J11" s="24"/>
      <c r="K11" s="24"/>
      <c r="L11" s="24"/>
      <c r="M11" s="24"/>
      <c r="N11" s="24"/>
      <c r="O11" s="24"/>
      <c r="P11" s="24"/>
      <c r="Q11" s="24"/>
      <c r="R11" s="24"/>
      <c r="S11" s="42"/>
      <c r="T11" s="24">
        <f t="shared" si="0"/>
        <v>829</v>
      </c>
      <c r="U11" s="24">
        <f t="shared" si="1"/>
        <v>829</v>
      </c>
    </row>
    <row r="12" spans="1:22">
      <c r="A12" t="s">
        <v>107</v>
      </c>
      <c r="B12" t="s">
        <v>69</v>
      </c>
      <c r="C12" t="s">
        <v>108</v>
      </c>
      <c r="D12" s="24">
        <v>2934</v>
      </c>
      <c r="E12" s="25"/>
      <c r="F12" s="24"/>
      <c r="G12" s="20"/>
      <c r="H12" s="25"/>
      <c r="I12" s="24">
        <v>55</v>
      </c>
      <c r="J12" s="24">
        <f>244+1536</f>
        <v>1780</v>
      </c>
      <c r="K12" s="24">
        <v>122</v>
      </c>
      <c r="L12" s="24">
        <v>122</v>
      </c>
      <c r="M12" s="24">
        <v>122</v>
      </c>
      <c r="N12" s="24">
        <v>122</v>
      </c>
      <c r="O12" s="24">
        <v>122</v>
      </c>
      <c r="P12" s="24">
        <v>122</v>
      </c>
      <c r="Q12" s="24">
        <v>122</v>
      </c>
      <c r="R12" s="24">
        <v>122</v>
      </c>
      <c r="S12" s="42">
        <v>123</v>
      </c>
      <c r="T12" s="24">
        <f t="shared" si="0"/>
        <v>2934</v>
      </c>
      <c r="U12" s="24">
        <f t="shared" si="1"/>
        <v>2934</v>
      </c>
    </row>
    <row r="13" spans="1:22">
      <c r="A13" t="s">
        <v>109</v>
      </c>
      <c r="B13" t="s">
        <v>69</v>
      </c>
      <c r="C13" t="s">
        <v>110</v>
      </c>
      <c r="D13" s="24">
        <v>385</v>
      </c>
      <c r="E13" s="25"/>
      <c r="F13" s="24"/>
      <c r="G13" s="20"/>
      <c r="H13" s="25"/>
      <c r="I13" s="24">
        <v>35</v>
      </c>
      <c r="J13" s="24">
        <v>35</v>
      </c>
      <c r="K13" s="24">
        <v>35</v>
      </c>
      <c r="L13" s="24">
        <v>35</v>
      </c>
      <c r="M13" s="24">
        <v>35</v>
      </c>
      <c r="N13" s="24">
        <v>35</v>
      </c>
      <c r="O13" s="24">
        <v>35</v>
      </c>
      <c r="P13" s="24">
        <v>35</v>
      </c>
      <c r="Q13" s="24">
        <v>35</v>
      </c>
      <c r="R13" s="24">
        <v>35</v>
      </c>
      <c r="S13" s="42">
        <v>35</v>
      </c>
      <c r="T13" s="24">
        <f t="shared" si="0"/>
        <v>385</v>
      </c>
      <c r="U13" s="24">
        <f t="shared" si="1"/>
        <v>385</v>
      </c>
    </row>
    <row r="14" spans="1:22">
      <c r="D14" s="24"/>
      <c r="E14" s="25"/>
      <c r="F14" s="24"/>
      <c r="G14" s="20"/>
      <c r="H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42"/>
      <c r="T14" s="24">
        <f t="shared" si="0"/>
        <v>0</v>
      </c>
      <c r="U14" s="24">
        <f t="shared" si="1"/>
        <v>0</v>
      </c>
    </row>
    <row r="15" spans="1:22">
      <c r="D15" s="24"/>
      <c r="E15" s="25"/>
      <c r="F15" s="24"/>
      <c r="G15" s="20"/>
      <c r="H15" s="2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42"/>
      <c r="T15" s="24">
        <f t="shared" si="0"/>
        <v>0</v>
      </c>
      <c r="U15" s="24">
        <f t="shared" si="1"/>
        <v>0</v>
      </c>
    </row>
    <row r="16" spans="1:22">
      <c r="D16" s="24"/>
      <c r="E16" s="25"/>
      <c r="F16" s="24"/>
      <c r="G16" s="20"/>
      <c r="H16" s="2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42"/>
      <c r="T16" s="24">
        <f t="shared" si="0"/>
        <v>0</v>
      </c>
      <c r="U16" s="24">
        <f t="shared" si="1"/>
        <v>0</v>
      </c>
    </row>
    <row r="17" spans="1:21">
      <c r="D17" s="24"/>
      <c r="E17" s="25"/>
      <c r="F17" s="24"/>
      <c r="G17" s="20"/>
      <c r="H17" s="2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42"/>
      <c r="T17" s="24">
        <f t="shared" si="0"/>
        <v>0</v>
      </c>
      <c r="U17" s="24">
        <f t="shared" si="1"/>
        <v>0</v>
      </c>
    </row>
    <row r="18" spans="1:21">
      <c r="D18" s="24"/>
      <c r="E18" s="25"/>
      <c r="F18" s="24"/>
      <c r="G18" s="20"/>
      <c r="H18" s="25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42"/>
      <c r="T18" s="24">
        <f t="shared" si="0"/>
        <v>0</v>
      </c>
      <c r="U18" s="24">
        <f t="shared" si="1"/>
        <v>0</v>
      </c>
    </row>
    <row r="19" spans="1:21">
      <c r="D19" s="24"/>
      <c r="E19" s="25"/>
      <c r="F19" s="24"/>
      <c r="G19" s="20"/>
      <c r="H19" s="25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42"/>
      <c r="T19" s="24">
        <f t="shared" si="0"/>
        <v>0</v>
      </c>
      <c r="U19" s="24">
        <f t="shared" si="1"/>
        <v>0</v>
      </c>
    </row>
    <row r="20" spans="1:21">
      <c r="D20" s="24"/>
      <c r="E20" s="25"/>
      <c r="F20" s="24"/>
      <c r="G20" s="20"/>
      <c r="H20" s="25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43"/>
      <c r="T20" s="24">
        <f t="shared" si="0"/>
        <v>0</v>
      </c>
      <c r="U20" s="24">
        <f t="shared" si="1"/>
        <v>0</v>
      </c>
    </row>
    <row r="21" spans="1:21" ht="15.75" thickBot="1">
      <c r="A21" s="26" t="s">
        <v>73</v>
      </c>
      <c r="B21" s="1"/>
      <c r="C21" s="1"/>
      <c r="D21" s="27">
        <f>D5</f>
        <v>30000</v>
      </c>
      <c r="E21" s="28"/>
      <c r="F21" s="27">
        <f>SUM(F6:F20)</f>
        <v>5052</v>
      </c>
      <c r="G21" s="27">
        <f>SUM(G6:G20)</f>
        <v>1200</v>
      </c>
      <c r="H21" s="28"/>
      <c r="I21" s="27">
        <f t="shared" ref="I21:U21" si="2">SUM(I6:I20)</f>
        <v>1159</v>
      </c>
      <c r="J21" s="27">
        <f t="shared" si="2"/>
        <v>3275</v>
      </c>
      <c r="K21" s="27">
        <f t="shared" si="2"/>
        <v>3117</v>
      </c>
      <c r="L21" s="27">
        <f t="shared" si="2"/>
        <v>2127</v>
      </c>
      <c r="M21" s="27">
        <f t="shared" si="2"/>
        <v>2127</v>
      </c>
      <c r="N21" s="27">
        <f t="shared" si="2"/>
        <v>2127</v>
      </c>
      <c r="O21" s="27">
        <f t="shared" si="2"/>
        <v>2127</v>
      </c>
      <c r="P21" s="27">
        <f t="shared" si="2"/>
        <v>2127</v>
      </c>
      <c r="Q21" s="27">
        <f t="shared" si="2"/>
        <v>4627</v>
      </c>
      <c r="R21" s="27">
        <f t="shared" si="2"/>
        <v>1627</v>
      </c>
      <c r="S21" s="27">
        <f t="shared" si="2"/>
        <v>509</v>
      </c>
      <c r="T21" s="27">
        <f t="shared" si="2"/>
        <v>24949</v>
      </c>
      <c r="U21" s="27">
        <f t="shared" si="2"/>
        <v>24949</v>
      </c>
    </row>
    <row r="22" spans="1:21" ht="16.5" thickTop="1" thickBot="1">
      <c r="A22" s="1"/>
      <c r="B22" s="1"/>
      <c r="C22" s="1"/>
      <c r="D22" s="19"/>
      <c r="E22" s="29"/>
      <c r="F22" s="29"/>
      <c r="G22" s="29"/>
      <c r="H22" s="29"/>
      <c r="I22" s="2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1">
      <c r="D23" s="20"/>
      <c r="H23" s="24"/>
      <c r="I23" s="24"/>
      <c r="J23" s="30"/>
      <c r="K23" s="31"/>
      <c r="L23" s="32">
        <f>D21</f>
        <v>30000</v>
      </c>
      <c r="M23" s="20"/>
      <c r="N23" s="20"/>
      <c r="O23" s="20"/>
      <c r="P23" s="20"/>
      <c r="Q23" s="20"/>
      <c r="R23" s="20"/>
      <c r="S23" s="20"/>
      <c r="T23" s="20"/>
      <c r="U23" s="20"/>
    </row>
    <row r="24" spans="1:21">
      <c r="H24" s="24"/>
      <c r="I24" s="12"/>
      <c r="J24" s="33"/>
      <c r="K24" s="34"/>
      <c r="L24" s="35">
        <f>F21+T21</f>
        <v>30001</v>
      </c>
    </row>
    <row r="25" spans="1:21">
      <c r="A25" s="4"/>
      <c r="B25" s="4"/>
      <c r="C25" s="4"/>
      <c r="H25" s="24"/>
      <c r="I25" s="12"/>
      <c r="J25" s="33"/>
      <c r="K25" s="34"/>
      <c r="L25" s="35"/>
    </row>
    <row r="26" spans="1:21" ht="15.75" thickBot="1">
      <c r="D26" s="20"/>
      <c r="H26" s="24"/>
      <c r="I26" s="12"/>
      <c r="J26" s="36" t="s">
        <v>38</v>
      </c>
      <c r="K26" s="37"/>
      <c r="L26" s="38">
        <f>L23-L24</f>
        <v>-1</v>
      </c>
      <c r="M26" s="39"/>
      <c r="N26" s="39"/>
      <c r="O26" s="39"/>
      <c r="P26" s="39"/>
      <c r="Q26" s="39"/>
      <c r="R26" s="4"/>
      <c r="S26" s="4"/>
      <c r="T26" s="4"/>
    </row>
  </sheetData>
  <mergeCells count="1">
    <mergeCell ref="J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7"/>
  <sheetViews>
    <sheetView workbookViewId="0" xr3:uid="{F9CF3CF3-643B-5BE6-8B46-32C596A47465}">
      <selection activeCell="J8" sqref="J8:K8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Summary!C8</f>
        <v>125000</v>
      </c>
      <c r="E5" s="11"/>
      <c r="H5" s="11"/>
      <c r="S5" s="41"/>
    </row>
    <row r="6" spans="1:22">
      <c r="A6" t="s">
        <v>111</v>
      </c>
      <c r="B6" t="s">
        <v>46</v>
      </c>
      <c r="C6" t="s">
        <v>112</v>
      </c>
      <c r="D6" s="24">
        <v>85645</v>
      </c>
      <c r="E6" s="25"/>
      <c r="F6" s="24"/>
      <c r="G6" s="20"/>
      <c r="H6" s="25"/>
      <c r="I6" s="24">
        <v>42822.5</v>
      </c>
      <c r="J6" s="24">
        <v>34258</v>
      </c>
      <c r="K6" s="24">
        <v>8564.5</v>
      </c>
      <c r="L6" s="24"/>
      <c r="M6" s="24"/>
      <c r="N6" s="24"/>
      <c r="O6" s="24"/>
      <c r="P6" s="24"/>
      <c r="Q6" s="24"/>
      <c r="R6" s="24"/>
      <c r="S6" s="42"/>
      <c r="T6" s="24">
        <f>+I6+J6+K6+L6+M6+N6+O6+P6+Q6+R6+S6</f>
        <v>85645</v>
      </c>
      <c r="U6" s="24">
        <f>D6-F6</f>
        <v>85645</v>
      </c>
    </row>
    <row r="7" spans="1:22">
      <c r="A7" t="s">
        <v>113</v>
      </c>
      <c r="B7" t="s">
        <v>49</v>
      </c>
      <c r="C7" t="s">
        <v>114</v>
      </c>
      <c r="D7" s="24">
        <v>35000</v>
      </c>
      <c r="E7" s="25"/>
      <c r="F7" s="24"/>
      <c r="G7" s="20"/>
      <c r="H7" s="25"/>
      <c r="I7" s="24"/>
      <c r="J7" s="24"/>
      <c r="K7" s="24">
        <v>35000</v>
      </c>
      <c r="L7" s="24"/>
      <c r="M7" s="24"/>
      <c r="N7" s="24"/>
      <c r="O7" s="24"/>
      <c r="P7" s="24"/>
      <c r="Q7" s="24"/>
      <c r="R7" s="24"/>
      <c r="S7" s="42"/>
      <c r="T7" s="24">
        <f t="shared" ref="T7:T11" si="0">+I7+J7+K7+L7+M7+N7+O7+P7+Q7+R7+S7</f>
        <v>35000</v>
      </c>
      <c r="U7" s="24">
        <f t="shared" ref="U7:U11" si="1">D7-F7</f>
        <v>35000</v>
      </c>
    </row>
    <row r="8" spans="1:22">
      <c r="A8" t="s">
        <v>115</v>
      </c>
      <c r="B8" t="s">
        <v>116</v>
      </c>
      <c r="C8" t="s">
        <v>117</v>
      </c>
      <c r="D8" s="24">
        <v>4355</v>
      </c>
      <c r="E8" s="25"/>
      <c r="F8" s="24"/>
      <c r="G8" s="20"/>
      <c r="H8" s="25"/>
      <c r="I8" s="24"/>
      <c r="J8" s="24">
        <v>2100</v>
      </c>
      <c r="K8" s="24">
        <v>2255</v>
      </c>
      <c r="L8" s="24"/>
      <c r="M8" s="24"/>
      <c r="N8" s="24"/>
      <c r="O8" s="24"/>
      <c r="P8" s="24"/>
      <c r="Q8" s="24"/>
      <c r="R8" s="24"/>
      <c r="S8" s="42"/>
      <c r="T8" s="24">
        <f t="shared" si="0"/>
        <v>4355</v>
      </c>
      <c r="U8" s="24">
        <f t="shared" si="1"/>
        <v>4355</v>
      </c>
    </row>
    <row r="9" spans="1:22">
      <c r="D9" s="24"/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D10" s="24"/>
      <c r="E10" s="25"/>
      <c r="F10" s="24"/>
      <c r="G10" s="20"/>
      <c r="H10" s="2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si="0"/>
        <v>0</v>
      </c>
      <c r="U10" s="24">
        <f t="shared" si="1"/>
        <v>0</v>
      </c>
    </row>
    <row r="11" spans="1:22">
      <c r="D11" s="24"/>
      <c r="E11" s="25"/>
      <c r="F11" s="24"/>
      <c r="G11" s="20"/>
      <c r="H11" s="25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43"/>
      <c r="T11" s="24">
        <f t="shared" si="0"/>
        <v>0</v>
      </c>
      <c r="U11" s="24">
        <f t="shared" si="1"/>
        <v>0</v>
      </c>
    </row>
    <row r="12" spans="1:22" ht="15.75" thickBot="1">
      <c r="A12" s="26" t="s">
        <v>73</v>
      </c>
      <c r="B12" s="1"/>
      <c r="C12" s="1"/>
      <c r="D12" s="27">
        <f>D5</f>
        <v>125000</v>
      </c>
      <c r="E12" s="28"/>
      <c r="F12" s="27">
        <f>SUM(F6:F11)</f>
        <v>0</v>
      </c>
      <c r="G12" s="27">
        <f>SUM(G6:G11)</f>
        <v>0</v>
      </c>
      <c r="H12" s="28"/>
      <c r="I12" s="27">
        <f>SUM(I6:I11)</f>
        <v>42822.5</v>
      </c>
      <c r="J12" s="27">
        <f>SUM(J6:J11)</f>
        <v>36358</v>
      </c>
      <c r="K12" s="27">
        <f>SUM(K6:K11)</f>
        <v>45819.5</v>
      </c>
      <c r="L12" s="27">
        <f>SUM(L6:L11)</f>
        <v>0</v>
      </c>
      <c r="M12" s="27">
        <f>SUM(M6:M11)</f>
        <v>0</v>
      </c>
      <c r="N12" s="27">
        <f>SUM(N6:N11)</f>
        <v>0</v>
      </c>
      <c r="O12" s="27">
        <f>SUM(O6:O11)</f>
        <v>0</v>
      </c>
      <c r="P12" s="27">
        <f>SUM(P6:P11)</f>
        <v>0</v>
      </c>
      <c r="Q12" s="27">
        <f>SUM(Q6:Q11)</f>
        <v>0</v>
      </c>
      <c r="R12" s="27">
        <f>SUM(R6:R11)</f>
        <v>0</v>
      </c>
      <c r="S12" s="27">
        <f>SUM(S6:S11)</f>
        <v>0</v>
      </c>
      <c r="T12" s="27">
        <f>SUM(T6:T11)</f>
        <v>125000</v>
      </c>
      <c r="U12" s="27">
        <f>SUM(U6:U11)</f>
        <v>125000</v>
      </c>
    </row>
    <row r="13" spans="1:22" ht="16.5" thickTop="1" thickBot="1">
      <c r="A13" s="1"/>
      <c r="B13" s="1"/>
      <c r="C13" s="1"/>
      <c r="D13" s="19"/>
      <c r="E13" s="29"/>
      <c r="F13" s="29"/>
      <c r="G13" s="29"/>
      <c r="H13" s="29"/>
      <c r="I13" s="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2">
      <c r="D14" s="20"/>
      <c r="H14" s="24"/>
      <c r="I14" s="24"/>
      <c r="J14" s="30"/>
      <c r="K14" s="31"/>
      <c r="L14" s="32">
        <f>D12</f>
        <v>125000</v>
      </c>
      <c r="M14" s="20"/>
      <c r="N14" s="20"/>
      <c r="O14" s="20"/>
      <c r="P14" s="20"/>
      <c r="Q14" s="20"/>
      <c r="R14" s="20"/>
      <c r="S14" s="20"/>
      <c r="T14" s="20"/>
      <c r="U14" s="20"/>
    </row>
    <row r="15" spans="1:22">
      <c r="H15" s="24"/>
      <c r="I15" s="12"/>
      <c r="J15" s="33"/>
      <c r="K15" s="34"/>
      <c r="L15" s="35">
        <f>F12+T12</f>
        <v>125000</v>
      </c>
    </row>
    <row r="16" spans="1:22">
      <c r="A16" s="4"/>
      <c r="B16" s="4"/>
      <c r="C16" s="4"/>
      <c r="H16" s="24"/>
      <c r="I16" s="12"/>
      <c r="J16" s="33"/>
      <c r="K16" s="34"/>
      <c r="L16" s="35"/>
    </row>
    <row r="17" spans="4:20" ht="15.75" thickBot="1">
      <c r="D17" s="20"/>
      <c r="H17" s="24"/>
      <c r="I17" s="12"/>
      <c r="J17" s="36" t="s">
        <v>38</v>
      </c>
      <c r="K17" s="37"/>
      <c r="L17" s="38">
        <f>L14-L15</f>
        <v>0</v>
      </c>
      <c r="M17" s="39"/>
      <c r="N17" s="39"/>
      <c r="O17" s="39"/>
      <c r="P17" s="39"/>
      <c r="Q17" s="39"/>
      <c r="R17" s="4"/>
      <c r="S17" s="4"/>
      <c r="T17" s="4"/>
    </row>
  </sheetData>
  <mergeCells count="1">
    <mergeCell ref="J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7"/>
  <sheetViews>
    <sheetView workbookViewId="0" xr3:uid="{78B4E459-6924-5F8B-B7BA-2DD04133E49E}">
      <selection activeCell="J9" sqref="J9"/>
    </sheetView>
  </sheetViews>
  <sheetFormatPr defaultRowHeight="15"/>
  <cols>
    <col min="1" max="1" width="37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Summary!C9</f>
        <v>100000</v>
      </c>
      <c r="E5" s="11"/>
      <c r="H5" s="11"/>
      <c r="S5" s="41"/>
    </row>
    <row r="6" spans="1:22">
      <c r="A6" t="s">
        <v>118</v>
      </c>
      <c r="B6" t="s">
        <v>46</v>
      </c>
      <c r="C6" t="s">
        <v>119</v>
      </c>
      <c r="D6" s="24">
        <v>80000</v>
      </c>
      <c r="E6" s="25"/>
      <c r="F6" s="24"/>
      <c r="G6" s="20"/>
      <c r="H6" s="25"/>
      <c r="I6" s="24">
        <v>40000</v>
      </c>
      <c r="J6" s="24">
        <v>30000</v>
      </c>
      <c r="K6" s="24">
        <v>10000</v>
      </c>
      <c r="L6" s="24"/>
      <c r="M6" s="24"/>
      <c r="N6" s="24"/>
      <c r="O6" s="24"/>
      <c r="P6" s="24"/>
      <c r="Q6" s="24"/>
      <c r="R6" s="24"/>
      <c r="S6" s="42"/>
      <c r="T6" s="24">
        <f>+I6+J6+K6+L6+M6+N6+O6+P6+Q6+R6+S6</f>
        <v>80000</v>
      </c>
      <c r="U6" s="24">
        <f>D6-F6</f>
        <v>80000</v>
      </c>
    </row>
    <row r="7" spans="1:22">
      <c r="A7" t="s">
        <v>113</v>
      </c>
      <c r="B7" t="s">
        <v>49</v>
      </c>
      <c r="C7" t="s">
        <v>120</v>
      </c>
      <c r="D7" s="24">
        <v>15000</v>
      </c>
      <c r="E7" s="25"/>
      <c r="F7" s="24"/>
      <c r="G7" s="20"/>
      <c r="H7" s="25"/>
      <c r="I7" s="24"/>
      <c r="J7" s="24"/>
      <c r="K7" s="24">
        <v>15000</v>
      </c>
      <c r="L7" s="24"/>
      <c r="M7" s="24"/>
      <c r="N7" s="24"/>
      <c r="O7" s="24"/>
      <c r="P7" s="24"/>
      <c r="Q7" s="24"/>
      <c r="R7" s="24"/>
      <c r="S7" s="42"/>
      <c r="T7" s="24">
        <f t="shared" ref="T7:T11" si="0">+I7+J7+K7+L7+M7+N7+O7+P7+Q7+R7+S7</f>
        <v>15000</v>
      </c>
      <c r="U7" s="24">
        <f t="shared" ref="U7:U11" si="1">D7-F7</f>
        <v>15000</v>
      </c>
    </row>
    <row r="8" spans="1:22">
      <c r="A8" t="s">
        <v>121</v>
      </c>
      <c r="B8" t="s">
        <v>116</v>
      </c>
      <c r="C8" t="s">
        <v>122</v>
      </c>
      <c r="D8" s="24">
        <v>5000</v>
      </c>
      <c r="E8" s="25"/>
      <c r="F8" s="24"/>
      <c r="G8" s="20"/>
      <c r="H8" s="25"/>
      <c r="I8" s="24"/>
      <c r="J8" s="24">
        <v>5000</v>
      </c>
      <c r="K8" s="24"/>
      <c r="L8" s="24"/>
      <c r="M8" s="24"/>
      <c r="N8" s="24"/>
      <c r="O8" s="24"/>
      <c r="P8" s="24"/>
      <c r="Q8" s="24"/>
      <c r="R8" s="24"/>
      <c r="S8" s="42"/>
      <c r="T8" s="24">
        <f t="shared" si="0"/>
        <v>5000</v>
      </c>
      <c r="U8" s="24">
        <f t="shared" si="1"/>
        <v>5000</v>
      </c>
    </row>
    <row r="9" spans="1:22">
      <c r="D9" s="24"/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D10" s="24"/>
      <c r="E10" s="25"/>
      <c r="F10" s="24"/>
      <c r="G10" s="20"/>
      <c r="H10" s="2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si="0"/>
        <v>0</v>
      </c>
      <c r="U10" s="24">
        <f t="shared" si="1"/>
        <v>0</v>
      </c>
    </row>
    <row r="11" spans="1:22">
      <c r="D11" s="24"/>
      <c r="E11" s="25"/>
      <c r="F11" s="24"/>
      <c r="G11" s="20"/>
      <c r="H11" s="25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43"/>
      <c r="T11" s="24">
        <f t="shared" si="0"/>
        <v>0</v>
      </c>
      <c r="U11" s="24">
        <f t="shared" si="1"/>
        <v>0</v>
      </c>
    </row>
    <row r="12" spans="1:22" ht="15.75" thickBot="1">
      <c r="A12" s="26" t="s">
        <v>73</v>
      </c>
      <c r="B12" s="1"/>
      <c r="C12" s="1"/>
      <c r="D12" s="27">
        <f>D5</f>
        <v>100000</v>
      </c>
      <c r="E12" s="28"/>
      <c r="F12" s="27">
        <f>SUM(F6:F11)</f>
        <v>0</v>
      </c>
      <c r="G12" s="27">
        <f>SUM(G6:G11)</f>
        <v>0</v>
      </c>
      <c r="H12" s="28"/>
      <c r="I12" s="27">
        <f>SUM(I6:I11)</f>
        <v>40000</v>
      </c>
      <c r="J12" s="27">
        <f>SUM(J6:J11)</f>
        <v>35000</v>
      </c>
      <c r="K12" s="27">
        <f>SUM(K6:K11)</f>
        <v>25000</v>
      </c>
      <c r="L12" s="27">
        <f>SUM(L6:L11)</f>
        <v>0</v>
      </c>
      <c r="M12" s="27">
        <f>SUM(M6:M11)</f>
        <v>0</v>
      </c>
      <c r="N12" s="27">
        <f>SUM(N6:N11)</f>
        <v>0</v>
      </c>
      <c r="O12" s="27">
        <f>SUM(O6:O11)</f>
        <v>0</v>
      </c>
      <c r="P12" s="27">
        <f>SUM(P6:P11)</f>
        <v>0</v>
      </c>
      <c r="Q12" s="27">
        <f>SUM(Q6:Q11)</f>
        <v>0</v>
      </c>
      <c r="R12" s="27">
        <f>SUM(R6:R11)</f>
        <v>0</v>
      </c>
      <c r="S12" s="27">
        <f>SUM(S6:S11)</f>
        <v>0</v>
      </c>
      <c r="T12" s="27">
        <f>SUM(T6:T11)</f>
        <v>100000</v>
      </c>
      <c r="U12" s="27">
        <f>SUM(U6:U11)</f>
        <v>100000</v>
      </c>
    </row>
    <row r="13" spans="1:22" ht="16.5" thickTop="1" thickBot="1">
      <c r="A13" s="1"/>
      <c r="B13" s="1"/>
      <c r="C13" s="1"/>
      <c r="D13" s="19"/>
      <c r="E13" s="29"/>
      <c r="F13" s="29"/>
      <c r="G13" s="29"/>
      <c r="H13" s="29"/>
      <c r="I13" s="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2">
      <c r="D14" s="20"/>
      <c r="H14" s="24"/>
      <c r="I14" s="24"/>
      <c r="J14" s="30"/>
      <c r="K14" s="31"/>
      <c r="L14" s="32">
        <f>D12</f>
        <v>100000</v>
      </c>
      <c r="M14" s="20"/>
      <c r="N14" s="20"/>
      <c r="O14" s="20"/>
      <c r="P14" s="20"/>
      <c r="Q14" s="20"/>
      <c r="R14" s="20"/>
      <c r="S14" s="20"/>
      <c r="T14" s="20"/>
      <c r="U14" s="20"/>
    </row>
    <row r="15" spans="1:22">
      <c r="H15" s="24"/>
      <c r="I15" s="12"/>
      <c r="J15" s="33"/>
      <c r="K15" s="34"/>
      <c r="L15" s="35">
        <f>F12+T12</f>
        <v>100000</v>
      </c>
    </row>
    <row r="16" spans="1:22">
      <c r="A16" s="4"/>
      <c r="B16" s="4"/>
      <c r="C16" s="4"/>
      <c r="H16" s="24"/>
      <c r="I16" s="12"/>
      <c r="J16" s="33"/>
      <c r="K16" s="34"/>
      <c r="L16" s="35"/>
    </row>
    <row r="17" spans="4:20" ht="15.75" thickBot="1">
      <c r="D17" s="20"/>
      <c r="H17" s="24"/>
      <c r="I17" s="12"/>
      <c r="J17" s="36" t="s">
        <v>38</v>
      </c>
      <c r="K17" s="37"/>
      <c r="L17" s="38">
        <f>L14-L15</f>
        <v>0</v>
      </c>
      <c r="M17" s="39"/>
      <c r="N17" s="39"/>
      <c r="O17" s="39"/>
      <c r="P17" s="39"/>
      <c r="Q17" s="39"/>
      <c r="R17" s="4"/>
      <c r="S17" s="4"/>
      <c r="T17" s="4"/>
    </row>
  </sheetData>
  <mergeCells count="1">
    <mergeCell ref="J3:S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"/>
  <sheetViews>
    <sheetView workbookViewId="0" xr3:uid="{9B253EF2-77E0-53E3-AE26-4D66ECD923F3}">
      <selection activeCell="D17" sqref="D17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Summary!C10</f>
        <v>110000</v>
      </c>
      <c r="E5" s="11"/>
      <c r="H5" s="11"/>
      <c r="S5" s="41"/>
    </row>
    <row r="6" spans="1:22">
      <c r="A6" t="s">
        <v>123</v>
      </c>
      <c r="B6" t="s">
        <v>46</v>
      </c>
      <c r="C6" t="s">
        <v>124</v>
      </c>
      <c r="D6" s="24">
        <v>80000</v>
      </c>
      <c r="E6" s="25"/>
      <c r="F6" s="24"/>
      <c r="G6" s="20"/>
      <c r="H6" s="25"/>
      <c r="I6" s="24"/>
      <c r="J6" s="24">
        <v>40000</v>
      </c>
      <c r="K6" s="24"/>
      <c r="L6" s="24">
        <v>32000</v>
      </c>
      <c r="M6" s="24"/>
      <c r="N6" s="24">
        <v>8000</v>
      </c>
      <c r="O6" s="24"/>
      <c r="P6" s="24"/>
      <c r="Q6" s="24"/>
      <c r="R6" s="24"/>
      <c r="S6" s="42"/>
      <c r="T6" s="24">
        <f>+I6+J6+K6+L6+M6+N6+O6+P6+Q6+R6+S6</f>
        <v>80000</v>
      </c>
      <c r="U6" s="24">
        <f>D6-F6</f>
        <v>80000</v>
      </c>
    </row>
    <row r="7" spans="1:22">
      <c r="A7" t="s">
        <v>125</v>
      </c>
      <c r="B7" t="s">
        <v>49</v>
      </c>
      <c r="C7" t="s">
        <v>126</v>
      </c>
      <c r="D7" s="24">
        <v>15000</v>
      </c>
      <c r="E7" s="25"/>
      <c r="F7" s="24"/>
      <c r="G7" s="20"/>
      <c r="H7" s="25"/>
      <c r="I7" s="24"/>
      <c r="J7" s="24">
        <v>7500</v>
      </c>
      <c r="K7" s="24"/>
      <c r="L7" s="24">
        <v>5500</v>
      </c>
      <c r="M7" s="24"/>
      <c r="N7" s="24">
        <v>2000</v>
      </c>
      <c r="O7" s="24"/>
      <c r="P7" s="24"/>
      <c r="Q7" s="24"/>
      <c r="R7" s="24"/>
      <c r="S7" s="42"/>
      <c r="T7" s="24">
        <f t="shared" ref="T7:T10" si="0">+I7+J7+K7+L7+M7+N7+O7+P7+Q7+R7+S7</f>
        <v>15000</v>
      </c>
      <c r="U7" s="24">
        <f t="shared" ref="U7:U10" si="1">D7-F7</f>
        <v>15000</v>
      </c>
    </row>
    <row r="8" spans="1:22">
      <c r="A8" t="s">
        <v>113</v>
      </c>
      <c r="B8" t="s">
        <v>116</v>
      </c>
      <c r="C8" t="s">
        <v>127</v>
      </c>
      <c r="D8" s="24">
        <v>15000</v>
      </c>
      <c r="E8" s="25"/>
      <c r="F8" s="24"/>
      <c r="G8" s="20"/>
      <c r="H8" s="25"/>
      <c r="I8" s="24"/>
      <c r="J8" s="24"/>
      <c r="K8" s="24">
        <v>15000</v>
      </c>
      <c r="L8" s="24"/>
      <c r="M8" s="24"/>
      <c r="N8" s="24"/>
      <c r="O8" s="24"/>
      <c r="P8" s="24"/>
      <c r="Q8" s="24"/>
      <c r="R8" s="24"/>
      <c r="S8" s="42"/>
      <c r="T8" s="24">
        <f t="shared" si="0"/>
        <v>15000</v>
      </c>
      <c r="U8" s="24">
        <f t="shared" si="1"/>
        <v>15000</v>
      </c>
    </row>
    <row r="9" spans="1:22">
      <c r="D9" s="24"/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D10" s="24"/>
      <c r="E10" s="25"/>
      <c r="F10" s="24"/>
      <c r="G10" s="20"/>
      <c r="H10" s="25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43"/>
      <c r="T10" s="24">
        <f t="shared" si="0"/>
        <v>0</v>
      </c>
      <c r="U10" s="24">
        <f t="shared" si="1"/>
        <v>0</v>
      </c>
    </row>
    <row r="11" spans="1:22" ht="15.75" thickBot="1">
      <c r="A11" s="26" t="s">
        <v>73</v>
      </c>
      <c r="B11" s="1"/>
      <c r="C11" s="1"/>
      <c r="D11" s="27">
        <f>D5</f>
        <v>110000</v>
      </c>
      <c r="E11" s="28"/>
      <c r="F11" s="27">
        <f>SUM(F6:F10)</f>
        <v>0</v>
      </c>
      <c r="G11" s="27">
        <f>SUM(G6:G10)</f>
        <v>0</v>
      </c>
      <c r="H11" s="28"/>
      <c r="I11" s="27">
        <f>SUM(I6:I10)</f>
        <v>0</v>
      </c>
      <c r="J11" s="27">
        <f>SUM(J6:J10)</f>
        <v>47500</v>
      </c>
      <c r="K11" s="27">
        <f>SUM(K6:K10)</f>
        <v>15000</v>
      </c>
      <c r="L11" s="27">
        <f>SUM(L6:L10)</f>
        <v>37500</v>
      </c>
      <c r="M11" s="27">
        <f>SUM(M6:M10)</f>
        <v>0</v>
      </c>
      <c r="N11" s="27">
        <f>SUM(N6:N10)</f>
        <v>10000</v>
      </c>
      <c r="O11" s="27">
        <f>SUM(O6:O10)</f>
        <v>0</v>
      </c>
      <c r="P11" s="27">
        <f>SUM(P6:P10)</f>
        <v>0</v>
      </c>
      <c r="Q11" s="27">
        <f>SUM(Q6:Q10)</f>
        <v>0</v>
      </c>
      <c r="R11" s="27">
        <f>SUM(R6:R10)</f>
        <v>0</v>
      </c>
      <c r="S11" s="27">
        <f>SUM(S6:S10)</f>
        <v>0</v>
      </c>
      <c r="T11" s="27">
        <f>SUM(T6:T10)</f>
        <v>110000</v>
      </c>
      <c r="U11" s="27">
        <f>SUM(U6:U10)</f>
        <v>110000</v>
      </c>
    </row>
    <row r="12" spans="1:22" ht="16.5" thickTop="1" thickBot="1">
      <c r="A12" s="1"/>
      <c r="B12" s="1"/>
      <c r="C12" s="1"/>
      <c r="D12" s="19"/>
      <c r="E12" s="29"/>
      <c r="F12" s="29"/>
      <c r="G12" s="29"/>
      <c r="H12" s="29"/>
      <c r="I12" s="2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2">
      <c r="D13" s="20"/>
      <c r="H13" s="24"/>
      <c r="I13" s="24"/>
      <c r="J13" s="30"/>
      <c r="K13" s="31"/>
      <c r="L13" s="32">
        <f>D11</f>
        <v>110000</v>
      </c>
      <c r="M13" s="20"/>
      <c r="N13" s="20"/>
      <c r="O13" s="20"/>
      <c r="P13" s="20"/>
      <c r="Q13" s="20"/>
      <c r="R13" s="20"/>
      <c r="S13" s="20"/>
      <c r="T13" s="20"/>
      <c r="U13" s="20"/>
    </row>
    <row r="14" spans="1:22">
      <c r="H14" s="24"/>
      <c r="I14" s="12"/>
      <c r="J14" s="33"/>
      <c r="K14" s="34"/>
      <c r="L14" s="35">
        <f>F11+T11</f>
        <v>110000</v>
      </c>
    </row>
    <row r="15" spans="1:22">
      <c r="A15" s="4"/>
      <c r="B15" s="4"/>
      <c r="C15" s="4"/>
      <c r="H15" s="24"/>
      <c r="I15" s="12"/>
      <c r="J15" s="33"/>
      <c r="K15" s="34"/>
      <c r="L15" s="35"/>
    </row>
    <row r="16" spans="1:22" ht="15.75" thickBot="1">
      <c r="D16" s="20"/>
      <c r="H16" s="24"/>
      <c r="I16" s="12"/>
      <c r="J16" s="36" t="s">
        <v>38</v>
      </c>
      <c r="K16" s="37"/>
      <c r="L16" s="38">
        <f>L13-L14</f>
        <v>0</v>
      </c>
      <c r="M16" s="39"/>
      <c r="N16" s="39"/>
      <c r="O16" s="39"/>
      <c r="P16" s="39"/>
      <c r="Q16" s="39"/>
      <c r="R16" s="4"/>
      <c r="S16" s="4"/>
      <c r="T16" s="4"/>
    </row>
  </sheetData>
  <mergeCells count="1">
    <mergeCell ref="J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7"/>
  <sheetViews>
    <sheetView workbookViewId="0" xr3:uid="{85D5C41F-068E-5C55-9968-509E7C2A5619}">
      <selection activeCell="B6" sqref="B6:B7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Summary!C11</f>
        <v>100000</v>
      </c>
      <c r="E5" s="11"/>
      <c r="H5" s="11"/>
      <c r="S5" s="41"/>
    </row>
    <row r="6" spans="1:22">
      <c r="A6" t="s">
        <v>128</v>
      </c>
      <c r="B6" t="s">
        <v>46</v>
      </c>
      <c r="C6" t="s">
        <v>129</v>
      </c>
      <c r="D6" s="24">
        <v>80000</v>
      </c>
      <c r="E6" s="25"/>
      <c r="F6" s="24"/>
      <c r="G6" s="20"/>
      <c r="H6" s="25"/>
      <c r="I6" s="24">
        <v>10000</v>
      </c>
      <c r="J6" s="24">
        <v>30000</v>
      </c>
      <c r="K6" s="24"/>
      <c r="L6" s="24"/>
      <c r="M6" s="24">
        <v>32000</v>
      </c>
      <c r="N6" s="24"/>
      <c r="O6" s="24"/>
      <c r="P6" s="24">
        <v>8000</v>
      </c>
      <c r="Q6" s="24"/>
      <c r="R6" s="24"/>
      <c r="S6" s="42"/>
      <c r="T6" s="24">
        <f>+I6+J6+K6+L6+M6+N6+O6+P6+Q6+R6+S6</f>
        <v>80000</v>
      </c>
      <c r="U6" s="24">
        <f>D6-F6</f>
        <v>80000</v>
      </c>
    </row>
    <row r="7" spans="1:22">
      <c r="A7" t="s">
        <v>130</v>
      </c>
      <c r="B7" t="s">
        <v>49</v>
      </c>
      <c r="C7" t="s">
        <v>131</v>
      </c>
      <c r="D7" s="24">
        <v>20000</v>
      </c>
      <c r="E7" s="25"/>
      <c r="F7" s="24"/>
      <c r="G7" s="20"/>
      <c r="H7" s="25"/>
      <c r="I7" s="24"/>
      <c r="J7" s="24">
        <v>10000</v>
      </c>
      <c r="K7" s="24"/>
      <c r="L7" s="24">
        <v>10000</v>
      </c>
      <c r="M7" s="24"/>
      <c r="N7" s="24"/>
      <c r="O7" s="24"/>
      <c r="P7" s="24"/>
      <c r="Q7" s="24"/>
      <c r="R7" s="24"/>
      <c r="S7" s="42"/>
      <c r="T7" s="24">
        <f t="shared" ref="T7:T11" si="0">+I7+J7+K7+L7+M7+N7+O7+P7+Q7+R7+S7</f>
        <v>20000</v>
      </c>
      <c r="U7" s="24">
        <f t="shared" ref="U7:U11" si="1">D7-F7</f>
        <v>20000</v>
      </c>
    </row>
    <row r="8" spans="1:22">
      <c r="D8" s="24"/>
      <c r="E8" s="25"/>
      <c r="F8" s="24"/>
      <c r="G8" s="20"/>
      <c r="H8" s="25"/>
      <c r="I8" s="24"/>
      <c r="J8" s="24"/>
      <c r="K8" s="24"/>
      <c r="L8" s="24"/>
      <c r="M8" s="24"/>
      <c r="N8" s="24"/>
      <c r="O8" s="24"/>
      <c r="P8" s="24"/>
      <c r="Q8" s="24"/>
      <c r="R8" s="24"/>
      <c r="S8" s="42"/>
      <c r="T8" s="24">
        <f t="shared" si="0"/>
        <v>0</v>
      </c>
      <c r="U8" s="24">
        <f t="shared" si="1"/>
        <v>0</v>
      </c>
    </row>
    <row r="9" spans="1:22">
      <c r="D9" s="24"/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D10" s="24"/>
      <c r="E10" s="25"/>
      <c r="F10" s="24"/>
      <c r="G10" s="20"/>
      <c r="H10" s="2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2"/>
      <c r="T10" s="24">
        <f t="shared" si="0"/>
        <v>0</v>
      </c>
      <c r="U10" s="24">
        <f t="shared" si="1"/>
        <v>0</v>
      </c>
    </row>
    <row r="11" spans="1:22">
      <c r="D11" s="24"/>
      <c r="E11" s="25"/>
      <c r="F11" s="24"/>
      <c r="G11" s="20"/>
      <c r="H11" s="25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43"/>
      <c r="T11" s="24">
        <f t="shared" si="0"/>
        <v>0</v>
      </c>
      <c r="U11" s="24">
        <f t="shared" si="1"/>
        <v>0</v>
      </c>
    </row>
    <row r="12" spans="1:22" ht="15.75" thickBot="1">
      <c r="A12" s="26" t="s">
        <v>73</v>
      </c>
      <c r="B12" s="1"/>
      <c r="C12" s="1"/>
      <c r="D12" s="27">
        <f>D5</f>
        <v>100000</v>
      </c>
      <c r="E12" s="28"/>
      <c r="F12" s="27">
        <f>SUM(F6:F11)</f>
        <v>0</v>
      </c>
      <c r="G12" s="27">
        <f>SUM(G6:G11)</f>
        <v>0</v>
      </c>
      <c r="H12" s="28"/>
      <c r="I12" s="27">
        <f>SUM(I6:I11)</f>
        <v>10000</v>
      </c>
      <c r="J12" s="27">
        <f>SUM(J6:J11)</f>
        <v>40000</v>
      </c>
      <c r="K12" s="27">
        <f>SUM(K6:K11)</f>
        <v>0</v>
      </c>
      <c r="L12" s="27">
        <f>SUM(L6:L11)</f>
        <v>10000</v>
      </c>
      <c r="M12" s="27">
        <f>SUM(M6:M11)</f>
        <v>32000</v>
      </c>
      <c r="N12" s="27">
        <f>SUM(N6:N11)</f>
        <v>0</v>
      </c>
      <c r="O12" s="27">
        <f>SUM(O6:O11)</f>
        <v>0</v>
      </c>
      <c r="P12" s="27">
        <f>SUM(P6:P11)</f>
        <v>8000</v>
      </c>
      <c r="Q12" s="27">
        <f>SUM(Q6:Q11)</f>
        <v>0</v>
      </c>
      <c r="R12" s="27">
        <f>SUM(R6:R11)</f>
        <v>0</v>
      </c>
      <c r="S12" s="27">
        <f>SUM(S6:S11)</f>
        <v>0</v>
      </c>
      <c r="T12" s="27">
        <f>SUM(T6:T11)</f>
        <v>100000</v>
      </c>
      <c r="U12" s="27">
        <f>SUM(U6:U11)</f>
        <v>100000</v>
      </c>
    </row>
    <row r="13" spans="1:22" ht="16.5" thickTop="1" thickBot="1">
      <c r="A13" s="1"/>
      <c r="B13" s="1"/>
      <c r="C13" s="1"/>
      <c r="D13" s="19"/>
      <c r="E13" s="29"/>
      <c r="F13" s="29"/>
      <c r="G13" s="29"/>
      <c r="H13" s="29"/>
      <c r="I13" s="2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2">
      <c r="D14" s="20"/>
      <c r="H14" s="24"/>
      <c r="I14" s="24"/>
      <c r="J14" s="30"/>
      <c r="K14" s="31"/>
      <c r="L14" s="32">
        <f>D12</f>
        <v>100000</v>
      </c>
      <c r="M14" s="20"/>
      <c r="N14" s="20"/>
      <c r="O14" s="20"/>
      <c r="P14" s="20"/>
      <c r="Q14" s="20"/>
      <c r="R14" s="20"/>
      <c r="S14" s="20"/>
      <c r="T14" s="20"/>
      <c r="U14" s="20"/>
    </row>
    <row r="15" spans="1:22">
      <c r="H15" s="24"/>
      <c r="I15" s="12"/>
      <c r="J15" s="33"/>
      <c r="K15" s="34"/>
      <c r="L15" s="35">
        <f>F12+T12</f>
        <v>100000</v>
      </c>
    </row>
    <row r="16" spans="1:22">
      <c r="A16" s="4"/>
      <c r="B16" s="4"/>
      <c r="C16" s="4"/>
      <c r="H16" s="24"/>
      <c r="I16" s="12"/>
      <c r="J16" s="33"/>
      <c r="K16" s="34"/>
      <c r="L16" s="35"/>
    </row>
    <row r="17" spans="4:20" ht="15.75" thickBot="1">
      <c r="D17" s="20"/>
      <c r="H17" s="24"/>
      <c r="I17" s="12"/>
      <c r="J17" s="36" t="s">
        <v>38</v>
      </c>
      <c r="K17" s="37"/>
      <c r="L17" s="38">
        <f>L14-L15</f>
        <v>0</v>
      </c>
      <c r="M17" s="39"/>
      <c r="N17" s="39"/>
      <c r="O17" s="39"/>
      <c r="P17" s="39"/>
      <c r="Q17" s="39"/>
      <c r="R17" s="4"/>
      <c r="S17" s="4"/>
      <c r="T17" s="4"/>
    </row>
  </sheetData>
  <mergeCells count="1">
    <mergeCell ref="J3:S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6"/>
  <sheetViews>
    <sheetView workbookViewId="0" xr3:uid="{44B22561-5205-5C8A-B808-2C70100D228F}">
      <selection activeCell="B6" sqref="B6:B7"/>
    </sheetView>
  </sheetViews>
  <sheetFormatPr defaultRowHeight="15"/>
  <cols>
    <col min="1" max="1" width="32" bestFit="1" customWidth="1"/>
    <col min="2" max="2" width="6.5703125" bestFit="1" customWidth="1"/>
    <col min="3" max="3" width="15.7109375" bestFit="1" customWidth="1"/>
    <col min="5" max="5" width="1.5703125" customWidth="1"/>
    <col min="6" max="6" width="7.28515625" bestFit="1" customWidth="1"/>
    <col min="8" max="8" width="1.5703125" customWidth="1"/>
    <col min="9" max="9" width="7.28515625" bestFit="1" customWidth="1"/>
    <col min="21" max="21" width="10.42578125" bestFit="1" customWidth="1"/>
  </cols>
  <sheetData>
    <row r="1" spans="1:22">
      <c r="A1" s="2" t="s">
        <v>39</v>
      </c>
    </row>
    <row r="3" spans="1:22">
      <c r="A3" s="19"/>
      <c r="B3" s="19"/>
      <c r="C3" s="19"/>
      <c r="D3" s="3"/>
      <c r="E3" s="3"/>
      <c r="F3" s="3"/>
      <c r="G3" s="3"/>
      <c r="H3" s="3"/>
      <c r="I3" s="3"/>
      <c r="J3" s="48"/>
      <c r="K3" s="48"/>
      <c r="L3" s="48"/>
      <c r="M3" s="48"/>
      <c r="N3" s="48"/>
      <c r="O3" s="48"/>
      <c r="P3" s="48"/>
      <c r="Q3" s="48"/>
      <c r="R3" s="48"/>
      <c r="S3" s="48"/>
      <c r="T3" s="47"/>
      <c r="U3" s="21" t="s">
        <v>40</v>
      </c>
      <c r="V3" s="21"/>
    </row>
    <row r="4" spans="1:22">
      <c r="A4" s="22"/>
      <c r="B4" s="22"/>
      <c r="C4" s="22"/>
      <c r="D4" s="6" t="s">
        <v>1</v>
      </c>
      <c r="E4" s="46"/>
      <c r="F4" s="6" t="s">
        <v>6</v>
      </c>
      <c r="G4" s="6" t="s">
        <v>7</v>
      </c>
      <c r="H4" s="23"/>
      <c r="I4" s="10">
        <v>42795</v>
      </c>
      <c r="J4" s="10">
        <v>42826</v>
      </c>
      <c r="K4" s="10">
        <v>42856</v>
      </c>
      <c r="L4" s="10">
        <v>42887</v>
      </c>
      <c r="M4" s="10">
        <v>42917</v>
      </c>
      <c r="N4" s="10">
        <v>42948</v>
      </c>
      <c r="O4" s="10">
        <v>42979</v>
      </c>
      <c r="P4" s="10">
        <v>43009</v>
      </c>
      <c r="Q4" s="10">
        <v>43040</v>
      </c>
      <c r="R4" s="10">
        <v>43070</v>
      </c>
      <c r="S4" s="40">
        <v>43101</v>
      </c>
      <c r="T4" s="45" t="s">
        <v>8</v>
      </c>
      <c r="U4" s="44" t="s">
        <v>41</v>
      </c>
    </row>
    <row r="5" spans="1:22">
      <c r="A5" s="1" t="s">
        <v>42</v>
      </c>
      <c r="B5" s="1"/>
      <c r="C5" s="1"/>
      <c r="D5" s="1">
        <f>Summary!C12</f>
        <v>120000</v>
      </c>
      <c r="E5" s="11"/>
      <c r="H5" s="11"/>
      <c r="S5" s="41"/>
    </row>
    <row r="6" spans="1:22">
      <c r="A6" t="s">
        <v>132</v>
      </c>
      <c r="B6" t="s">
        <v>46</v>
      </c>
      <c r="C6" t="s">
        <v>133</v>
      </c>
      <c r="D6" s="24">
        <v>90000</v>
      </c>
      <c r="E6" s="25"/>
      <c r="F6" s="24"/>
      <c r="G6" s="20"/>
      <c r="H6" s="25"/>
      <c r="I6" s="24">
        <v>10000</v>
      </c>
      <c r="J6" s="24">
        <v>40000</v>
      </c>
      <c r="K6" s="24"/>
      <c r="L6" s="24"/>
      <c r="M6" s="24">
        <v>32000</v>
      </c>
      <c r="N6" s="24"/>
      <c r="O6" s="24"/>
      <c r="P6" s="24">
        <v>8000</v>
      </c>
      <c r="Q6" s="24"/>
      <c r="R6" s="24"/>
      <c r="S6" s="42"/>
      <c r="T6" s="24">
        <f>+I6+J6+K6+L6+M6+N6+O6+P6+Q6+R6+S6</f>
        <v>90000</v>
      </c>
      <c r="U6" s="24">
        <f>D6-F6</f>
        <v>90000</v>
      </c>
    </row>
    <row r="7" spans="1:22">
      <c r="A7" t="s">
        <v>113</v>
      </c>
      <c r="B7" t="s">
        <v>49</v>
      </c>
      <c r="C7" t="s">
        <v>134</v>
      </c>
      <c r="D7" s="24">
        <v>30000</v>
      </c>
      <c r="E7" s="25"/>
      <c r="F7" s="24"/>
      <c r="G7" s="20"/>
      <c r="H7" s="25"/>
      <c r="I7" s="24"/>
      <c r="J7" s="24">
        <v>10000</v>
      </c>
      <c r="K7" s="24">
        <v>10000</v>
      </c>
      <c r="L7" s="24">
        <v>10000</v>
      </c>
      <c r="M7" s="24"/>
      <c r="N7" s="24"/>
      <c r="O7" s="24"/>
      <c r="P7" s="24"/>
      <c r="Q7" s="24"/>
      <c r="R7" s="24"/>
      <c r="S7" s="42"/>
      <c r="T7" s="24">
        <f t="shared" ref="T7:T10" si="0">+I7+J7+K7+L7+M7+N7+O7+P7+Q7+R7+S7</f>
        <v>30000</v>
      </c>
      <c r="U7" s="24">
        <f t="shared" ref="U7:U10" si="1">D7-F7</f>
        <v>30000</v>
      </c>
    </row>
    <row r="8" spans="1:22">
      <c r="D8" s="24"/>
      <c r="E8" s="25"/>
      <c r="F8" s="24"/>
      <c r="G8" s="20"/>
      <c r="H8" s="25"/>
      <c r="I8" s="24"/>
      <c r="J8" s="24"/>
      <c r="K8" s="24"/>
      <c r="L8" s="24"/>
      <c r="M8" s="24"/>
      <c r="N8" s="24"/>
      <c r="O8" s="24"/>
      <c r="P8" s="24"/>
      <c r="Q8" s="24"/>
      <c r="R8" s="24"/>
      <c r="S8" s="42"/>
      <c r="T8" s="24">
        <f t="shared" si="0"/>
        <v>0</v>
      </c>
      <c r="U8" s="24">
        <f t="shared" si="1"/>
        <v>0</v>
      </c>
    </row>
    <row r="9" spans="1:22">
      <c r="D9" s="24"/>
      <c r="E9" s="25"/>
      <c r="F9" s="24"/>
      <c r="G9" s="20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42"/>
      <c r="T9" s="24">
        <f t="shared" si="0"/>
        <v>0</v>
      </c>
      <c r="U9" s="24">
        <f t="shared" si="1"/>
        <v>0</v>
      </c>
    </row>
    <row r="10" spans="1:22">
      <c r="D10" s="24"/>
      <c r="E10" s="25"/>
      <c r="F10" s="24"/>
      <c r="G10" s="20"/>
      <c r="H10" s="25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43"/>
      <c r="T10" s="24">
        <f t="shared" si="0"/>
        <v>0</v>
      </c>
      <c r="U10" s="24">
        <f t="shared" si="1"/>
        <v>0</v>
      </c>
    </row>
    <row r="11" spans="1:22" ht="15.75" thickBot="1">
      <c r="A11" s="26" t="s">
        <v>73</v>
      </c>
      <c r="B11" s="1"/>
      <c r="C11" s="1"/>
      <c r="D11" s="27">
        <f>D5</f>
        <v>120000</v>
      </c>
      <c r="E11" s="28"/>
      <c r="F11" s="27">
        <f>SUM(F6:F10)</f>
        <v>0</v>
      </c>
      <c r="G11" s="27">
        <f>SUM(G6:G10)</f>
        <v>0</v>
      </c>
      <c r="H11" s="28"/>
      <c r="I11" s="27">
        <f>SUM(I6:I10)</f>
        <v>10000</v>
      </c>
      <c r="J11" s="27">
        <f>SUM(J6:J10)</f>
        <v>50000</v>
      </c>
      <c r="K11" s="27">
        <f>SUM(K6:K10)</f>
        <v>10000</v>
      </c>
      <c r="L11" s="27">
        <f>SUM(L6:L10)</f>
        <v>10000</v>
      </c>
      <c r="M11" s="27">
        <f>SUM(M6:M10)</f>
        <v>32000</v>
      </c>
      <c r="N11" s="27">
        <f>SUM(N6:N10)</f>
        <v>0</v>
      </c>
      <c r="O11" s="27">
        <f>SUM(O6:O10)</f>
        <v>0</v>
      </c>
      <c r="P11" s="27">
        <f>SUM(P6:P10)</f>
        <v>8000</v>
      </c>
      <c r="Q11" s="27">
        <f>SUM(Q6:Q10)</f>
        <v>0</v>
      </c>
      <c r="R11" s="27">
        <f>SUM(R6:R10)</f>
        <v>0</v>
      </c>
      <c r="S11" s="27">
        <f>SUM(S6:S10)</f>
        <v>0</v>
      </c>
      <c r="T11" s="27">
        <f>SUM(T6:T10)</f>
        <v>120000</v>
      </c>
      <c r="U11" s="27">
        <f>SUM(U6:U10)</f>
        <v>120000</v>
      </c>
    </row>
    <row r="12" spans="1:22" ht="16.5" thickTop="1" thickBot="1">
      <c r="A12" s="1"/>
      <c r="B12" s="1"/>
      <c r="C12" s="1"/>
      <c r="D12" s="19"/>
      <c r="E12" s="29"/>
      <c r="F12" s="29"/>
      <c r="G12" s="29"/>
      <c r="H12" s="29"/>
      <c r="I12" s="2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2">
      <c r="D13" s="20"/>
      <c r="H13" s="24"/>
      <c r="I13" s="24"/>
      <c r="J13" s="30"/>
      <c r="K13" s="31"/>
      <c r="L13" s="32">
        <f>D11</f>
        <v>120000</v>
      </c>
      <c r="M13" s="20"/>
      <c r="N13" s="20"/>
      <c r="O13" s="20"/>
      <c r="P13" s="20"/>
      <c r="Q13" s="20"/>
      <c r="R13" s="20"/>
      <c r="S13" s="20"/>
      <c r="T13" s="20"/>
      <c r="U13" s="20"/>
    </row>
    <row r="14" spans="1:22">
      <c r="H14" s="24"/>
      <c r="I14" s="12"/>
      <c r="J14" s="33"/>
      <c r="K14" s="34"/>
      <c r="L14" s="35">
        <f>F11+T11</f>
        <v>120000</v>
      </c>
    </row>
    <row r="15" spans="1:22">
      <c r="A15" s="4"/>
      <c r="B15" s="4"/>
      <c r="C15" s="4"/>
      <c r="H15" s="24"/>
      <c r="I15" s="12"/>
      <c r="J15" s="33"/>
      <c r="K15" s="34"/>
      <c r="L15" s="35"/>
    </row>
    <row r="16" spans="1:22" ht="15.75" thickBot="1">
      <c r="D16" s="20"/>
      <c r="H16" s="24"/>
      <c r="I16" s="12"/>
      <c r="J16" s="36" t="s">
        <v>38</v>
      </c>
      <c r="K16" s="37"/>
      <c r="L16" s="38">
        <f>L13-L14</f>
        <v>0</v>
      </c>
      <c r="M16" s="39"/>
      <c r="N16" s="39"/>
      <c r="O16" s="39"/>
      <c r="P16" s="39"/>
      <c r="Q16" s="39"/>
      <c r="R16" s="4"/>
      <c r="S16" s="4"/>
      <c r="T16" s="4"/>
    </row>
  </sheetData>
  <mergeCells count="1">
    <mergeCell ref="J3:S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749ECB-C9AE-4FE7-8DD5-C74C455947CC}"/>
</file>

<file path=customXml/itemProps2.xml><?xml version="1.0" encoding="utf-8"?>
<ds:datastoreItem xmlns:ds="http://schemas.openxmlformats.org/officeDocument/2006/customXml" ds:itemID="{E681FF71-81C9-4DF8-9C2D-2D5F9566F21A}"/>
</file>

<file path=customXml/itemProps3.xml><?xml version="1.0" encoding="utf-8"?>
<ds:datastoreItem xmlns:ds="http://schemas.openxmlformats.org/officeDocument/2006/customXml" ds:itemID="{C5FB7126-4B7F-4A34-8F39-579955B1A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Sutcliffe Kirsty (2017)</dc:creator>
  <cp:keywords/>
  <dc:description/>
  <cp:lastModifiedBy>Maddie Maughan</cp:lastModifiedBy>
  <cp:revision/>
  <dcterms:created xsi:type="dcterms:W3CDTF">2017-03-29T09:32:36Z</dcterms:created>
  <dcterms:modified xsi:type="dcterms:W3CDTF">2017-08-23T14:46:46Z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