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ythc\Desktop\Larkin\For upload\"/>
    </mc:Choice>
  </mc:AlternateContent>
  <bookViews>
    <workbookView xWindow="240" yWindow="135" windowWidth="16275" windowHeight="7830"/>
  </bookViews>
  <sheets>
    <sheet name="Plan A" sheetId="1" r:id="rId1"/>
    <sheet name="Plan B" sheetId="2" r:id="rId2"/>
    <sheet name="Sheet3" sheetId="3" r:id="rId3"/>
  </sheets>
  <calcPr calcId="171027" concurrentCalc="0"/>
</workbook>
</file>

<file path=xl/calcChain.xml><?xml version="1.0" encoding="utf-8"?>
<calcChain xmlns="http://schemas.openxmlformats.org/spreadsheetml/2006/main">
  <c r="K50" i="1" l="1"/>
  <c r="K38" i="1"/>
  <c r="K22" i="1"/>
  <c r="K72" i="1"/>
  <c r="K87" i="1"/>
  <c r="D72" i="1"/>
  <c r="D46" i="2"/>
  <c r="D42" i="2"/>
  <c r="D41" i="2"/>
  <c r="D25" i="2"/>
  <c r="D38" i="2"/>
  <c r="D77" i="2"/>
  <c r="D82" i="2"/>
  <c r="D62" i="2"/>
  <c r="D50" i="2"/>
  <c r="D22" i="2"/>
  <c r="D11" i="2"/>
  <c r="D12" i="2"/>
  <c r="D47" i="1"/>
  <c r="D77" i="1"/>
  <c r="D85" i="1"/>
  <c r="D25" i="1"/>
  <c r="D68" i="1"/>
  <c r="D11" i="1"/>
  <c r="D12" i="1"/>
  <c r="D62" i="1"/>
  <c r="D22" i="1"/>
  <c r="D38" i="1"/>
  <c r="D46" i="1"/>
  <c r="D42" i="1"/>
  <c r="D41" i="1"/>
  <c r="D50" i="1"/>
  <c r="D87" i="1"/>
  <c r="D72" i="2"/>
  <c r="D84" i="2"/>
</calcChain>
</file>

<file path=xl/sharedStrings.xml><?xml version="1.0" encoding="utf-8"?>
<sst xmlns="http://schemas.openxmlformats.org/spreadsheetml/2006/main" count="208" uniqueCount="103">
  <si>
    <t>Larkin Exhibition Project</t>
  </si>
  <si>
    <t>Description</t>
  </si>
  <si>
    <t>Total</t>
  </si>
  <si>
    <t>Digitisation</t>
  </si>
  <si>
    <t>In Kind Uni</t>
  </si>
  <si>
    <t>Venue - BJL</t>
  </si>
  <si>
    <t>Venue - History Centre</t>
  </si>
  <si>
    <t>In Kind - History Centre</t>
  </si>
  <si>
    <t>Installation at BJL</t>
  </si>
  <si>
    <t>De-install</t>
  </si>
  <si>
    <t>Project Director</t>
  </si>
  <si>
    <t>PLS Research</t>
  </si>
  <si>
    <t>in kind</t>
  </si>
  <si>
    <t>Project Curator</t>
  </si>
  <si>
    <t>all inc fee, accom, travel etc</t>
  </si>
  <si>
    <t>Exhibition Creation</t>
  </si>
  <si>
    <t>Design</t>
  </si>
  <si>
    <t>Physical Production</t>
  </si>
  <si>
    <t>Interpretation Panels</t>
  </si>
  <si>
    <t>Curation</t>
  </si>
  <si>
    <t>Interpretation Content</t>
  </si>
  <si>
    <t>Exhibition Research</t>
  </si>
  <si>
    <t xml:space="preserve">Signage </t>
  </si>
  <si>
    <t>in kind - History Centre</t>
  </si>
  <si>
    <t>Exhibition Research - specialised</t>
  </si>
  <si>
    <t>BBC Archive Material</t>
  </si>
  <si>
    <t>British Library Material</t>
  </si>
  <si>
    <t>based on free rights; incidental costs delivery etc</t>
  </si>
  <si>
    <t>copywriting</t>
  </si>
  <si>
    <t>Supporting Programme</t>
  </si>
  <si>
    <t>6 major events across the run of exhibition</t>
  </si>
  <si>
    <t>Artists / specialists Fees</t>
  </si>
  <si>
    <t xml:space="preserve">Complementary Activity </t>
  </si>
  <si>
    <t>Learning &amp; Participation</t>
  </si>
  <si>
    <t>NB explore activity with BBC and links with spoken word festival</t>
  </si>
  <si>
    <t>Catalogue</t>
  </si>
  <si>
    <t>MarComms</t>
  </si>
  <si>
    <t xml:space="preserve">record of exhibition plus indicative of History Centre </t>
  </si>
  <si>
    <t>Image &amp; Design</t>
  </si>
  <si>
    <t>Print &amp; Distribution</t>
  </si>
  <si>
    <t>Photography &amp; Film</t>
  </si>
  <si>
    <t>Advertising</t>
  </si>
  <si>
    <t>Sub-Total</t>
  </si>
  <si>
    <t>Subtotal</t>
  </si>
  <si>
    <t>Long Lead PR</t>
  </si>
  <si>
    <t xml:space="preserve">University Marketing </t>
  </si>
  <si>
    <t>University Alumni</t>
  </si>
  <si>
    <t>Access</t>
  </si>
  <si>
    <t>Interpretation Materials</t>
  </si>
  <si>
    <t>Invigilation</t>
  </si>
  <si>
    <t>In kind - UNI</t>
  </si>
  <si>
    <t>Volunteers - Hull 2017</t>
  </si>
  <si>
    <t>SW to check opening hours for Library &amp; Exhibition</t>
  </si>
  <si>
    <t>Opening Event</t>
  </si>
  <si>
    <t>Technical Presentation / Hospitality</t>
  </si>
  <si>
    <t>Sub Total</t>
  </si>
  <si>
    <t>M&amp;E</t>
  </si>
  <si>
    <t>Data Collection through exhibition</t>
  </si>
  <si>
    <t>in kind - Uni - Marianne</t>
  </si>
  <si>
    <t>INCOME</t>
  </si>
  <si>
    <t>Uni / Hull 2017</t>
  </si>
  <si>
    <t xml:space="preserve">Mon - Fri </t>
  </si>
  <si>
    <t>08:30 - 17:30</t>
  </si>
  <si>
    <t>Sat &amp; Sun</t>
  </si>
  <si>
    <t>09:00 - 17:30</t>
  </si>
  <si>
    <t>Summer Opening Hours</t>
  </si>
  <si>
    <t>EXPENDITURE</t>
  </si>
  <si>
    <t xml:space="preserve">Total </t>
  </si>
  <si>
    <t>Balance</t>
  </si>
  <si>
    <t>Supporting Programme Administration</t>
  </si>
  <si>
    <t xml:space="preserve">weekly events </t>
  </si>
  <si>
    <t>Small Artist Commissions</t>
  </si>
  <si>
    <t>Curated local artists commissions - inspired by Larkin</t>
  </si>
  <si>
    <t>I day per week - Sep 16 - June '17  - 50 days</t>
  </si>
  <si>
    <t>Co-producer</t>
  </si>
  <si>
    <t xml:space="preserve">James Booth </t>
  </si>
  <si>
    <t>SW to explore if BJL will fund catalogue</t>
  </si>
  <si>
    <t>Uni Access Fund</t>
  </si>
  <si>
    <t>For L&amp;P project</t>
  </si>
  <si>
    <t>Uni Library Fund</t>
  </si>
  <si>
    <t>&amp; in kind core marketing &amp; personnel</t>
  </si>
  <si>
    <t>Uni Marketing</t>
  </si>
  <si>
    <t>The Larkin Experience - PLAN B</t>
  </si>
  <si>
    <t>Hull 2017</t>
  </si>
  <si>
    <t>Comments</t>
  </si>
  <si>
    <t>Proposed budget</t>
  </si>
  <si>
    <t>Keep for invigilation of external exhibition spaces</t>
  </si>
  <si>
    <t>Interpretation panels</t>
  </si>
  <si>
    <t>Physical production (balance with install costs)</t>
  </si>
  <si>
    <t>Signage</t>
  </si>
  <si>
    <t>Is this in budget, sub-total here suggests it's not</t>
  </si>
  <si>
    <t>Project director/curator</t>
  </si>
  <si>
    <t>Exhibition research</t>
  </si>
  <si>
    <t>Interpretation content</t>
  </si>
  <si>
    <t>Exhibition supporting programme (High profile and weekly)</t>
  </si>
  <si>
    <t>Technical presentation/Hospitality</t>
  </si>
  <si>
    <t>Artistic response commissions</t>
  </si>
  <si>
    <t>Learning and Participation</t>
  </si>
  <si>
    <t>PR</t>
  </si>
  <si>
    <t>Third party archive (total)</t>
  </si>
  <si>
    <t>Project Director Expenses</t>
  </si>
  <si>
    <t>Install</t>
  </si>
  <si>
    <t>Travel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</si>
</sst>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£&quot;#,##0;[Red]\-&quot;£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6" fontId="2" fillId="0" borderId="0" xfId="0" applyNumberFormat="1" applyFont="1"/>
    <xf numFmtId="0" fontId="2" fillId="0" borderId="2" xfId="0" applyFont="1" applyBorder="1"/>
    <xf numFmtId="0" fontId="2" fillId="0" borderId="0" xfId="0" applyFont="1" applyBorder="1"/>
    <xf numFmtId="0" fontId="3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7"/>
  <sheetViews>
    <sheetView tabSelected="1" topLeftCell="A19" workbookViewId="0">
      <selection activeCell="D59" sqref="D59"/>
    </sheetView>
  </sheetViews>
  <sheetFormatPr defaultRowHeight="15" x14ac:dyDescent="0.25"/>
  <cols>
    <col min="2" max="2" width="33.140625" bestFit="1" customWidth="1"/>
    <col min="4" max="4" width="9.140625" style="4"/>
    <col min="5" max="5" width="45.7109375" customWidth="1"/>
    <col min="10" max="10" width="55.140625" style="9" bestFit="1" customWidth="1"/>
    <col min="11" max="11" width="16.28515625" style="9" bestFit="1" customWidth="1"/>
  </cols>
  <sheetData>
    <row r="1" spans="1:11" x14ac:dyDescent="0.25">
      <c r="A1" s="1" t="s">
        <v>0</v>
      </c>
      <c r="D1" s="8"/>
      <c r="J1" s="10" t="s">
        <v>84</v>
      </c>
      <c r="K1" s="10" t="s">
        <v>85</v>
      </c>
    </row>
    <row r="2" spans="1:11" x14ac:dyDescent="0.25">
      <c r="A2" s="1"/>
      <c r="J2" s="10"/>
      <c r="K2" s="10"/>
    </row>
    <row r="3" spans="1:11" x14ac:dyDescent="0.25">
      <c r="B3" s="1" t="s">
        <v>66</v>
      </c>
    </row>
    <row r="4" spans="1:11" s="1" customFormat="1" x14ac:dyDescent="0.25">
      <c r="B4" s="1" t="s">
        <v>1</v>
      </c>
      <c r="D4" s="5" t="s">
        <v>2</v>
      </c>
      <c r="J4" s="10"/>
      <c r="K4" s="10"/>
    </row>
    <row r="5" spans="1:11" ht="15.75" thickBot="1" x14ac:dyDescent="0.3">
      <c r="B5" t="s">
        <v>3</v>
      </c>
      <c r="D5" s="4">
        <v>10000</v>
      </c>
      <c r="E5" s="9" t="s">
        <v>90</v>
      </c>
      <c r="J5" s="12" t="s">
        <v>3</v>
      </c>
      <c r="K5" s="12">
        <v>10000</v>
      </c>
    </row>
    <row r="8" spans="1:11" x14ac:dyDescent="0.25">
      <c r="B8" t="s">
        <v>5</v>
      </c>
      <c r="D8" s="4">
        <v>0</v>
      </c>
      <c r="E8" t="s">
        <v>4</v>
      </c>
    </row>
    <row r="9" spans="1:11" x14ac:dyDescent="0.25">
      <c r="B9" t="s">
        <v>6</v>
      </c>
      <c r="D9" s="4">
        <v>0</v>
      </c>
      <c r="E9" t="s">
        <v>7</v>
      </c>
    </row>
    <row r="10" spans="1:11" x14ac:dyDescent="0.25">
      <c r="B10" t="s">
        <v>49</v>
      </c>
      <c r="D10" s="4">
        <v>0</v>
      </c>
      <c r="E10" t="s">
        <v>50</v>
      </c>
      <c r="G10" s="1" t="s">
        <v>65</v>
      </c>
    </row>
    <row r="11" spans="1:11" ht="15.75" thickBot="1" x14ac:dyDescent="0.3">
      <c r="B11" t="s">
        <v>51</v>
      </c>
      <c r="D11" s="4">
        <f>10*3*28+500</f>
        <v>1340</v>
      </c>
      <c r="E11" t="s">
        <v>52</v>
      </c>
      <c r="G11" t="s">
        <v>61</v>
      </c>
      <c r="H11" t="s">
        <v>62</v>
      </c>
      <c r="J11" s="12" t="s">
        <v>86</v>
      </c>
      <c r="K11" s="12">
        <v>1340</v>
      </c>
    </row>
    <row r="12" spans="1:11" x14ac:dyDescent="0.25">
      <c r="B12" s="2" t="s">
        <v>55</v>
      </c>
      <c r="C12" s="2"/>
      <c r="D12" s="6">
        <f>SUM(D8:D11)</f>
        <v>1340</v>
      </c>
      <c r="G12" t="s">
        <v>63</v>
      </c>
      <c r="H12" t="s">
        <v>64</v>
      </c>
    </row>
    <row r="14" spans="1:11" x14ac:dyDescent="0.25">
      <c r="A14" s="1" t="s">
        <v>15</v>
      </c>
      <c r="F14" s="1"/>
    </row>
    <row r="15" spans="1:11" x14ac:dyDescent="0.25">
      <c r="B15" t="s">
        <v>8</v>
      </c>
      <c r="D15" s="4">
        <v>5000</v>
      </c>
      <c r="J15" s="11" t="s">
        <v>101</v>
      </c>
      <c r="K15" s="11">
        <v>5000</v>
      </c>
    </row>
    <row r="16" spans="1:11" x14ac:dyDescent="0.25">
      <c r="B16" t="s">
        <v>9</v>
      </c>
      <c r="D16" s="4">
        <v>3000</v>
      </c>
      <c r="J16" s="9" t="s">
        <v>9</v>
      </c>
      <c r="K16" s="9">
        <v>3000</v>
      </c>
    </row>
    <row r="18" spans="1:11" x14ac:dyDescent="0.25">
      <c r="B18" t="s">
        <v>16</v>
      </c>
      <c r="D18" s="4">
        <v>6000</v>
      </c>
      <c r="J18" s="9" t="s">
        <v>16</v>
      </c>
      <c r="K18" s="9">
        <v>6000</v>
      </c>
    </row>
    <row r="19" spans="1:11" x14ac:dyDescent="0.25">
      <c r="B19" t="s">
        <v>18</v>
      </c>
      <c r="D19" s="4">
        <v>2000</v>
      </c>
      <c r="J19" s="9" t="s">
        <v>87</v>
      </c>
      <c r="K19" s="9">
        <v>2000</v>
      </c>
    </row>
    <row r="20" spans="1:11" x14ac:dyDescent="0.25">
      <c r="B20" t="s">
        <v>17</v>
      </c>
      <c r="D20" s="4">
        <v>25000</v>
      </c>
      <c r="J20" s="9" t="s">
        <v>88</v>
      </c>
      <c r="K20" s="9">
        <v>20000</v>
      </c>
    </row>
    <row r="21" spans="1:11" x14ac:dyDescent="0.25">
      <c r="B21" t="s">
        <v>22</v>
      </c>
      <c r="D21" s="4">
        <v>2000</v>
      </c>
      <c r="J21" s="9" t="s">
        <v>89</v>
      </c>
      <c r="K21" s="13">
        <v>2000</v>
      </c>
    </row>
    <row r="22" spans="1:11" ht="15.75" thickBot="1" x14ac:dyDescent="0.3">
      <c r="B22" s="3" t="s">
        <v>42</v>
      </c>
      <c r="C22" s="3"/>
      <c r="D22" s="7">
        <f>SUM(D15:D21)</f>
        <v>43000</v>
      </c>
      <c r="J22" s="12"/>
      <c r="K22" s="12">
        <f>SUM(K11:K21)</f>
        <v>39340</v>
      </c>
    </row>
    <row r="24" spans="1:11" x14ac:dyDescent="0.25">
      <c r="A24" s="1" t="s">
        <v>19</v>
      </c>
    </row>
    <row r="25" spans="1:11" x14ac:dyDescent="0.25">
      <c r="B25" t="s">
        <v>10</v>
      </c>
      <c r="D25" s="4">
        <f>50*250</f>
        <v>12500</v>
      </c>
      <c r="E25" t="s">
        <v>73</v>
      </c>
      <c r="J25" s="9" t="s">
        <v>91</v>
      </c>
      <c r="K25" s="9">
        <v>20000</v>
      </c>
    </row>
    <row r="26" spans="1:11" x14ac:dyDescent="0.25">
      <c r="B26" t="s">
        <v>100</v>
      </c>
      <c r="J26" s="9" t="s">
        <v>102</v>
      </c>
      <c r="K26" s="9">
        <v>2660</v>
      </c>
    </row>
    <row r="27" spans="1:11" x14ac:dyDescent="0.25">
      <c r="B27" t="s">
        <v>11</v>
      </c>
      <c r="D27" s="4">
        <v>0</v>
      </c>
      <c r="E27" t="s">
        <v>12</v>
      </c>
    </row>
    <row r="28" spans="1:11" x14ac:dyDescent="0.25">
      <c r="B28" t="s">
        <v>21</v>
      </c>
      <c r="D28" s="4">
        <v>0</v>
      </c>
      <c r="E28" t="s">
        <v>23</v>
      </c>
    </row>
    <row r="29" spans="1:11" x14ac:dyDescent="0.25">
      <c r="B29" t="s">
        <v>24</v>
      </c>
      <c r="D29" s="4">
        <v>5000</v>
      </c>
      <c r="J29" s="9" t="s">
        <v>92</v>
      </c>
      <c r="K29" s="9">
        <v>3000</v>
      </c>
    </row>
    <row r="31" spans="1:11" x14ac:dyDescent="0.25">
      <c r="B31" t="s">
        <v>13</v>
      </c>
      <c r="D31" s="4">
        <v>20000</v>
      </c>
      <c r="E31" t="s">
        <v>14</v>
      </c>
      <c r="K31" s="9">
        <v>0</v>
      </c>
    </row>
    <row r="33" spans="1:11" x14ac:dyDescent="0.25">
      <c r="B33" t="s">
        <v>20</v>
      </c>
      <c r="D33" s="4">
        <v>1500</v>
      </c>
      <c r="E33" t="s">
        <v>28</v>
      </c>
      <c r="J33" s="9" t="s">
        <v>93</v>
      </c>
      <c r="K33" s="9">
        <v>1500</v>
      </c>
    </row>
    <row r="34" spans="1:11" x14ac:dyDescent="0.25">
      <c r="B34" t="s">
        <v>25</v>
      </c>
      <c r="D34" s="4">
        <v>1000</v>
      </c>
      <c r="E34" t="s">
        <v>27</v>
      </c>
      <c r="J34" s="9" t="s">
        <v>99</v>
      </c>
      <c r="K34" s="9">
        <v>3000</v>
      </c>
    </row>
    <row r="35" spans="1:11" x14ac:dyDescent="0.25">
      <c r="B35" t="s">
        <v>26</v>
      </c>
      <c r="D35" s="4">
        <v>1000</v>
      </c>
      <c r="E35" t="s">
        <v>27</v>
      </c>
      <c r="K35" s="9">
        <v>0</v>
      </c>
    </row>
    <row r="37" spans="1:11" x14ac:dyDescent="0.25">
      <c r="B37" t="s">
        <v>35</v>
      </c>
      <c r="D37" s="4">
        <v>5000</v>
      </c>
      <c r="E37" t="s">
        <v>37</v>
      </c>
      <c r="G37" t="s">
        <v>76</v>
      </c>
      <c r="J37" s="9" t="s">
        <v>35</v>
      </c>
      <c r="K37" s="13">
        <v>5000</v>
      </c>
    </row>
    <row r="38" spans="1:11" ht="15.75" thickBot="1" x14ac:dyDescent="0.3">
      <c r="B38" s="2" t="s">
        <v>42</v>
      </c>
      <c r="C38" s="2"/>
      <c r="D38" s="6">
        <f>SUM(D25:D37)</f>
        <v>46000</v>
      </c>
      <c r="J38" s="12"/>
      <c r="K38" s="12">
        <f>SUM(K25:K37)</f>
        <v>35160</v>
      </c>
    </row>
    <row r="40" spans="1:11" x14ac:dyDescent="0.25">
      <c r="A40" s="1" t="s">
        <v>29</v>
      </c>
    </row>
    <row r="41" spans="1:11" x14ac:dyDescent="0.25">
      <c r="B41" t="s">
        <v>31</v>
      </c>
      <c r="D41" s="4">
        <f>2*1500*6</f>
        <v>18000</v>
      </c>
      <c r="E41" t="s">
        <v>30</v>
      </c>
      <c r="G41" t="s">
        <v>34</v>
      </c>
      <c r="J41" s="9" t="s">
        <v>94</v>
      </c>
      <c r="K41" s="9">
        <v>15000</v>
      </c>
    </row>
    <row r="42" spans="1:11" x14ac:dyDescent="0.25">
      <c r="B42" t="s">
        <v>54</v>
      </c>
      <c r="D42" s="4">
        <f>6*1000</f>
        <v>6000</v>
      </c>
      <c r="J42" s="9" t="s">
        <v>95</v>
      </c>
      <c r="K42" s="9">
        <v>3000</v>
      </c>
    </row>
    <row r="44" spans="1:11" x14ac:dyDescent="0.25">
      <c r="B44" t="s">
        <v>69</v>
      </c>
      <c r="D44" s="4">
        <v>0</v>
      </c>
      <c r="E44" t="s">
        <v>58</v>
      </c>
    </row>
    <row r="46" spans="1:11" x14ac:dyDescent="0.25">
      <c r="B46" t="s">
        <v>32</v>
      </c>
      <c r="D46" s="4">
        <f>12*350</f>
        <v>4200</v>
      </c>
      <c r="E46" t="s">
        <v>70</v>
      </c>
      <c r="K46" s="9">
        <v>0</v>
      </c>
    </row>
    <row r="47" spans="1:11" x14ac:dyDescent="0.25">
      <c r="B47" t="s">
        <v>71</v>
      </c>
      <c r="D47" s="4">
        <f>3*2000</f>
        <v>6000</v>
      </c>
      <c r="E47" t="s">
        <v>72</v>
      </c>
      <c r="J47" s="9" t="s">
        <v>96</v>
      </c>
      <c r="K47" s="9">
        <v>0</v>
      </c>
    </row>
    <row r="49" spans="1:11" x14ac:dyDescent="0.25">
      <c r="B49" t="s">
        <v>33</v>
      </c>
      <c r="D49" s="4">
        <v>5000</v>
      </c>
      <c r="E49" t="s">
        <v>77</v>
      </c>
      <c r="J49" s="9" t="s">
        <v>97</v>
      </c>
      <c r="K49" s="13">
        <v>5000</v>
      </c>
    </row>
    <row r="50" spans="1:11" ht="15.75" thickBot="1" x14ac:dyDescent="0.3">
      <c r="B50" s="2" t="s">
        <v>43</v>
      </c>
      <c r="C50" s="2"/>
      <c r="D50" s="6">
        <f>SUM(D41:D49)</f>
        <v>39200</v>
      </c>
      <c r="J50" s="12"/>
      <c r="K50" s="12">
        <f>SUM(K41:K49)</f>
        <v>23000</v>
      </c>
    </row>
    <row r="53" spans="1:11" x14ac:dyDescent="0.25">
      <c r="A53" s="1" t="s">
        <v>36</v>
      </c>
    </row>
    <row r="54" spans="1:11" x14ac:dyDescent="0.25">
      <c r="B54" t="s">
        <v>38</v>
      </c>
      <c r="D54" s="4">
        <v>1000</v>
      </c>
      <c r="K54" s="9">
        <v>1000</v>
      </c>
    </row>
    <row r="55" spans="1:11" x14ac:dyDescent="0.25">
      <c r="B55" t="s">
        <v>39</v>
      </c>
      <c r="D55" s="4">
        <v>3500</v>
      </c>
      <c r="K55" s="9">
        <v>3500</v>
      </c>
    </row>
    <row r="56" spans="1:11" x14ac:dyDescent="0.25">
      <c r="B56" t="s">
        <v>40</v>
      </c>
      <c r="D56" s="4">
        <v>1000</v>
      </c>
      <c r="K56" s="9">
        <v>1000</v>
      </c>
    </row>
    <row r="57" spans="1:11" x14ac:dyDescent="0.25">
      <c r="B57" t="s">
        <v>41</v>
      </c>
      <c r="D57" s="4">
        <v>1500</v>
      </c>
      <c r="K57" s="9">
        <v>1500</v>
      </c>
    </row>
    <row r="58" spans="1:11" x14ac:dyDescent="0.25">
      <c r="B58" t="s">
        <v>44</v>
      </c>
      <c r="D58" s="4">
        <v>1000</v>
      </c>
      <c r="J58" s="9" t="s">
        <v>98</v>
      </c>
      <c r="K58" s="9">
        <v>2000</v>
      </c>
    </row>
    <row r="59" spans="1:11" x14ac:dyDescent="0.25">
      <c r="B59" t="s">
        <v>45</v>
      </c>
      <c r="D59" s="4">
        <v>2500</v>
      </c>
      <c r="E59" t="s">
        <v>80</v>
      </c>
      <c r="K59" s="9">
        <v>2500</v>
      </c>
    </row>
    <row r="60" spans="1:11" x14ac:dyDescent="0.25">
      <c r="B60" t="s">
        <v>46</v>
      </c>
      <c r="D60" s="4">
        <v>0</v>
      </c>
      <c r="E60" t="s">
        <v>12</v>
      </c>
      <c r="K60" s="9">
        <v>0</v>
      </c>
    </row>
    <row r="61" spans="1:11" x14ac:dyDescent="0.25">
      <c r="B61" t="s">
        <v>53</v>
      </c>
      <c r="D61" s="4">
        <v>1000</v>
      </c>
      <c r="E61" t="s">
        <v>12</v>
      </c>
      <c r="K61" s="13">
        <v>1000</v>
      </c>
    </row>
    <row r="62" spans="1:11" ht="15.75" thickBot="1" x14ac:dyDescent="0.3">
      <c r="B62" s="2" t="s">
        <v>42</v>
      </c>
      <c r="C62" s="2"/>
      <c r="D62" s="6">
        <f>SUM(D54:D61)</f>
        <v>11500</v>
      </c>
      <c r="J62" s="12"/>
      <c r="K62" s="12">
        <v>12500</v>
      </c>
    </row>
    <row r="64" spans="1:11" x14ac:dyDescent="0.25">
      <c r="A64" s="1" t="s">
        <v>47</v>
      </c>
    </row>
    <row r="65" spans="1:11" x14ac:dyDescent="0.25">
      <c r="B65" t="s">
        <v>48</v>
      </c>
      <c r="D65" s="4">
        <v>1000</v>
      </c>
      <c r="K65" s="9">
        <v>1000</v>
      </c>
    </row>
    <row r="67" spans="1:11" x14ac:dyDescent="0.25">
      <c r="A67" s="1" t="s">
        <v>56</v>
      </c>
    </row>
    <row r="68" spans="1:11" x14ac:dyDescent="0.25">
      <c r="B68" t="s">
        <v>57</v>
      </c>
      <c r="D68" s="4">
        <f>150*10</f>
        <v>1500</v>
      </c>
      <c r="K68" s="9">
        <v>1500</v>
      </c>
    </row>
    <row r="72" spans="1:11" ht="15.75" thickBot="1" x14ac:dyDescent="0.3">
      <c r="B72" s="3" t="s">
        <v>2</v>
      </c>
      <c r="C72" s="3"/>
      <c r="D72" s="7">
        <f>SUM(D68+D65+D62+D50+D38+D22+D12+D5)</f>
        <v>153540</v>
      </c>
      <c r="J72" s="14" t="s">
        <v>2</v>
      </c>
      <c r="K72" s="14">
        <f>SUM(K68,K65,K62,K50,K38,K22,K5)</f>
        <v>122500</v>
      </c>
    </row>
    <row r="73" spans="1:11" ht="15.75" thickTop="1" x14ac:dyDescent="0.25"/>
    <row r="76" spans="1:11" x14ac:dyDescent="0.25">
      <c r="A76" s="1"/>
      <c r="B76" s="1" t="s">
        <v>59</v>
      </c>
      <c r="C76" s="1"/>
      <c r="D76" s="5"/>
      <c r="J76" s="10" t="s">
        <v>59</v>
      </c>
    </row>
    <row r="77" spans="1:11" x14ac:dyDescent="0.25">
      <c r="B77" t="s">
        <v>60</v>
      </c>
      <c r="D77" s="4">
        <f>50000</f>
        <v>50000</v>
      </c>
      <c r="J77" s="9" t="s">
        <v>60</v>
      </c>
      <c r="K77" s="9">
        <v>50000</v>
      </c>
    </row>
    <row r="78" spans="1:11" x14ac:dyDescent="0.25">
      <c r="B78" t="s">
        <v>83</v>
      </c>
      <c r="D78" s="4">
        <v>50000</v>
      </c>
      <c r="J78" s="9" t="s">
        <v>83</v>
      </c>
      <c r="K78" s="9">
        <v>50000</v>
      </c>
    </row>
    <row r="79" spans="1:11" x14ac:dyDescent="0.25">
      <c r="B79" t="s">
        <v>3</v>
      </c>
      <c r="D79" s="4">
        <v>10000</v>
      </c>
      <c r="J79" s="9" t="s">
        <v>3</v>
      </c>
      <c r="K79" s="9">
        <v>10000</v>
      </c>
    </row>
    <row r="80" spans="1:11" x14ac:dyDescent="0.25">
      <c r="B80" t="s">
        <v>74</v>
      </c>
      <c r="J80" s="9" t="s">
        <v>74</v>
      </c>
    </row>
    <row r="81" spans="2:11" x14ac:dyDescent="0.25">
      <c r="B81" t="s">
        <v>77</v>
      </c>
      <c r="D81" s="4">
        <v>5000</v>
      </c>
      <c r="E81" t="s">
        <v>78</v>
      </c>
      <c r="J81" s="9" t="s">
        <v>77</v>
      </c>
      <c r="K81" s="9">
        <v>5000</v>
      </c>
    </row>
    <row r="82" spans="2:11" x14ac:dyDescent="0.25">
      <c r="B82" t="s">
        <v>79</v>
      </c>
      <c r="D82" s="4">
        <v>5000</v>
      </c>
      <c r="E82" t="s">
        <v>35</v>
      </c>
      <c r="J82" s="9" t="s">
        <v>79</v>
      </c>
      <c r="K82" s="9">
        <v>5000</v>
      </c>
    </row>
    <row r="83" spans="2:11" x14ac:dyDescent="0.25">
      <c r="B83" t="s">
        <v>81</v>
      </c>
      <c r="D83" s="4">
        <v>2500</v>
      </c>
      <c r="J83" s="9" t="s">
        <v>81</v>
      </c>
      <c r="K83" s="9">
        <v>2500</v>
      </c>
    </row>
    <row r="85" spans="2:11" ht="15.75" thickBot="1" x14ac:dyDescent="0.3">
      <c r="B85" s="3" t="s">
        <v>67</v>
      </c>
      <c r="C85" s="3"/>
      <c r="D85" s="7">
        <f>SUM(D77:D84)</f>
        <v>122500</v>
      </c>
      <c r="J85" s="12"/>
      <c r="K85" s="12">
        <v>122500</v>
      </c>
    </row>
    <row r="87" spans="2:11" x14ac:dyDescent="0.25">
      <c r="B87" t="s">
        <v>68</v>
      </c>
      <c r="D87" s="4">
        <f>D85-D72</f>
        <v>-31040</v>
      </c>
      <c r="J87" s="9" t="s">
        <v>68</v>
      </c>
      <c r="K87" s="9">
        <f>SUM(K85-K72)</f>
        <v>0</v>
      </c>
    </row>
  </sheetData>
  <pageMargins left="0.25" right="0.25" top="0.75" bottom="0.75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4"/>
  <sheetViews>
    <sheetView topLeftCell="A61" workbookViewId="0">
      <selection activeCell="K20" sqref="K20"/>
    </sheetView>
  </sheetViews>
  <sheetFormatPr defaultRowHeight="15" x14ac:dyDescent="0.25"/>
  <cols>
    <col min="2" max="2" width="33.140625" bestFit="1" customWidth="1"/>
    <col min="4" max="4" width="9.140625" style="4"/>
  </cols>
  <sheetData>
    <row r="1" spans="1:12" x14ac:dyDescent="0.25">
      <c r="A1" s="1" t="s">
        <v>0</v>
      </c>
      <c r="D1" s="8" t="s">
        <v>82</v>
      </c>
    </row>
    <row r="2" spans="1:12" x14ac:dyDescent="0.25">
      <c r="A2" s="1"/>
    </row>
    <row r="3" spans="1:12" x14ac:dyDescent="0.25">
      <c r="B3" s="1" t="s">
        <v>66</v>
      </c>
    </row>
    <row r="4" spans="1:12" s="1" customFormat="1" x14ac:dyDescent="0.25">
      <c r="B4" s="1" t="s">
        <v>1</v>
      </c>
      <c r="D4" s="5" t="s">
        <v>2</v>
      </c>
    </row>
    <row r="5" spans="1:12" x14ac:dyDescent="0.25">
      <c r="B5" t="s">
        <v>3</v>
      </c>
      <c r="D5" s="4">
        <v>10000</v>
      </c>
    </row>
    <row r="8" spans="1:12" x14ac:dyDescent="0.25">
      <c r="B8" t="s">
        <v>5</v>
      </c>
      <c r="D8" s="4">
        <v>0</v>
      </c>
      <c r="E8" t="s">
        <v>4</v>
      </c>
    </row>
    <row r="9" spans="1:12" x14ac:dyDescent="0.25">
      <c r="B9" t="s">
        <v>6</v>
      </c>
      <c r="D9" s="4">
        <v>0</v>
      </c>
      <c r="E9" t="s">
        <v>7</v>
      </c>
    </row>
    <row r="10" spans="1:12" x14ac:dyDescent="0.25">
      <c r="B10" t="s">
        <v>49</v>
      </c>
      <c r="D10" s="4">
        <v>0</v>
      </c>
      <c r="E10" t="s">
        <v>50</v>
      </c>
      <c r="K10" s="1" t="s">
        <v>65</v>
      </c>
    </row>
    <row r="11" spans="1:12" x14ac:dyDescent="0.25">
      <c r="B11" t="s">
        <v>51</v>
      </c>
      <c r="D11" s="4">
        <f>10*3*28+500</f>
        <v>1340</v>
      </c>
      <c r="E11" t="s">
        <v>52</v>
      </c>
      <c r="K11" t="s">
        <v>61</v>
      </c>
      <c r="L11" t="s">
        <v>62</v>
      </c>
    </row>
    <row r="12" spans="1:12" x14ac:dyDescent="0.25">
      <c r="B12" s="2" t="s">
        <v>55</v>
      </c>
      <c r="C12" s="2"/>
      <c r="D12" s="6">
        <f>SUM(D8:D11)</f>
        <v>1340</v>
      </c>
      <c r="K12" t="s">
        <v>63</v>
      </c>
      <c r="L12" t="s">
        <v>64</v>
      </c>
    </row>
    <row r="14" spans="1:12" x14ac:dyDescent="0.25">
      <c r="A14" s="1" t="s">
        <v>15</v>
      </c>
      <c r="F14" s="1"/>
    </row>
    <row r="15" spans="1:12" x14ac:dyDescent="0.25">
      <c r="B15" t="s">
        <v>8</v>
      </c>
      <c r="D15" s="4">
        <v>2500</v>
      </c>
    </row>
    <row r="16" spans="1:12" x14ac:dyDescent="0.25">
      <c r="B16" t="s">
        <v>9</v>
      </c>
      <c r="D16" s="4">
        <v>1500</v>
      </c>
    </row>
    <row r="18" spans="1:5" x14ac:dyDescent="0.25">
      <c r="B18" t="s">
        <v>16</v>
      </c>
      <c r="D18" s="4">
        <v>3000</v>
      </c>
    </row>
    <row r="19" spans="1:5" x14ac:dyDescent="0.25">
      <c r="B19" t="s">
        <v>18</v>
      </c>
      <c r="D19" s="4">
        <v>1000</v>
      </c>
    </row>
    <row r="20" spans="1:5" x14ac:dyDescent="0.25">
      <c r="B20" t="s">
        <v>17</v>
      </c>
      <c r="D20" s="4">
        <v>12500</v>
      </c>
    </row>
    <row r="21" spans="1:5" x14ac:dyDescent="0.25">
      <c r="B21" t="s">
        <v>22</v>
      </c>
      <c r="D21" s="4">
        <v>1000</v>
      </c>
    </row>
    <row r="22" spans="1:5" x14ac:dyDescent="0.25">
      <c r="B22" s="3" t="s">
        <v>42</v>
      </c>
      <c r="C22" s="3"/>
      <c r="D22" s="7">
        <f>SUM(D15:D21)</f>
        <v>21500</v>
      </c>
    </row>
    <row r="24" spans="1:5" x14ac:dyDescent="0.25">
      <c r="A24" s="1" t="s">
        <v>19</v>
      </c>
    </row>
    <row r="25" spans="1:5" x14ac:dyDescent="0.25">
      <c r="B25" t="s">
        <v>10</v>
      </c>
      <c r="D25" s="4">
        <f>25*250</f>
        <v>6250</v>
      </c>
      <c r="E25" t="s">
        <v>73</v>
      </c>
    </row>
    <row r="27" spans="1:5" x14ac:dyDescent="0.25">
      <c r="B27" t="s">
        <v>11</v>
      </c>
      <c r="D27" s="4">
        <v>0</v>
      </c>
      <c r="E27" t="s">
        <v>12</v>
      </c>
    </row>
    <row r="28" spans="1:5" x14ac:dyDescent="0.25">
      <c r="B28" t="s">
        <v>21</v>
      </c>
      <c r="D28" s="4">
        <v>0</v>
      </c>
      <c r="E28" t="s">
        <v>23</v>
      </c>
    </row>
    <row r="29" spans="1:5" x14ac:dyDescent="0.25">
      <c r="B29" t="s">
        <v>24</v>
      </c>
      <c r="D29" s="4">
        <v>0</v>
      </c>
    </row>
    <row r="31" spans="1:5" x14ac:dyDescent="0.25">
      <c r="B31" t="s">
        <v>13</v>
      </c>
      <c r="D31" s="4">
        <v>0</v>
      </c>
      <c r="E31" t="s">
        <v>75</v>
      </c>
    </row>
    <row r="33" spans="1:10" x14ac:dyDescent="0.25">
      <c r="B33" t="s">
        <v>20</v>
      </c>
      <c r="D33" s="4">
        <v>500</v>
      </c>
      <c r="E33" t="s">
        <v>28</v>
      </c>
    </row>
    <row r="34" spans="1:10" x14ac:dyDescent="0.25">
      <c r="B34" t="s">
        <v>25</v>
      </c>
      <c r="D34" s="4">
        <v>500</v>
      </c>
      <c r="E34" t="s">
        <v>27</v>
      </c>
    </row>
    <row r="35" spans="1:10" x14ac:dyDescent="0.25">
      <c r="B35" t="s">
        <v>26</v>
      </c>
      <c r="D35" s="4">
        <v>500</v>
      </c>
      <c r="E35" t="s">
        <v>27</v>
      </c>
    </row>
    <row r="37" spans="1:10" x14ac:dyDescent="0.25">
      <c r="B37" t="s">
        <v>35</v>
      </c>
      <c r="D37" s="4">
        <v>1500</v>
      </c>
      <c r="E37" t="s">
        <v>37</v>
      </c>
    </row>
    <row r="38" spans="1:10" x14ac:dyDescent="0.25">
      <c r="B38" s="2" t="s">
        <v>42</v>
      </c>
      <c r="C38" s="2"/>
      <c r="D38" s="6">
        <f>SUM(D25:D37)</f>
        <v>9250</v>
      </c>
    </row>
    <row r="40" spans="1:10" x14ac:dyDescent="0.25">
      <c r="A40" s="1" t="s">
        <v>29</v>
      </c>
    </row>
    <row r="41" spans="1:10" x14ac:dyDescent="0.25">
      <c r="B41" t="s">
        <v>31</v>
      </c>
      <c r="D41" s="4">
        <f>2*1500*2</f>
        <v>6000</v>
      </c>
      <c r="E41" t="s">
        <v>30</v>
      </c>
      <c r="J41" t="s">
        <v>34</v>
      </c>
    </row>
    <row r="42" spans="1:10" x14ac:dyDescent="0.25">
      <c r="B42" t="s">
        <v>54</v>
      </c>
      <c r="D42" s="4">
        <f>2*1000</f>
        <v>2000</v>
      </c>
    </row>
    <row r="44" spans="1:10" x14ac:dyDescent="0.25">
      <c r="B44" t="s">
        <v>69</v>
      </c>
      <c r="D44" s="4">
        <v>0</v>
      </c>
      <c r="E44" t="s">
        <v>58</v>
      </c>
    </row>
    <row r="46" spans="1:10" x14ac:dyDescent="0.25">
      <c r="B46" t="s">
        <v>32</v>
      </c>
      <c r="D46" s="4">
        <f>3*350</f>
        <v>1050</v>
      </c>
      <c r="E46" t="s">
        <v>70</v>
      </c>
    </row>
    <row r="47" spans="1:10" x14ac:dyDescent="0.25">
      <c r="B47" t="s">
        <v>71</v>
      </c>
      <c r="D47" s="4">
        <v>0</v>
      </c>
      <c r="E47" t="s">
        <v>72</v>
      </c>
    </row>
    <row r="49" spans="1:5" x14ac:dyDescent="0.25">
      <c r="B49" t="s">
        <v>33</v>
      </c>
      <c r="D49" s="4">
        <v>1500</v>
      </c>
    </row>
    <row r="50" spans="1:5" x14ac:dyDescent="0.25">
      <c r="B50" s="2" t="s">
        <v>43</v>
      </c>
      <c r="C50" s="2"/>
      <c r="D50" s="6">
        <f>SUM(D41:D49)</f>
        <v>10550</v>
      </c>
    </row>
    <row r="53" spans="1:5" x14ac:dyDescent="0.25">
      <c r="A53" s="1" t="s">
        <v>36</v>
      </c>
    </row>
    <row r="54" spans="1:5" x14ac:dyDescent="0.25">
      <c r="B54" t="s">
        <v>38</v>
      </c>
      <c r="D54" s="4">
        <v>1000</v>
      </c>
    </row>
    <row r="55" spans="1:5" x14ac:dyDescent="0.25">
      <c r="B55" t="s">
        <v>39</v>
      </c>
      <c r="D55" s="4">
        <v>3500</v>
      </c>
    </row>
    <row r="56" spans="1:5" x14ac:dyDescent="0.25">
      <c r="B56" t="s">
        <v>40</v>
      </c>
      <c r="D56" s="4">
        <v>500</v>
      </c>
    </row>
    <row r="57" spans="1:5" x14ac:dyDescent="0.25">
      <c r="B57" t="s">
        <v>41</v>
      </c>
      <c r="D57" s="4">
        <v>0</v>
      </c>
    </row>
    <row r="58" spans="1:5" x14ac:dyDescent="0.25">
      <c r="B58" t="s">
        <v>44</v>
      </c>
      <c r="D58" s="4">
        <v>0</v>
      </c>
    </row>
    <row r="59" spans="1:5" x14ac:dyDescent="0.25">
      <c r="B59" t="s">
        <v>45</v>
      </c>
      <c r="D59" s="4">
        <v>0</v>
      </c>
      <c r="E59" t="s">
        <v>12</v>
      </c>
    </row>
    <row r="60" spans="1:5" x14ac:dyDescent="0.25">
      <c r="B60" t="s">
        <v>46</v>
      </c>
      <c r="D60" s="4">
        <v>0</v>
      </c>
      <c r="E60" t="s">
        <v>12</v>
      </c>
    </row>
    <row r="61" spans="1:5" x14ac:dyDescent="0.25">
      <c r="B61" t="s">
        <v>53</v>
      </c>
      <c r="D61" s="4">
        <v>250</v>
      </c>
      <c r="E61" t="s">
        <v>12</v>
      </c>
    </row>
    <row r="62" spans="1:5" x14ac:dyDescent="0.25">
      <c r="B62" s="2" t="s">
        <v>42</v>
      </c>
      <c r="C62" s="2"/>
      <c r="D62" s="6">
        <f>SUM(D54:D61)</f>
        <v>5250</v>
      </c>
    </row>
    <row r="64" spans="1:5" x14ac:dyDescent="0.25">
      <c r="A64" s="1" t="s">
        <v>47</v>
      </c>
    </row>
    <row r="65" spans="1:4" x14ac:dyDescent="0.25">
      <c r="B65" t="s">
        <v>48</v>
      </c>
      <c r="D65" s="4">
        <v>0</v>
      </c>
    </row>
    <row r="67" spans="1:4" x14ac:dyDescent="0.25">
      <c r="A67" s="1" t="s">
        <v>56</v>
      </c>
    </row>
    <row r="68" spans="1:4" x14ac:dyDescent="0.25">
      <c r="B68" t="s">
        <v>57</v>
      </c>
      <c r="D68" s="4">
        <v>0</v>
      </c>
    </row>
    <row r="72" spans="1:4" x14ac:dyDescent="0.25">
      <c r="B72" s="3" t="s">
        <v>2</v>
      </c>
      <c r="C72" s="3"/>
      <c r="D72" s="7">
        <f>SUM(D68+D65+D62+D50+D38+D22+D12+D5)</f>
        <v>57890</v>
      </c>
    </row>
    <row r="76" spans="1:4" x14ac:dyDescent="0.25">
      <c r="A76" s="1"/>
      <c r="B76" s="1" t="s">
        <v>59</v>
      </c>
      <c r="C76" s="1"/>
      <c r="D76" s="5"/>
    </row>
    <row r="77" spans="1:4" x14ac:dyDescent="0.25">
      <c r="B77" t="s">
        <v>60</v>
      </c>
      <c r="D77" s="4">
        <f>50000</f>
        <v>50000</v>
      </c>
    </row>
    <row r="78" spans="1:4" x14ac:dyDescent="0.25">
      <c r="B78" t="s">
        <v>3</v>
      </c>
      <c r="D78" s="4">
        <v>10000</v>
      </c>
    </row>
    <row r="79" spans="1:4" x14ac:dyDescent="0.25">
      <c r="B79" t="s">
        <v>74</v>
      </c>
    </row>
    <row r="82" spans="2:4" x14ac:dyDescent="0.25">
      <c r="B82" s="3" t="s">
        <v>67</v>
      </c>
      <c r="C82" s="3"/>
      <c r="D82" s="7">
        <f>SUM(D77:D81)</f>
        <v>60000</v>
      </c>
    </row>
    <row r="84" spans="2:4" x14ac:dyDescent="0.25">
      <c r="B84" t="s">
        <v>68</v>
      </c>
      <c r="D84" s="4">
        <f>D82-D72</f>
        <v>2110</v>
      </c>
    </row>
  </sheetData>
  <pageMargins left="0.25" right="0.25" top="0.75" bottom="0.75" header="0.3" footer="0.3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39EA20BC-D695-4F81-A56C-7CAA54BC8317}"/>
</file>

<file path=customXml/itemProps2.xml><?xml version="1.0" encoding="utf-8"?>
<ds:datastoreItem xmlns:ds="http://schemas.openxmlformats.org/officeDocument/2006/customXml" ds:itemID="{FFA0B30C-E9B4-4E51-B5BA-DF20587B00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5FBDAF-5442-490D-B4D5-2B02F48C1B7B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www.w3.org/XML/1998/namespace"/>
    <ds:schemaRef ds:uri="80129174-c05c-43cc-8e32-21fcbdfe51bb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Plan A</vt:lpstr>
      <vt:lpstr>Plan B</vt:lpstr>
      <vt:lpstr>Sheet3</vt:lpstr>
    </vt:vector>
  </TitlesOfParts>
  <Company>Hull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Duckworth Henrietta</dc:creator>
  <cp:lastModifiedBy>Smyth Cian (2017)</cp:lastModifiedBy>
  <cp:lastPrinted>2016-08-17T09:45:34Z</cp:lastPrinted>
  <dcterms:created xsi:type="dcterms:W3CDTF">2016-08-03T15:50:54Z</dcterms:created>
  <dcterms:modified xsi:type="dcterms:W3CDTF">2016-11-25T10:43:14Z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